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6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'市町村分担金内訳'!$A$7:$DU$36</definedName>
    <definedName name="_xlnm.Print_Area" localSheetId="4">'組合分担金内訳'!$A$7:$BE$84</definedName>
    <definedName name="_xlnm.Print_Area" localSheetId="3">'廃棄物事業経費（歳出）'!$A$7:$CI$113</definedName>
    <definedName name="_xlnm.Print_Area" localSheetId="2">'廃棄物事業経費（歳入）'!$A$7:$AD$113</definedName>
    <definedName name="_xlnm.Print_Area" localSheetId="0">'廃棄物事業経費（市町村）'!$A$7:$DJ$84</definedName>
    <definedName name="_xlnm.Print_Area" localSheetId="1">'廃棄物事業経費（組合）'!$A$7:$DJ$36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<sst xmlns="http://schemas.openxmlformats.org/spreadsheetml/2006/main" count="3607" uniqueCount="813">
  <si>
    <t>ごみ</t>
  </si>
  <si>
    <t>(組合分担金)</t>
  </si>
  <si>
    <t>（市区町村
分担金）</t>
  </si>
  <si>
    <t>その他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</si>
  <si>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</si>
  <si>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</si>
  <si>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</si>
  <si>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</si>
  <si>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</si>
  <si>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</si>
  <si>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</si>
  <si>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</si>
  <si>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</si>
  <si>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</si>
  <si>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</si>
  <si>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</si>
  <si>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</si>
  <si>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</si>
  <si>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</si>
  <si>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</si>
  <si>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</si>
  <si>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</si>
  <si>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</si>
  <si>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</si>
  <si>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</si>
  <si>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</si>
  <si>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</si>
  <si>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</si>
  <si>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</si>
  <si>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</si>
  <si>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</si>
  <si>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</si>
  <si>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</si>
  <si>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広域団体ｺｰﾄﾞ</t>
  </si>
  <si>
    <t>広域団体１</t>
  </si>
  <si>
    <t>広域団体２</t>
  </si>
  <si>
    <t>広域団体３</t>
  </si>
  <si>
    <t>広域団体４</t>
  </si>
  <si>
    <t>広域団体５</t>
  </si>
  <si>
    <t>広域団体６</t>
  </si>
  <si>
    <t>調査研究費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</si>
  <si>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</si>
  <si>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</si>
  <si>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</si>
  <si>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</si>
  <si>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</si>
  <si>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</si>
  <si>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</si>
  <si>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</si>
  <si>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</si>
  <si>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</si>
  <si>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</si>
  <si>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</si>
  <si>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</si>
  <si>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</si>
  <si>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</si>
  <si>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</si>
  <si>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</si>
  <si>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</si>
  <si>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</si>
  <si>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</si>
  <si>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</si>
  <si>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</si>
  <si>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国庫支出金</t>
  </si>
  <si>
    <t>都道府県
支出金</t>
  </si>
  <si>
    <t>地方債</t>
  </si>
  <si>
    <t>使用料及び
手数料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</si>
  <si>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</si>
  <si>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</si>
  <si>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</si>
  <si>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</si>
  <si>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</si>
  <si>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</si>
  <si>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</si>
  <si>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</si>
  <si>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</si>
  <si>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</si>
  <si>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</si>
  <si>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</si>
  <si>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</si>
  <si>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</si>
  <si>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</si>
  <si>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</si>
  <si>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</si>
  <si>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</si>
  <si>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</si>
  <si>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</si>
  <si>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</si>
  <si>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</si>
  <si>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</si>
  <si>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</si>
  <si>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</si>
  <si>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</si>
  <si>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</si>
  <si>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</si>
  <si>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</si>
  <si>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</si>
  <si>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</si>
  <si>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</si>
  <si>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</si>
  <si>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</si>
  <si>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</si>
  <si>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</si>
  <si>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</si>
  <si>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</si>
  <si>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</si>
  <si>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</si>
  <si>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</si>
  <si>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</si>
  <si>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</si>
  <si>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</si>
  <si>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</si>
  <si>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</si>
  <si>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</si>
  <si>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</si>
  <si>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</si>
  <si>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</si>
  <si>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</si>
  <si>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市区町村・一部事務組合・広域連合名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</si>
  <si>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</si>
  <si>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</si>
  <si>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</si>
  <si>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</si>
  <si>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</si>
  <si>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</si>
  <si>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</si>
  <si>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</si>
  <si>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</si>
  <si>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</si>
  <si>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</si>
  <si>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</si>
  <si>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</si>
  <si>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</si>
  <si>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</si>
  <si>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</si>
  <si>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</si>
  <si>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</si>
  <si>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</si>
  <si>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</si>
  <si>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</si>
  <si>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</si>
  <si>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</si>
  <si>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</si>
  <si>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</si>
  <si>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</si>
  <si>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</si>
  <si>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</si>
  <si>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</si>
  <si>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</si>
  <si>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</si>
  <si>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</si>
  <si>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</si>
  <si>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</si>
  <si>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し尿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</si>
  <si>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</si>
  <si>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</si>
  <si>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</si>
  <si>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</si>
  <si>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</si>
  <si>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</si>
  <si>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</si>
  <si>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</si>
  <si>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</si>
  <si>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</si>
  <si>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</si>
  <si>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</si>
  <si>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</si>
  <si>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</si>
  <si>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</si>
  <si>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</si>
  <si>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</si>
  <si>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</si>
  <si>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</si>
  <si>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</si>
  <si>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</si>
  <si>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</si>
  <si>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</si>
  <si>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</si>
  <si>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</si>
  <si>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</si>
  <si>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</si>
  <si>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</si>
  <si>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</si>
  <si>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</si>
  <si>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</si>
  <si>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</si>
  <si>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</si>
  <si>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</si>
  <si>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</si>
  <si>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</si>
  <si>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</si>
  <si>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</si>
  <si>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</si>
  <si>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</si>
  <si>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</si>
  <si>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</si>
  <si>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</si>
  <si>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</si>
  <si>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</si>
  <si>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-</t>
  </si>
  <si>
    <t>池田町</t>
  </si>
  <si>
    <t>池田町</t>
  </si>
  <si>
    <t>南牧村</t>
  </si>
  <si>
    <t>高山村</t>
  </si>
  <si>
    <t>高森町</t>
  </si>
  <si>
    <t>川上村</t>
  </si>
  <si>
    <t>高森町</t>
  </si>
  <si>
    <t>廃棄物処理事業経費（市区町村の合計）（平成24年度実績）</t>
  </si>
  <si>
    <t>廃棄物処理事業経費（一部事務組合・広域連合の合計）（平成24年度実績）</t>
  </si>
  <si>
    <t>廃棄物処理事業経費（市区町村及び一部事務組合・広域連合の合計）【歳入】（平成24年度実績）</t>
  </si>
  <si>
    <t>廃棄物処理事業経費（市区町村及び一部事務組合・広域連合の合計）【歳出】（平成24年度実績）</t>
  </si>
  <si>
    <t>廃棄物処理事業経費【分担金の合計】（平成24年度実績）</t>
  </si>
  <si>
    <t>廃棄物処理事業経費【市区町村分担金の合計】（平成24年度実績）</t>
  </si>
  <si>
    <t>南牧村</t>
  </si>
  <si>
    <t>高山村</t>
  </si>
  <si>
    <t>川上村</t>
  </si>
  <si>
    <t>15838</t>
  </si>
  <si>
    <t>津南地域衛生施設組合</t>
  </si>
  <si>
    <t>20602</t>
  </si>
  <si>
    <t>長野県</t>
  </si>
  <si>
    <t>20000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</si>
  <si>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</si>
  <si>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</si>
  <si>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</si>
  <si>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</si>
  <si>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</si>
  <si>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</si>
  <si>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</si>
  <si>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</si>
  <si>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</si>
  <si>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</si>
  <si>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</si>
  <si>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</si>
  <si>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</si>
  <si>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</si>
  <si>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</si>
  <si>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</si>
  <si>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</si>
  <si>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</si>
  <si>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</si>
  <si>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</si>
  <si>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</si>
  <si>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</si>
  <si>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</si>
  <si>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</si>
  <si>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</si>
  <si>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</si>
  <si>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</si>
  <si>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</si>
  <si>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</si>
  <si>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</si>
  <si>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</si>
  <si>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</si>
  <si>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</si>
  <si>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</si>
  <si>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</si>
  <si>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</si>
  <si>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</si>
  <si>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</si>
  <si>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</si>
  <si>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</si>
  <si>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</si>
  <si>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</si>
  <si>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</si>
  <si>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</si>
  <si>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</si>
  <si>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</si>
  <si>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</si>
  <si>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</si>
  <si>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</si>
  <si>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</si>
  <si>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</si>
  <si>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</si>
  <si>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</si>
  <si>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</si>
  <si>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</si>
  <si>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</si>
  <si>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</si>
  <si>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</si>
  <si>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</si>
  <si>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</si>
  <si>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</si>
  <si>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</si>
  <si>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</si>
  <si>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</si>
  <si>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</si>
  <si>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</si>
  <si>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</si>
  <si>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</si>
  <si>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</si>
  <si>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</si>
  <si>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</si>
  <si>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</si>
  <si>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</si>
  <si>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</si>
  <si>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</si>
  <si>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</si>
  <si>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</si>
  <si>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</si>
  <si>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</si>
  <si>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</si>
  <si>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</si>
  <si>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</si>
  <si>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</si>
  <si>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</si>
  <si>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</si>
  <si>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</si>
  <si>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</si>
  <si>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</si>
  <si>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</si>
  <si>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</si>
  <si>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</si>
  <si>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</si>
  <si>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</si>
  <si>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</si>
  <si>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</si>
  <si>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</si>
  <si>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</si>
  <si>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</si>
  <si>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</si>
  <si>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</si>
  <si>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</si>
  <si>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</si>
  <si>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</si>
  <si>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</si>
  <si>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</si>
  <si>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</si>
  <si>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</si>
  <si>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</si>
  <si>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</si>
  <si>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</si>
  <si>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</si>
  <si>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</si>
  <si>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</si>
  <si>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</si>
  <si>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</si>
  <si>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</si>
  <si>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</si>
  <si>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</si>
  <si>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</si>
  <si>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</si>
  <si>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</si>
  <si>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</si>
  <si>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</si>
  <si>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</si>
  <si>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</si>
  <si>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</si>
  <si>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</si>
  <si>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</si>
  <si>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</si>
  <si>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</si>
  <si>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</si>
  <si>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</si>
  <si>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</si>
  <si>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</si>
  <si>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</si>
  <si>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</si>
  <si>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</si>
  <si>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</si>
  <si>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</si>
  <si>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</si>
  <si>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</si>
  <si>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</si>
  <si>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</si>
  <si>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</si>
  <si>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</si>
  <si>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</si>
  <si>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</si>
  <si>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</si>
  <si>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</si>
  <si>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</si>
  <si>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</si>
  <si>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</si>
  <si>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</si>
  <si>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</si>
  <si>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</si>
  <si>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</si>
  <si>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</si>
  <si>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</si>
  <si>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</si>
  <si>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</si>
  <si>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</si>
  <si>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20849</t>
  </si>
  <si>
    <t>湖周行政事務組合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</si>
  <si>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</si>
  <si>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</si>
  <si>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</si>
  <si>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</si>
  <si>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</si>
  <si>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</si>
  <si>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</si>
  <si>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</si>
  <si>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</si>
  <si>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</si>
  <si>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</si>
  <si>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</si>
  <si>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</si>
  <si>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</si>
  <si>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</si>
  <si>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</si>
  <si>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</si>
  <si>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</si>
  <si>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</si>
  <si>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</si>
  <si>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</si>
  <si>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</si>
  <si>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</si>
  <si>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</si>
  <si>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</si>
  <si>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</si>
  <si>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</si>
  <si>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</si>
  <si>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</si>
  <si>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</si>
  <si>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</si>
  <si>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</si>
  <si>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</si>
  <si>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松塩地区広域施設組合</t>
  </si>
  <si>
    <t>20965</t>
  </si>
  <si>
    <t>南諏衛生施設組合</t>
  </si>
  <si>
    <t>20971</t>
  </si>
  <si>
    <t>下伊那郡西部衛生施設組合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</si>
  <si>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</si>
  <si>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</si>
  <si>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</si>
  <si>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</si>
  <si>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</si>
  <si>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</si>
  <si>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長野県</t>
  </si>
  <si>
    <t>20201</t>
  </si>
  <si>
    <t>長野市</t>
  </si>
  <si>
    <t>20831</t>
  </si>
  <si>
    <t>千曲衛生施設組合</t>
  </si>
  <si>
    <t>20936</t>
  </si>
  <si>
    <t>須高行政事務組合</t>
  </si>
  <si>
    <t>20949</t>
  </si>
  <si>
    <t>北信保健衛生施設組合</t>
  </si>
  <si>
    <t>20202</t>
  </si>
  <si>
    <t>松本市</t>
  </si>
  <si>
    <t>20960</t>
  </si>
  <si>
    <t>松塩地区広域施設組合</t>
  </si>
  <si>
    <t>20203</t>
  </si>
  <si>
    <t>上田市</t>
  </si>
  <si>
    <t>20940</t>
  </si>
  <si>
    <t>上田地域広域連合</t>
  </si>
  <si>
    <t>20204</t>
  </si>
  <si>
    <t>岡谷市</t>
  </si>
  <si>
    <t>20875</t>
  </si>
  <si>
    <t>湖北行政事務組合</t>
  </si>
  <si>
    <t>20849</t>
  </si>
  <si>
    <t>湖周行政事務組合</t>
  </si>
  <si>
    <t>20205</t>
  </si>
  <si>
    <t>飯田市</t>
  </si>
  <si>
    <t>20928</t>
  </si>
  <si>
    <t>南信州広域連合</t>
  </si>
  <si>
    <t>20206</t>
  </si>
  <si>
    <t>諏訪市</t>
  </si>
  <si>
    <t>20878</t>
  </si>
  <si>
    <t>諏訪市・茅野市衛生施設組合</t>
  </si>
  <si>
    <t>20207</t>
  </si>
  <si>
    <t>須坂市</t>
  </si>
  <si>
    <t>20208</t>
  </si>
  <si>
    <t>小諸市</t>
  </si>
  <si>
    <t>20830</t>
  </si>
  <si>
    <t>浅麓環境施設組合</t>
  </si>
  <si>
    <t>20209</t>
  </si>
  <si>
    <t>伊那市</t>
  </si>
  <si>
    <t>20880</t>
  </si>
  <si>
    <t>伊那中央行政組合</t>
  </si>
  <si>
    <t>20933</t>
  </si>
  <si>
    <t>上伊那広域連合</t>
  </si>
  <si>
    <t>20210</t>
  </si>
  <si>
    <t>駒ヶ根市</t>
  </si>
  <si>
    <t>20882</t>
  </si>
  <si>
    <t>伊南行政組合</t>
  </si>
  <si>
    <t>20211</t>
  </si>
  <si>
    <t>中野市</t>
  </si>
  <si>
    <t>大町市</t>
  </si>
  <si>
    <t>20213</t>
  </si>
  <si>
    <t>飯山市</t>
  </si>
  <si>
    <t>20942</t>
  </si>
  <si>
    <t>岳北広域行政組合</t>
  </si>
  <si>
    <t>20214</t>
  </si>
  <si>
    <t>茅野市</t>
  </si>
  <si>
    <t>20990</t>
  </si>
  <si>
    <t>諏訪南行政事務組合</t>
  </si>
  <si>
    <t>20215</t>
  </si>
  <si>
    <t>塩尻市</t>
  </si>
  <si>
    <t>20217</t>
  </si>
  <si>
    <t>佐久市</t>
  </si>
  <si>
    <t>20838</t>
  </si>
  <si>
    <t>佐久平環境衛生組合</t>
  </si>
  <si>
    <t>20905</t>
  </si>
  <si>
    <t>佐久市・軽井沢町清掃施設組合</t>
  </si>
  <si>
    <t>20813</t>
  </si>
  <si>
    <t>川西保健衛生施設組合</t>
  </si>
  <si>
    <t>20218</t>
  </si>
  <si>
    <t>千曲市</t>
  </si>
  <si>
    <t>20821</t>
  </si>
  <si>
    <t>葛尾組合</t>
  </si>
  <si>
    <t>20219</t>
  </si>
  <si>
    <t>東御市</t>
  </si>
  <si>
    <t>20220</t>
  </si>
  <si>
    <t>安曇野市</t>
  </si>
  <si>
    <t>20860</t>
  </si>
  <si>
    <t>穂高広域施設組合</t>
  </si>
  <si>
    <t>20303</t>
  </si>
  <si>
    <t>20906</t>
  </si>
  <si>
    <t>南佐久環境衛生組合</t>
  </si>
  <si>
    <t>20304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</si>
  <si>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</si>
  <si>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</si>
  <si>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</si>
  <si>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</si>
  <si>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</si>
  <si>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</si>
  <si>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</si>
  <si>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</si>
  <si>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</si>
  <si>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浅麓</t>
  </si>
  <si>
    <t>佐久・軽井沢</t>
  </si>
  <si>
    <t>20323</t>
  </si>
  <si>
    <t>御代田町</t>
  </si>
  <si>
    <t>20324</t>
  </si>
  <si>
    <t>立科町</t>
  </si>
  <si>
    <t>川西保健詠施施設組合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</si>
  <si>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</si>
  <si>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</si>
  <si>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</si>
  <si>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</si>
  <si>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</si>
  <si>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</si>
  <si>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</si>
  <si>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</si>
  <si>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20965</t>
  </si>
  <si>
    <t>南諏衛生施設組合</t>
  </si>
  <si>
    <t>20363</t>
  </si>
  <si>
    <t>原村</t>
  </si>
  <si>
    <t>20382</t>
  </si>
  <si>
    <t>辰野町</t>
  </si>
  <si>
    <t>20825</t>
  </si>
  <si>
    <t>伊北環境行政組合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</si>
  <si>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</si>
  <si>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</si>
  <si>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</si>
  <si>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</si>
  <si>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</si>
  <si>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</si>
  <si>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</si>
  <si>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</si>
  <si>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</si>
  <si>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</si>
  <si>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</si>
  <si>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</si>
  <si>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</si>
  <si>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20404</t>
  </si>
  <si>
    <t>阿南町</t>
  </si>
  <si>
    <t>20997</t>
  </si>
  <si>
    <t>下伊那南部総合事務組合</t>
  </si>
  <si>
    <t>20407</t>
  </si>
  <si>
    <t>阿智村</t>
  </si>
  <si>
    <t>20971</t>
  </si>
  <si>
    <t>下伊那郡西部衛生施設組合</t>
  </si>
  <si>
    <t>20409</t>
  </si>
  <si>
    <t>平谷村</t>
  </si>
  <si>
    <t>根羽村</t>
  </si>
  <si>
    <t>23869</t>
  </si>
  <si>
    <t>北設広域事務組合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</si>
  <si>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</si>
  <si>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</si>
  <si>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</si>
  <si>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</si>
  <si>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</si>
  <si>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</si>
  <si>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</si>
  <si>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</si>
  <si>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</si>
  <si>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</si>
  <si>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</si>
  <si>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</si>
  <si>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</si>
  <si>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</si>
  <si>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</si>
  <si>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</si>
  <si>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20927</t>
  </si>
  <si>
    <t>木曽広域連合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</si>
  <si>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</si>
  <si>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</si>
  <si>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</si>
  <si>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</si>
  <si>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</si>
  <si>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</si>
  <si>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</si>
  <si>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</si>
  <si>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</si>
  <si>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</si>
  <si>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</si>
  <si>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</si>
  <si>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20851</t>
  </si>
  <si>
    <t>筑北保健衛生施設組合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</si>
  <si>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</si>
  <si>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</si>
  <si>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</si>
  <si>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</si>
  <si>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</si>
  <si>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</si>
  <si>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</si>
  <si>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</si>
  <si>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</si>
  <si>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</si>
  <si>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</si>
  <si>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穂高広域施設
組合</t>
  </si>
  <si>
    <t>20485</t>
  </si>
  <si>
    <t>白馬村</t>
  </si>
  <si>
    <t>20988</t>
  </si>
  <si>
    <t>白馬山麓環境施設組合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</si>
  <si>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</si>
  <si>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</si>
  <si>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</si>
  <si>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</si>
  <si>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</si>
  <si>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</si>
  <si>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</si>
  <si>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</si>
  <si>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</si>
  <si>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</si>
  <si>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</si>
  <si>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</si>
  <si>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</si>
  <si>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</si>
  <si>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</si>
  <si>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20920</t>
  </si>
  <si>
    <t>北部衛生施設組合</t>
  </si>
  <si>
    <t>小川村</t>
  </si>
  <si>
    <t>20590</t>
  </si>
  <si>
    <t>飯綱町</t>
  </si>
  <si>
    <t>栄村</t>
  </si>
  <si>
    <t>東筑摩郡筑北保健衛生施設組合</t>
  </si>
  <si>
    <t>駒ケ根市</t>
  </si>
  <si>
    <t>小海町</t>
  </si>
  <si>
    <t>20410</t>
  </si>
  <si>
    <t>20212</t>
  </si>
  <si>
    <t>20588</t>
  </si>
  <si>
    <t>入力→</t>
  </si>
  <si>
    <t>:市区町村コード(都道府県計は、01000～47000の何れか）</t>
  </si>
  <si>
    <t>（千円）</t>
  </si>
  <si>
    <t>歳入</t>
  </si>
  <si>
    <t>ごみ</t>
  </si>
  <si>
    <t>し尿</t>
  </si>
  <si>
    <t>歳出</t>
  </si>
  <si>
    <t>01</t>
  </si>
  <si>
    <t>国庫支出金</t>
  </si>
  <si>
    <t>建設・改良費</t>
  </si>
  <si>
    <t>工事費</t>
  </si>
  <si>
    <t>収集運搬施設</t>
  </si>
  <si>
    <t>廃棄物事業経費（歳入）</t>
  </si>
  <si>
    <t>F</t>
  </si>
  <si>
    <t>02</t>
  </si>
  <si>
    <t>都道府県支出金</t>
  </si>
  <si>
    <t>中間処理施設</t>
  </si>
  <si>
    <t>G</t>
  </si>
  <si>
    <t>03</t>
  </si>
  <si>
    <t>地方債</t>
  </si>
  <si>
    <t>最終処分場</t>
  </si>
  <si>
    <t>H</t>
  </si>
  <si>
    <t>04</t>
  </si>
  <si>
    <t>使用料・手数料</t>
  </si>
  <si>
    <t>その他</t>
  </si>
  <si>
    <t>I</t>
  </si>
  <si>
    <t>05</t>
  </si>
  <si>
    <t>（市区町村分担金）</t>
  </si>
  <si>
    <t>調査費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</si>
  <si>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</si>
  <si>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</si>
  <si>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</si>
  <si>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</si>
  <si>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</si>
  <si>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</si>
  <si>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</si>
  <si>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小計</t>
  </si>
  <si>
    <t>一般財源</t>
  </si>
  <si>
    <t>L</t>
  </si>
  <si>
    <t>08</t>
  </si>
  <si>
    <t>分担金除く</t>
  </si>
  <si>
    <t>O</t>
  </si>
  <si>
    <t>09</t>
  </si>
  <si>
    <t>処理及び維持管理費</t>
  </si>
  <si>
    <t>人件費</t>
  </si>
  <si>
    <t>一般職</t>
  </si>
  <si>
    <t>P</t>
  </si>
  <si>
    <t>10</t>
  </si>
  <si>
    <t>合計</t>
  </si>
  <si>
    <t>技能職</t>
  </si>
  <si>
    <t>収集運搬</t>
  </si>
  <si>
    <t>Q</t>
  </si>
  <si>
    <t>11</t>
  </si>
  <si>
    <t>中間処理</t>
  </si>
  <si>
    <t>R</t>
  </si>
  <si>
    <t>12</t>
  </si>
  <si>
    <t>最終処分</t>
  </si>
  <si>
    <t>S</t>
  </si>
  <si>
    <t>13</t>
  </si>
  <si>
    <t>処理費</t>
  </si>
  <si>
    <t>収集運搬費</t>
  </si>
  <si>
    <t>T</t>
  </si>
  <si>
    <t>14</t>
  </si>
  <si>
    <t>歳入の市区町村分担金</t>
  </si>
  <si>
    <t>中間処理費</t>
  </si>
  <si>
    <t>U</t>
  </si>
  <si>
    <t>15</t>
  </si>
  <si>
    <t>歳出の組合分担金　</t>
  </si>
  <si>
    <t>最終処分費</t>
  </si>
  <si>
    <t>ごみ</t>
  </si>
  <si>
    <t>工事費（収集）</t>
  </si>
  <si>
    <t>廃棄物事業経費（歳出）</t>
  </si>
  <si>
    <t>16</t>
  </si>
  <si>
    <t>車両等購入費</t>
  </si>
  <si>
    <t>工事費（中間）</t>
  </si>
  <si>
    <t>G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</si>
  <si>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</si>
  <si>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</si>
  <si>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</si>
  <si>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</si>
  <si>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</si>
  <si>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</si>
  <si>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</si>
  <si>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</si>
  <si>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</si>
  <si>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</si>
  <si>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調査研究費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</si>
  <si>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</si>
  <si>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</si>
  <si>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</si>
  <si>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</si>
  <si>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</si>
  <si>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</si>
  <si>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</si>
  <si>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</si>
  <si>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</si>
  <si>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</si>
  <si>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</si>
  <si>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</si>
  <si>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</si>
  <si>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</si>
  <si>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</si>
  <si>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</si>
  <si>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</si>
  <si>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和歌山県</t>
  </si>
  <si>
    <t>委託費（中間）</t>
  </si>
  <si>
    <t>Y</t>
  </si>
  <si>
    <t>31</t>
  </si>
  <si>
    <t>鳥取県</t>
  </si>
  <si>
    <t>委託費（処分）</t>
  </si>
  <si>
    <t>Z</t>
  </si>
  <si>
    <t>32</t>
  </si>
  <si>
    <t>島根県</t>
  </si>
  <si>
    <t>AA</t>
  </si>
  <si>
    <t>33</t>
  </si>
  <si>
    <t>岡山県</t>
  </si>
  <si>
    <t>AB</t>
  </si>
  <si>
    <t>34</t>
  </si>
  <si>
    <t>広島県</t>
  </si>
  <si>
    <t>AC</t>
  </si>
  <si>
    <t>35</t>
  </si>
  <si>
    <t>山口県</t>
  </si>
  <si>
    <t>AD</t>
  </si>
  <si>
    <t>36</t>
  </si>
  <si>
    <t>徳島県</t>
  </si>
  <si>
    <t>し尿</t>
  </si>
  <si>
    <t>AH</t>
  </si>
  <si>
    <t>37</t>
  </si>
  <si>
    <t>香川県</t>
  </si>
  <si>
    <t>AI</t>
  </si>
  <si>
    <t>38</t>
  </si>
  <si>
    <t>愛媛県</t>
  </si>
  <si>
    <t>AJ</t>
  </si>
  <si>
    <t>39</t>
  </si>
  <si>
    <t>高知県</t>
  </si>
  <si>
    <t>AK</t>
  </si>
  <si>
    <t>40</t>
  </si>
  <si>
    <t>福岡県</t>
  </si>
  <si>
    <t>AL</t>
  </si>
  <si>
    <t>41</t>
  </si>
  <si>
    <t>佐賀県</t>
  </si>
  <si>
    <t>AM</t>
  </si>
  <si>
    <t>42</t>
  </si>
  <si>
    <t>長崎県</t>
  </si>
  <si>
    <t>AP</t>
  </si>
  <si>
    <t>43</t>
  </si>
  <si>
    <t>熊本県</t>
  </si>
  <si>
    <t>AQ</t>
  </si>
  <si>
    <t>44</t>
  </si>
  <si>
    <t>大分県</t>
  </si>
  <si>
    <t>AR</t>
  </si>
  <si>
    <t>45</t>
  </si>
  <si>
    <t>宮崎県</t>
  </si>
  <si>
    <t>AS</t>
  </si>
  <si>
    <t>46</t>
  </si>
  <si>
    <t>鹿児島県</t>
  </si>
  <si>
    <t>AU</t>
  </si>
  <si>
    <t>47</t>
  </si>
  <si>
    <t>沖縄県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</si>
  <si>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</si>
  <si>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</si>
  <si>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</si>
  <si>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</si>
  <si>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</si>
  <si>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</si>
  <si>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</si>
  <si>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</si>
  <si>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</si>
  <si>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</si>
  <si>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20000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</si>
</sst>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3" borderId="19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>
      <alignment vertical="center"/>
      <protection/>
    </xf>
    <xf numFmtId="0" fontId="13" fillId="33" borderId="16" xfId="65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33" borderId="19" xfId="60" applyNumberFormat="1" applyFont="1" applyFill="1" applyBorder="1" applyAlignment="1">
      <alignment vertical="center"/>
      <protection/>
    </xf>
    <xf numFmtId="0" fontId="14" fillId="33" borderId="18" xfId="60" applyNumberFormat="1" applyFont="1" applyFill="1" applyBorder="1" applyAlignment="1">
      <alignment vertical="center"/>
      <protection/>
    </xf>
    <xf numFmtId="0" fontId="13" fillId="33" borderId="19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 quotePrefix="1">
      <alignment vertical="center"/>
      <protection/>
    </xf>
    <xf numFmtId="0" fontId="13" fillId="33" borderId="18" xfId="60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9" xfId="61" applyNumberFormat="1" applyFont="1" applyFill="1" applyBorder="1" applyAlignment="1" quotePrefix="1">
      <alignment vertical="center"/>
      <protection/>
    </xf>
    <xf numFmtId="0" fontId="13" fillId="33" borderId="18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9" xfId="60" applyNumberFormat="1" applyFont="1" applyFill="1" applyBorder="1" applyAlignment="1" quotePrefix="1">
      <alignment vertical="center" wrapText="1"/>
      <protection/>
    </xf>
    <xf numFmtId="0" fontId="13" fillId="33" borderId="18" xfId="60" applyNumberFormat="1" applyFont="1" applyFill="1" applyBorder="1" applyAlignment="1" quotePrefix="1">
      <alignment vertical="center" wrapText="1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horizontal="center" vertical="center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  <xf numFmtId="0" fontId="13" fillId="33" borderId="23" xfId="61" applyNumberFormat="1" applyFont="1" applyFill="1" applyBorder="1" applyAlignment="1">
      <alignment horizontal="center" vertical="center"/>
      <protection/>
    </xf>
    <xf numFmtId="0" fontId="13" fillId="33" borderId="23" xfId="61" applyNumberFormat="1" applyFont="1" applyFill="1" applyBorder="1" applyAlignment="1">
      <alignment horizontal="center" vertical="center" wrapText="1"/>
      <protection/>
    </xf>
    <xf numFmtId="0" fontId="14" fillId="33" borderId="19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/>
    </xf>
    <xf numFmtId="0" fontId="13" fillId="33" borderId="18" xfId="0" applyNumberFormat="1" applyFont="1" applyFill="1" applyBorder="1" applyAlignment="1" quotePrefix="1">
      <alignment vertical="center"/>
    </xf>
    <xf numFmtId="0" fontId="13" fillId="33" borderId="21" xfId="0" applyNumberFormat="1" applyFont="1" applyFill="1" applyBorder="1" applyAlignment="1">
      <alignment vertical="center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3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3" borderId="12" xfId="65" applyNumberFormat="1" applyFont="1" applyFill="1" applyBorder="1" applyAlignment="1" quotePrefix="1">
      <alignment vertical="center"/>
      <protection/>
    </xf>
    <xf numFmtId="0" fontId="13" fillId="33" borderId="19" xfId="65" applyNumberFormat="1" applyFont="1" applyFill="1" applyBorder="1" applyAlignment="1" quotePrefix="1">
      <alignment vertical="center"/>
      <protection/>
    </xf>
    <xf numFmtId="0" fontId="13" fillId="33" borderId="18" xfId="65" applyNumberFormat="1" applyFont="1" applyFill="1" applyBorder="1" applyAlignment="1">
      <alignment vertical="center"/>
      <protection/>
    </xf>
    <xf numFmtId="0" fontId="13" fillId="33" borderId="20" xfId="65" applyNumberFormat="1" applyFont="1" applyFill="1" applyBorder="1" applyAlignment="1" quotePrefix="1">
      <alignment vertical="center"/>
      <protection/>
    </xf>
    <xf numFmtId="0" fontId="14" fillId="33" borderId="24" xfId="65" applyNumberFormat="1" applyFont="1" applyFill="1" applyBorder="1" applyAlignment="1" quotePrefix="1">
      <alignment vertical="center"/>
      <protection/>
    </xf>
    <xf numFmtId="0" fontId="13" fillId="33" borderId="22" xfId="65" applyNumberFormat="1" applyFont="1" applyFill="1" applyBorder="1" applyAlignment="1">
      <alignment vertical="center"/>
      <protection/>
    </xf>
    <xf numFmtId="0" fontId="13" fillId="33" borderId="12" xfId="65" applyNumberFormat="1" applyFont="1" applyFill="1" applyBorder="1" applyAlignment="1">
      <alignment vertical="center"/>
      <protection/>
    </xf>
    <xf numFmtId="0" fontId="14" fillId="33" borderId="13" xfId="65" applyNumberFormat="1" applyFont="1" applyFill="1" applyBorder="1" applyAlignment="1" quotePrefix="1">
      <alignment vertical="center"/>
      <protection/>
    </xf>
    <xf numFmtId="0" fontId="13" fillId="33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3" borderId="12" xfId="60" applyNumberFormat="1" applyFont="1" applyFill="1" applyBorder="1" applyAlignment="1">
      <alignment vertical="center"/>
      <protection/>
    </xf>
    <xf numFmtId="0" fontId="14" fillId="33" borderId="12" xfId="61" applyNumberFormat="1" applyFont="1" applyFill="1" applyBorder="1" applyAlignment="1">
      <alignment vertical="center"/>
      <protection/>
    </xf>
    <xf numFmtId="0" fontId="13" fillId="33" borderId="24" xfId="60" applyNumberFormat="1" applyFont="1" applyFill="1" applyBorder="1" applyAlignment="1">
      <alignment vertical="center"/>
      <protection/>
    </xf>
    <xf numFmtId="0" fontId="13" fillId="33" borderId="24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 wrapText="1"/>
      <protection/>
    </xf>
    <xf numFmtId="0" fontId="14" fillId="33" borderId="12" xfId="0" applyNumberFormat="1" applyFont="1" applyFill="1" applyBorder="1" applyAlignment="1">
      <alignment vertical="center"/>
    </xf>
    <xf numFmtId="0" fontId="13" fillId="33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3" borderId="12" xfId="65" applyNumberFormat="1" applyFont="1" applyFill="1" applyBorder="1" applyAlignment="1">
      <alignment vertical="center"/>
      <protection/>
    </xf>
    <xf numFmtId="0" fontId="13" fillId="33" borderId="22" xfId="65" applyNumberFormat="1" applyFont="1" applyFill="1" applyBorder="1" applyAlignment="1">
      <alignment vertical="center" wrapText="1"/>
      <protection/>
    </xf>
    <xf numFmtId="0" fontId="13" fillId="33" borderId="25" xfId="65" applyNumberFormat="1" applyFont="1" applyFill="1" applyBorder="1" applyAlignment="1">
      <alignment horizontal="center" vertical="center" wrapText="1"/>
      <protection/>
    </xf>
    <xf numFmtId="0" fontId="13" fillId="33" borderId="23" xfId="65" applyNumberFormat="1" applyFont="1" applyFill="1" applyBorder="1" applyAlignment="1">
      <alignment horizontal="center" vertical="center" wrapText="1"/>
      <protection/>
    </xf>
    <xf numFmtId="0" fontId="14" fillId="33" borderId="24" xfId="65" applyNumberFormat="1" applyFont="1" applyFill="1" applyBorder="1" applyAlignment="1">
      <alignment vertical="center"/>
      <protection/>
    </xf>
    <xf numFmtId="0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vertical="center"/>
    </xf>
    <xf numFmtId="3" fontId="15" fillId="34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49" fontId="15" fillId="0" borderId="10" xfId="0" applyNumberFormat="1" applyFont="1" applyFill="1" applyBorder="1" applyAlignment="1" quotePrefix="1">
      <alignment vertical="center"/>
    </xf>
    <xf numFmtId="0" fontId="15" fillId="34" borderId="10" xfId="48" applyNumberFormat="1" applyFont="1" applyFill="1" applyBorder="1" applyAlignment="1">
      <alignment horizontal="right" vertical="center"/>
    </xf>
    <xf numFmtId="49" fontId="1" fillId="0" borderId="0" xfId="65" applyNumberFormat="1" applyFont="1" applyAlignment="1" quotePrefix="1">
      <alignment vertical="center"/>
      <protection/>
    </xf>
    <xf numFmtId="0" fontId="8" fillId="0" borderId="0" xfId="62" applyFont="1" applyFill="1" applyAlignment="1" quotePrefix="1">
      <alignment horizontal="lef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3" fontId="15" fillId="0" borderId="10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vertical="center" wrapText="1"/>
    </xf>
    <xf numFmtId="0" fontId="13" fillId="33" borderId="21" xfId="61" applyNumberFormat="1" applyFont="1" applyFill="1" applyBorder="1" applyAlignment="1">
      <alignment vertical="center" wrapText="1"/>
      <protection/>
    </xf>
    <xf numFmtId="0" fontId="13" fillId="33" borderId="21" xfId="61" applyNumberFormat="1" applyFont="1" applyFill="1" applyBorder="1" applyAlignment="1" quotePrefix="1">
      <alignment vertical="center" wrapText="1"/>
      <protection/>
    </xf>
    <xf numFmtId="0" fontId="13" fillId="33" borderId="11" xfId="60" applyNumberFormat="1" applyFont="1" applyFill="1" applyBorder="1" applyAlignment="1">
      <alignment vertical="center" wrapText="1"/>
      <protection/>
    </xf>
    <xf numFmtId="0" fontId="13" fillId="33" borderId="21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21" xfId="60" applyNumberFormat="1" applyFont="1" applyFill="1" applyBorder="1" applyAlignment="1">
      <alignment vertical="center"/>
      <protection/>
    </xf>
    <xf numFmtId="0" fontId="13" fillId="33" borderId="23" xfId="60" applyNumberFormat="1" applyFont="1" applyFill="1" applyBorder="1" applyAlignment="1">
      <alignment vertical="center"/>
      <protection/>
    </xf>
    <xf numFmtId="0" fontId="13" fillId="33" borderId="11" xfId="0" applyNumberFormat="1" applyFont="1" applyFill="1" applyBorder="1" applyAlignment="1">
      <alignment vertical="center" wrapText="1"/>
    </xf>
    <xf numFmtId="0" fontId="13" fillId="33" borderId="21" xfId="0" applyNumberFormat="1" applyFont="1" applyFill="1" applyBorder="1" applyAlignment="1">
      <alignment vertical="center" wrapText="1"/>
    </xf>
    <xf numFmtId="0" fontId="13" fillId="33" borderId="23" xfId="0" applyNumberFormat="1" applyFont="1" applyFill="1" applyBorder="1" applyAlignment="1">
      <alignment vertical="center" wrapText="1"/>
    </xf>
    <xf numFmtId="0" fontId="13" fillId="33" borderId="11" xfId="65" applyNumberFormat="1" applyFont="1" applyFill="1" applyBorder="1" applyAlignment="1">
      <alignment vertical="center"/>
      <protection/>
    </xf>
    <xf numFmtId="0" fontId="13" fillId="33" borderId="21" xfId="65" applyNumberFormat="1" applyFont="1" applyFill="1" applyBorder="1" applyAlignment="1">
      <alignment vertical="center"/>
      <protection/>
    </xf>
    <xf numFmtId="0" fontId="13" fillId="33" borderId="23" xfId="65" applyNumberFormat="1" applyFont="1" applyFill="1" applyBorder="1" applyAlignment="1">
      <alignment vertical="center"/>
      <protection/>
    </xf>
    <xf numFmtId="0" fontId="13" fillId="33" borderId="11" xfId="65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>
      <alignment vertical="center" wrapText="1"/>
      <protection/>
    </xf>
    <xf numFmtId="0" fontId="13" fillId="33" borderId="23" xfId="65" applyNumberFormat="1" applyFont="1" applyFill="1" applyBorder="1" applyAlignment="1">
      <alignment vertical="center" wrapText="1"/>
      <protection/>
    </xf>
    <xf numFmtId="49" fontId="13" fillId="33" borderId="11" xfId="60" applyNumberFormat="1" applyFont="1" applyFill="1" applyBorder="1" applyAlignment="1">
      <alignment vertical="center" wrapText="1"/>
      <protection/>
    </xf>
    <xf numFmtId="49" fontId="13" fillId="33" borderId="21" xfId="60" applyNumberFormat="1" applyFont="1" applyFill="1" applyBorder="1" applyAlignment="1">
      <alignment vertical="center" wrapText="1"/>
      <protection/>
    </xf>
    <xf numFmtId="49" fontId="13" fillId="33" borderId="23" xfId="60" applyNumberFormat="1" applyFont="1" applyFill="1" applyBorder="1" applyAlignment="1">
      <alignment vertical="center" wrapText="1"/>
      <protection/>
    </xf>
    <xf numFmtId="0" fontId="13" fillId="33" borderId="21" xfId="65" applyNumberFormat="1" applyFont="1" applyFill="1" applyBorder="1" applyAlignment="1" quotePrefix="1">
      <alignment vertical="center"/>
      <protection/>
    </xf>
    <xf numFmtId="0" fontId="13" fillId="33" borderId="21" xfId="65" applyNumberFormat="1" applyFont="1" applyFill="1" applyBorder="1" applyAlignment="1" quotePrefix="1">
      <alignment vertical="center" wrapText="1"/>
      <protection/>
    </xf>
    <xf numFmtId="0" fontId="13" fillId="33" borderId="23" xfId="65" applyNumberFormat="1" applyFont="1" applyFill="1" applyBorder="1" applyAlignment="1" quotePrefix="1">
      <alignment vertical="center" wrapText="1"/>
      <protection/>
    </xf>
    <xf numFmtId="0" fontId="14" fillId="33" borderId="24" xfId="65" applyNumberFormat="1" applyFont="1" applyFill="1" applyBorder="1" applyAlignment="1">
      <alignment vertical="center" wrapText="1"/>
      <protection/>
    </xf>
    <xf numFmtId="0" fontId="14" fillId="33" borderId="22" xfId="65" applyNumberFormat="1" applyFont="1" applyFill="1" applyBorder="1" applyAlignment="1" quotePrefix="1">
      <alignment vertical="center" wrapText="1"/>
      <protection/>
    </xf>
    <xf numFmtId="0" fontId="14" fillId="33" borderId="13" xfId="65" applyNumberFormat="1" applyFont="1" applyFill="1" applyBorder="1" applyAlignment="1" quotePrefix="1">
      <alignment vertical="center" wrapText="1"/>
      <protection/>
    </xf>
    <xf numFmtId="0" fontId="14" fillId="33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84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114" width="14.69921875" style="139" customWidth="1"/>
    <col min="115" max="16384" width="9" style="137" customWidth="1"/>
  </cols>
  <sheetData>
    <row r="1" spans="1:114" s="44" customFormat="1" ht="17.25">
      <c r="A1" s="106" t="s">
        <v>207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4" customFormat="1" ht="13.5">
      <c r="A2" s="145" t="s">
        <v>41</v>
      </c>
      <c r="B2" s="145" t="s">
        <v>42</v>
      </c>
      <c r="C2" s="148" t="s">
        <v>43</v>
      </c>
      <c r="D2" s="107" t="s">
        <v>44</v>
      </c>
      <c r="E2" s="58"/>
      <c r="F2" s="58"/>
      <c r="G2" s="58"/>
      <c r="H2" s="58"/>
      <c r="I2" s="58"/>
      <c r="J2" s="58"/>
      <c r="K2" s="58"/>
      <c r="L2" s="59"/>
      <c r="M2" s="107" t="s">
        <v>45</v>
      </c>
      <c r="N2" s="58"/>
      <c r="O2" s="58"/>
      <c r="P2" s="58"/>
      <c r="Q2" s="58"/>
      <c r="R2" s="58"/>
      <c r="S2" s="58"/>
      <c r="T2" s="58"/>
      <c r="U2" s="59"/>
      <c r="V2" s="107" t="s">
        <v>46</v>
      </c>
      <c r="W2" s="58"/>
      <c r="X2" s="58"/>
      <c r="Y2" s="58"/>
      <c r="Z2" s="58"/>
      <c r="AA2" s="58"/>
      <c r="AB2" s="58"/>
      <c r="AC2" s="58"/>
      <c r="AD2" s="59"/>
      <c r="AE2" s="108" t="s">
        <v>47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48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49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4" customFormat="1" ht="13.5">
      <c r="A3" s="146"/>
      <c r="B3" s="146"/>
      <c r="C3" s="149"/>
      <c r="D3" s="109" t="s">
        <v>50</v>
      </c>
      <c r="E3" s="63"/>
      <c r="F3" s="63"/>
      <c r="G3" s="63"/>
      <c r="H3" s="63"/>
      <c r="I3" s="63"/>
      <c r="J3" s="63"/>
      <c r="K3" s="63"/>
      <c r="L3" s="64"/>
      <c r="M3" s="109" t="s">
        <v>50</v>
      </c>
      <c r="N3" s="63"/>
      <c r="O3" s="63"/>
      <c r="P3" s="63"/>
      <c r="Q3" s="63"/>
      <c r="R3" s="63"/>
      <c r="S3" s="63"/>
      <c r="T3" s="63"/>
      <c r="U3" s="64"/>
      <c r="V3" s="109" t="s">
        <v>50</v>
      </c>
      <c r="W3" s="63"/>
      <c r="X3" s="63"/>
      <c r="Y3" s="63"/>
      <c r="Z3" s="63"/>
      <c r="AA3" s="63"/>
      <c r="AB3" s="63"/>
      <c r="AC3" s="63"/>
      <c r="AD3" s="64"/>
      <c r="AE3" s="110" t="s">
        <v>51</v>
      </c>
      <c r="AF3" s="60"/>
      <c r="AG3" s="60"/>
      <c r="AH3" s="60"/>
      <c r="AI3" s="60"/>
      <c r="AJ3" s="60"/>
      <c r="AK3" s="60"/>
      <c r="AL3" s="65"/>
      <c r="AM3" s="61" t="s">
        <v>52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3</v>
      </c>
      <c r="BF3" s="70" t="s">
        <v>46</v>
      </c>
      <c r="BG3" s="110" t="s">
        <v>51</v>
      </c>
      <c r="BH3" s="60"/>
      <c r="BI3" s="60"/>
      <c r="BJ3" s="60"/>
      <c r="BK3" s="60"/>
      <c r="BL3" s="60"/>
      <c r="BM3" s="60"/>
      <c r="BN3" s="65"/>
      <c r="BO3" s="61" t="s">
        <v>52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3</v>
      </c>
      <c r="CH3" s="70" t="s">
        <v>46</v>
      </c>
      <c r="CI3" s="110" t="s">
        <v>51</v>
      </c>
      <c r="CJ3" s="60"/>
      <c r="CK3" s="60"/>
      <c r="CL3" s="60"/>
      <c r="CM3" s="60"/>
      <c r="CN3" s="60"/>
      <c r="CO3" s="60"/>
      <c r="CP3" s="65"/>
      <c r="CQ3" s="61" t="s">
        <v>52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3</v>
      </c>
      <c r="DJ3" s="70" t="s">
        <v>46</v>
      </c>
    </row>
    <row r="4" spans="1:114" s="44" customFormat="1" ht="13.5">
      <c r="A4" s="146"/>
      <c r="B4" s="146"/>
      <c r="C4" s="149"/>
      <c r="D4" s="54"/>
      <c r="E4" s="109" t="s">
        <v>53</v>
      </c>
      <c r="F4" s="71"/>
      <c r="G4" s="71"/>
      <c r="H4" s="71"/>
      <c r="I4" s="71"/>
      <c r="J4" s="71"/>
      <c r="K4" s="72"/>
      <c r="L4" s="53" t="s">
        <v>54</v>
      </c>
      <c r="M4" s="54"/>
      <c r="N4" s="109" t="s">
        <v>53</v>
      </c>
      <c r="O4" s="71"/>
      <c r="P4" s="71"/>
      <c r="Q4" s="71"/>
      <c r="R4" s="71"/>
      <c r="S4" s="71"/>
      <c r="T4" s="72"/>
      <c r="U4" s="53" t="s">
        <v>54</v>
      </c>
      <c r="V4" s="54"/>
      <c r="W4" s="109" t="s">
        <v>53</v>
      </c>
      <c r="X4" s="71"/>
      <c r="Y4" s="71"/>
      <c r="Z4" s="71"/>
      <c r="AA4" s="71"/>
      <c r="AB4" s="71"/>
      <c r="AC4" s="72"/>
      <c r="AD4" s="53" t="s">
        <v>54</v>
      </c>
      <c r="AE4" s="70" t="s">
        <v>46</v>
      </c>
      <c r="AF4" s="75" t="s">
        <v>55</v>
      </c>
      <c r="AG4" s="69"/>
      <c r="AH4" s="73"/>
      <c r="AI4" s="60"/>
      <c r="AJ4" s="74"/>
      <c r="AK4" s="111" t="s">
        <v>56</v>
      </c>
      <c r="AL4" s="143" t="s">
        <v>57</v>
      </c>
      <c r="AM4" s="70" t="s">
        <v>46</v>
      </c>
      <c r="AN4" s="110" t="s">
        <v>58</v>
      </c>
      <c r="AO4" s="67"/>
      <c r="AP4" s="67"/>
      <c r="AQ4" s="67"/>
      <c r="AR4" s="68"/>
      <c r="AS4" s="110" t="s">
        <v>59</v>
      </c>
      <c r="AT4" s="60"/>
      <c r="AU4" s="60"/>
      <c r="AV4" s="74"/>
      <c r="AW4" s="75" t="s">
        <v>60</v>
      </c>
      <c r="AX4" s="110" t="s">
        <v>61</v>
      </c>
      <c r="AY4" s="66"/>
      <c r="AZ4" s="67"/>
      <c r="BA4" s="67"/>
      <c r="BB4" s="68"/>
      <c r="BC4" s="75" t="s">
        <v>1</v>
      </c>
      <c r="BD4" s="75" t="s">
        <v>62</v>
      </c>
      <c r="BE4" s="70"/>
      <c r="BF4" s="70"/>
      <c r="BG4" s="70" t="s">
        <v>46</v>
      </c>
      <c r="BH4" s="75" t="s">
        <v>55</v>
      </c>
      <c r="BI4" s="69"/>
      <c r="BJ4" s="73"/>
      <c r="BK4" s="60"/>
      <c r="BL4" s="74"/>
      <c r="BM4" s="111" t="s">
        <v>56</v>
      </c>
      <c r="BN4" s="143" t="s">
        <v>57</v>
      </c>
      <c r="BO4" s="70" t="s">
        <v>46</v>
      </c>
      <c r="BP4" s="110" t="s">
        <v>58</v>
      </c>
      <c r="BQ4" s="67"/>
      <c r="BR4" s="67"/>
      <c r="BS4" s="67"/>
      <c r="BT4" s="68"/>
      <c r="BU4" s="110" t="s">
        <v>59</v>
      </c>
      <c r="BV4" s="60"/>
      <c r="BW4" s="60"/>
      <c r="BX4" s="74"/>
      <c r="BY4" s="75" t="s">
        <v>60</v>
      </c>
      <c r="BZ4" s="110" t="s">
        <v>61</v>
      </c>
      <c r="CA4" s="76"/>
      <c r="CB4" s="76"/>
      <c r="CC4" s="77"/>
      <c r="CD4" s="68"/>
      <c r="CE4" s="75" t="s">
        <v>1</v>
      </c>
      <c r="CF4" s="75" t="s">
        <v>62</v>
      </c>
      <c r="CG4" s="70"/>
      <c r="CH4" s="70"/>
      <c r="CI4" s="70" t="s">
        <v>46</v>
      </c>
      <c r="CJ4" s="75" t="s">
        <v>55</v>
      </c>
      <c r="CK4" s="69"/>
      <c r="CL4" s="73"/>
      <c r="CM4" s="60"/>
      <c r="CN4" s="74"/>
      <c r="CO4" s="111" t="s">
        <v>56</v>
      </c>
      <c r="CP4" s="143" t="s">
        <v>57</v>
      </c>
      <c r="CQ4" s="70" t="s">
        <v>46</v>
      </c>
      <c r="CR4" s="110" t="s">
        <v>58</v>
      </c>
      <c r="CS4" s="67"/>
      <c r="CT4" s="67"/>
      <c r="CU4" s="67"/>
      <c r="CV4" s="68"/>
      <c r="CW4" s="110" t="s">
        <v>59</v>
      </c>
      <c r="CX4" s="60"/>
      <c r="CY4" s="60"/>
      <c r="CZ4" s="74"/>
      <c r="DA4" s="75" t="s">
        <v>60</v>
      </c>
      <c r="DB4" s="110" t="s">
        <v>61</v>
      </c>
      <c r="DC4" s="67"/>
      <c r="DD4" s="67"/>
      <c r="DE4" s="67"/>
      <c r="DF4" s="68"/>
      <c r="DG4" s="75" t="s">
        <v>1</v>
      </c>
      <c r="DH4" s="75" t="s">
        <v>62</v>
      </c>
      <c r="DI4" s="70"/>
      <c r="DJ4" s="70"/>
    </row>
    <row r="5" spans="1:114" s="44" customFormat="1" ht="22.5">
      <c r="A5" s="146"/>
      <c r="B5" s="146"/>
      <c r="C5" s="149"/>
      <c r="D5" s="54"/>
      <c r="E5" s="54"/>
      <c r="F5" s="103" t="s">
        <v>63</v>
      </c>
      <c r="G5" s="103" t="s">
        <v>64</v>
      </c>
      <c r="H5" s="103" t="s">
        <v>65</v>
      </c>
      <c r="I5" s="103" t="s">
        <v>66</v>
      </c>
      <c r="J5" s="103" t="s">
        <v>2</v>
      </c>
      <c r="K5" s="103" t="s">
        <v>3</v>
      </c>
      <c r="L5" s="53"/>
      <c r="M5" s="54"/>
      <c r="N5" s="54"/>
      <c r="O5" s="103" t="s">
        <v>63</v>
      </c>
      <c r="P5" s="103" t="s">
        <v>64</v>
      </c>
      <c r="Q5" s="103" t="s">
        <v>65</v>
      </c>
      <c r="R5" s="103" t="s">
        <v>66</v>
      </c>
      <c r="S5" s="103" t="s">
        <v>2</v>
      </c>
      <c r="T5" s="103" t="s">
        <v>3</v>
      </c>
      <c r="U5" s="53"/>
      <c r="V5" s="54"/>
      <c r="W5" s="54"/>
      <c r="X5" s="103" t="s">
        <v>63</v>
      </c>
      <c r="Y5" s="103" t="s">
        <v>64</v>
      </c>
      <c r="Z5" s="103" t="s">
        <v>65</v>
      </c>
      <c r="AA5" s="103" t="s">
        <v>66</v>
      </c>
      <c r="AB5" s="103" t="s">
        <v>2</v>
      </c>
      <c r="AC5" s="103" t="s">
        <v>3</v>
      </c>
      <c r="AD5" s="53"/>
      <c r="AE5" s="70"/>
      <c r="AF5" s="70" t="s">
        <v>46</v>
      </c>
      <c r="AG5" s="111" t="s">
        <v>67</v>
      </c>
      <c r="AH5" s="111" t="s">
        <v>68</v>
      </c>
      <c r="AI5" s="111" t="s">
        <v>69</v>
      </c>
      <c r="AJ5" s="111" t="s">
        <v>3</v>
      </c>
      <c r="AK5" s="78"/>
      <c r="AL5" s="144"/>
      <c r="AM5" s="70"/>
      <c r="AN5" s="70"/>
      <c r="AO5" s="70" t="s">
        <v>70</v>
      </c>
      <c r="AP5" s="70" t="s">
        <v>71</v>
      </c>
      <c r="AQ5" s="70" t="s">
        <v>72</v>
      </c>
      <c r="AR5" s="70" t="s">
        <v>73</v>
      </c>
      <c r="AS5" s="70" t="s">
        <v>46</v>
      </c>
      <c r="AT5" s="75" t="s">
        <v>74</v>
      </c>
      <c r="AU5" s="75" t="s">
        <v>75</v>
      </c>
      <c r="AV5" s="75" t="s">
        <v>76</v>
      </c>
      <c r="AW5" s="70"/>
      <c r="AX5" s="70"/>
      <c r="AY5" s="75" t="s">
        <v>74</v>
      </c>
      <c r="AZ5" s="75" t="s">
        <v>75</v>
      </c>
      <c r="BA5" s="75" t="s">
        <v>76</v>
      </c>
      <c r="BB5" s="75" t="s">
        <v>3</v>
      </c>
      <c r="BC5" s="70"/>
      <c r="BD5" s="70"/>
      <c r="BE5" s="70"/>
      <c r="BF5" s="70"/>
      <c r="BG5" s="70"/>
      <c r="BH5" s="70" t="s">
        <v>46</v>
      </c>
      <c r="BI5" s="111" t="s">
        <v>67</v>
      </c>
      <c r="BJ5" s="111" t="s">
        <v>68</v>
      </c>
      <c r="BK5" s="111" t="s">
        <v>69</v>
      </c>
      <c r="BL5" s="111" t="s">
        <v>3</v>
      </c>
      <c r="BM5" s="78"/>
      <c r="BN5" s="144"/>
      <c r="BO5" s="70"/>
      <c r="BP5" s="70"/>
      <c r="BQ5" s="70" t="s">
        <v>70</v>
      </c>
      <c r="BR5" s="70" t="s">
        <v>71</v>
      </c>
      <c r="BS5" s="70" t="s">
        <v>72</v>
      </c>
      <c r="BT5" s="70" t="s">
        <v>73</v>
      </c>
      <c r="BU5" s="70" t="s">
        <v>46</v>
      </c>
      <c r="BV5" s="75" t="s">
        <v>74</v>
      </c>
      <c r="BW5" s="75" t="s">
        <v>75</v>
      </c>
      <c r="BX5" s="75" t="s">
        <v>76</v>
      </c>
      <c r="BY5" s="70"/>
      <c r="BZ5" s="70"/>
      <c r="CA5" s="75" t="s">
        <v>74</v>
      </c>
      <c r="CB5" s="75" t="s">
        <v>75</v>
      </c>
      <c r="CC5" s="75" t="s">
        <v>76</v>
      </c>
      <c r="CD5" s="75" t="s">
        <v>3</v>
      </c>
      <c r="CE5" s="70"/>
      <c r="CF5" s="70"/>
      <c r="CG5" s="70"/>
      <c r="CH5" s="70"/>
      <c r="CI5" s="70"/>
      <c r="CJ5" s="70" t="s">
        <v>46</v>
      </c>
      <c r="CK5" s="111" t="s">
        <v>67</v>
      </c>
      <c r="CL5" s="111" t="s">
        <v>68</v>
      </c>
      <c r="CM5" s="111" t="s">
        <v>69</v>
      </c>
      <c r="CN5" s="111" t="s">
        <v>3</v>
      </c>
      <c r="CO5" s="78"/>
      <c r="CP5" s="144"/>
      <c r="CQ5" s="70"/>
      <c r="CR5" s="70"/>
      <c r="CS5" s="70" t="s">
        <v>70</v>
      </c>
      <c r="CT5" s="70" t="s">
        <v>71</v>
      </c>
      <c r="CU5" s="70" t="s">
        <v>72</v>
      </c>
      <c r="CV5" s="70" t="s">
        <v>73</v>
      </c>
      <c r="CW5" s="70" t="s">
        <v>46</v>
      </c>
      <c r="CX5" s="75" t="s">
        <v>74</v>
      </c>
      <c r="CY5" s="75" t="s">
        <v>75</v>
      </c>
      <c r="CZ5" s="75" t="s">
        <v>76</v>
      </c>
      <c r="DA5" s="70"/>
      <c r="DB5" s="70"/>
      <c r="DC5" s="75" t="s">
        <v>74</v>
      </c>
      <c r="DD5" s="75" t="s">
        <v>75</v>
      </c>
      <c r="DE5" s="75" t="s">
        <v>76</v>
      </c>
      <c r="DF5" s="75" t="s">
        <v>3</v>
      </c>
      <c r="DG5" s="70"/>
      <c r="DH5" s="70"/>
      <c r="DI5" s="70"/>
      <c r="DJ5" s="70"/>
    </row>
    <row r="6" spans="1:114" s="45" customFormat="1" ht="13.5">
      <c r="A6" s="147"/>
      <c r="B6" s="147"/>
      <c r="C6" s="150"/>
      <c r="D6" s="79" t="s">
        <v>77</v>
      </c>
      <c r="E6" s="79" t="s">
        <v>77</v>
      </c>
      <c r="F6" s="80" t="s">
        <v>77</v>
      </c>
      <c r="G6" s="80" t="s">
        <v>77</v>
      </c>
      <c r="H6" s="80" t="s">
        <v>77</v>
      </c>
      <c r="I6" s="80" t="s">
        <v>77</v>
      </c>
      <c r="J6" s="80" t="s">
        <v>77</v>
      </c>
      <c r="K6" s="80" t="s">
        <v>77</v>
      </c>
      <c r="L6" s="80" t="s">
        <v>77</v>
      </c>
      <c r="M6" s="79" t="s">
        <v>77</v>
      </c>
      <c r="N6" s="79" t="s">
        <v>77</v>
      </c>
      <c r="O6" s="80" t="s">
        <v>77</v>
      </c>
      <c r="P6" s="80" t="s">
        <v>77</v>
      </c>
      <c r="Q6" s="80" t="s">
        <v>77</v>
      </c>
      <c r="R6" s="80" t="s">
        <v>77</v>
      </c>
      <c r="S6" s="80" t="s">
        <v>77</v>
      </c>
      <c r="T6" s="80" t="s">
        <v>77</v>
      </c>
      <c r="U6" s="80" t="s">
        <v>77</v>
      </c>
      <c r="V6" s="79" t="s">
        <v>77</v>
      </c>
      <c r="W6" s="79" t="s">
        <v>77</v>
      </c>
      <c r="X6" s="80" t="s">
        <v>77</v>
      </c>
      <c r="Y6" s="80" t="s">
        <v>77</v>
      </c>
      <c r="Z6" s="80" t="s">
        <v>77</v>
      </c>
      <c r="AA6" s="80" t="s">
        <v>77</v>
      </c>
      <c r="AB6" s="80" t="s">
        <v>77</v>
      </c>
      <c r="AC6" s="80" t="s">
        <v>77</v>
      </c>
      <c r="AD6" s="80" t="s">
        <v>77</v>
      </c>
      <c r="AE6" s="81" t="s">
        <v>77</v>
      </c>
      <c r="AF6" s="81" t="s">
        <v>77</v>
      </c>
      <c r="AG6" s="82" t="s">
        <v>77</v>
      </c>
      <c r="AH6" s="82" t="s">
        <v>77</v>
      </c>
      <c r="AI6" s="82" t="s">
        <v>77</v>
      </c>
      <c r="AJ6" s="82" t="s">
        <v>77</v>
      </c>
      <c r="AK6" s="82" t="s">
        <v>77</v>
      </c>
      <c r="AL6" s="82" t="s">
        <v>77</v>
      </c>
      <c r="AM6" s="81" t="s">
        <v>77</v>
      </c>
      <c r="AN6" s="81" t="s">
        <v>77</v>
      </c>
      <c r="AO6" s="81" t="s">
        <v>77</v>
      </c>
      <c r="AP6" s="81" t="s">
        <v>77</v>
      </c>
      <c r="AQ6" s="81" t="s">
        <v>77</v>
      </c>
      <c r="AR6" s="81" t="s">
        <v>77</v>
      </c>
      <c r="AS6" s="81" t="s">
        <v>77</v>
      </c>
      <c r="AT6" s="81" t="s">
        <v>77</v>
      </c>
      <c r="AU6" s="81" t="s">
        <v>77</v>
      </c>
      <c r="AV6" s="81" t="s">
        <v>77</v>
      </c>
      <c r="AW6" s="81" t="s">
        <v>77</v>
      </c>
      <c r="AX6" s="81" t="s">
        <v>77</v>
      </c>
      <c r="AY6" s="81" t="s">
        <v>77</v>
      </c>
      <c r="AZ6" s="81" t="s">
        <v>77</v>
      </c>
      <c r="BA6" s="81" t="s">
        <v>77</v>
      </c>
      <c r="BB6" s="81" t="s">
        <v>77</v>
      </c>
      <c r="BC6" s="81" t="s">
        <v>77</v>
      </c>
      <c r="BD6" s="81" t="s">
        <v>77</v>
      </c>
      <c r="BE6" s="81" t="s">
        <v>77</v>
      </c>
      <c r="BF6" s="81" t="s">
        <v>77</v>
      </c>
      <c r="BG6" s="81" t="s">
        <v>77</v>
      </c>
      <c r="BH6" s="81" t="s">
        <v>77</v>
      </c>
      <c r="BI6" s="82" t="s">
        <v>77</v>
      </c>
      <c r="BJ6" s="82" t="s">
        <v>77</v>
      </c>
      <c r="BK6" s="82" t="s">
        <v>77</v>
      </c>
      <c r="BL6" s="82" t="s">
        <v>77</v>
      </c>
      <c r="BM6" s="82" t="s">
        <v>77</v>
      </c>
      <c r="BN6" s="82" t="s">
        <v>77</v>
      </c>
      <c r="BO6" s="81" t="s">
        <v>77</v>
      </c>
      <c r="BP6" s="81" t="s">
        <v>77</v>
      </c>
      <c r="BQ6" s="81" t="s">
        <v>77</v>
      </c>
      <c r="BR6" s="81" t="s">
        <v>77</v>
      </c>
      <c r="BS6" s="81" t="s">
        <v>77</v>
      </c>
      <c r="BT6" s="81" t="s">
        <v>77</v>
      </c>
      <c r="BU6" s="81" t="s">
        <v>77</v>
      </c>
      <c r="BV6" s="81" t="s">
        <v>77</v>
      </c>
      <c r="BW6" s="81" t="s">
        <v>77</v>
      </c>
      <c r="BX6" s="81" t="s">
        <v>77</v>
      </c>
      <c r="BY6" s="81" t="s">
        <v>77</v>
      </c>
      <c r="BZ6" s="81" t="s">
        <v>77</v>
      </c>
      <c r="CA6" s="81" t="s">
        <v>77</v>
      </c>
      <c r="CB6" s="81" t="s">
        <v>77</v>
      </c>
      <c r="CC6" s="81" t="s">
        <v>77</v>
      </c>
      <c r="CD6" s="81" t="s">
        <v>77</v>
      </c>
      <c r="CE6" s="81" t="s">
        <v>77</v>
      </c>
      <c r="CF6" s="81" t="s">
        <v>77</v>
      </c>
      <c r="CG6" s="81" t="s">
        <v>77</v>
      </c>
      <c r="CH6" s="81" t="s">
        <v>77</v>
      </c>
      <c r="CI6" s="81" t="s">
        <v>77</v>
      </c>
      <c r="CJ6" s="81" t="s">
        <v>77</v>
      </c>
      <c r="CK6" s="82" t="s">
        <v>77</v>
      </c>
      <c r="CL6" s="82" t="s">
        <v>77</v>
      </c>
      <c r="CM6" s="82" t="s">
        <v>77</v>
      </c>
      <c r="CN6" s="82" t="s">
        <v>77</v>
      </c>
      <c r="CO6" s="82" t="s">
        <v>77</v>
      </c>
      <c r="CP6" s="82" t="s">
        <v>77</v>
      </c>
      <c r="CQ6" s="81" t="s">
        <v>77</v>
      </c>
      <c r="CR6" s="81" t="s">
        <v>77</v>
      </c>
      <c r="CS6" s="82" t="s">
        <v>77</v>
      </c>
      <c r="CT6" s="82" t="s">
        <v>77</v>
      </c>
      <c r="CU6" s="82" t="s">
        <v>77</v>
      </c>
      <c r="CV6" s="82" t="s">
        <v>77</v>
      </c>
      <c r="CW6" s="81" t="s">
        <v>77</v>
      </c>
      <c r="CX6" s="81" t="s">
        <v>77</v>
      </c>
      <c r="CY6" s="81" t="s">
        <v>77</v>
      </c>
      <c r="CZ6" s="81" t="s">
        <v>77</v>
      </c>
      <c r="DA6" s="81" t="s">
        <v>77</v>
      </c>
      <c r="DB6" s="81" t="s">
        <v>77</v>
      </c>
      <c r="DC6" s="81" t="s">
        <v>77</v>
      </c>
      <c r="DD6" s="81" t="s">
        <v>77</v>
      </c>
      <c r="DE6" s="81" t="s">
        <v>77</v>
      </c>
      <c r="DF6" s="81" t="s">
        <v>77</v>
      </c>
      <c r="DG6" s="81" t="s">
        <v>77</v>
      </c>
      <c r="DH6" s="81" t="s">
        <v>77</v>
      </c>
      <c r="DI6" s="81" t="s">
        <v>77</v>
      </c>
      <c r="DJ6" s="81" t="s">
        <v>77</v>
      </c>
    </row>
    <row r="7" spans="1:114" s="123" customFormat="1" ht="12" customHeight="1">
      <c r="A7" s="120" t="s">
        <v>219</v>
      </c>
      <c r="B7" s="121" t="s">
        <v>220</v>
      </c>
      <c r="C7" s="120" t="s">
        <v>46</v>
      </c>
      <c r="D7" s="122">
        <f aca="true" t="shared" si="0" ref="D7:I7">SUM(D8:D84)</f>
        <v>19191991</v>
      </c>
      <c r="E7" s="122">
        <f t="shared" si="0"/>
        <v>3757516</v>
      </c>
      <c r="F7" s="122">
        <f t="shared" si="0"/>
        <v>1502</v>
      </c>
      <c r="G7" s="122">
        <f t="shared" si="0"/>
        <v>9192</v>
      </c>
      <c r="H7" s="122">
        <f t="shared" si="0"/>
        <v>106000</v>
      </c>
      <c r="I7" s="122">
        <f t="shared" si="0"/>
        <v>2597674</v>
      </c>
      <c r="J7" s="122" t="s">
        <v>199</v>
      </c>
      <c r="K7" s="122">
        <f aca="true" t="shared" si="1" ref="K7:R7">SUM(K8:K84)</f>
        <v>1043148</v>
      </c>
      <c r="L7" s="122">
        <f t="shared" si="1"/>
        <v>15434475</v>
      </c>
      <c r="M7" s="122">
        <f t="shared" si="1"/>
        <v>3803739</v>
      </c>
      <c r="N7" s="122">
        <f t="shared" si="1"/>
        <v>356953</v>
      </c>
      <c r="O7" s="122">
        <f t="shared" si="1"/>
        <v>4915</v>
      </c>
      <c r="P7" s="122">
        <f t="shared" si="1"/>
        <v>4611</v>
      </c>
      <c r="Q7" s="122">
        <f t="shared" si="1"/>
        <v>0</v>
      </c>
      <c r="R7" s="122">
        <f t="shared" si="1"/>
        <v>330057</v>
      </c>
      <c r="S7" s="122" t="s">
        <v>199</v>
      </c>
      <c r="T7" s="122">
        <f aca="true" t="shared" si="2" ref="T7:AA7">SUM(T8:T84)</f>
        <v>17370</v>
      </c>
      <c r="U7" s="122">
        <f t="shared" si="2"/>
        <v>3446786</v>
      </c>
      <c r="V7" s="122">
        <f t="shared" si="2"/>
        <v>22995730</v>
      </c>
      <c r="W7" s="122">
        <f t="shared" si="2"/>
        <v>4114469</v>
      </c>
      <c r="X7" s="122">
        <f t="shared" si="2"/>
        <v>6417</v>
      </c>
      <c r="Y7" s="122">
        <f t="shared" si="2"/>
        <v>13803</v>
      </c>
      <c r="Z7" s="122">
        <f t="shared" si="2"/>
        <v>106000</v>
      </c>
      <c r="AA7" s="122">
        <f t="shared" si="2"/>
        <v>2927731</v>
      </c>
      <c r="AB7" s="122" t="s">
        <v>199</v>
      </c>
      <c r="AC7" s="122">
        <f aca="true" t="shared" si="3" ref="AC7:BH7">SUM(AC8:AC84)</f>
        <v>1060518</v>
      </c>
      <c r="AD7" s="122">
        <f t="shared" si="3"/>
        <v>18881261</v>
      </c>
      <c r="AE7" s="122">
        <f t="shared" si="3"/>
        <v>1103745</v>
      </c>
      <c r="AF7" s="122">
        <f t="shared" si="3"/>
        <v>1103167</v>
      </c>
      <c r="AG7" s="122">
        <f t="shared" si="3"/>
        <v>4348</v>
      </c>
      <c r="AH7" s="122">
        <f t="shared" si="3"/>
        <v>705287</v>
      </c>
      <c r="AI7" s="122">
        <f t="shared" si="3"/>
        <v>182293</v>
      </c>
      <c r="AJ7" s="122">
        <f t="shared" si="3"/>
        <v>211239</v>
      </c>
      <c r="AK7" s="122">
        <f t="shared" si="3"/>
        <v>578</v>
      </c>
      <c r="AL7" s="122">
        <f t="shared" si="3"/>
        <v>218613</v>
      </c>
      <c r="AM7" s="122">
        <f t="shared" si="3"/>
        <v>11413708</v>
      </c>
      <c r="AN7" s="122">
        <f t="shared" si="3"/>
        <v>2338646</v>
      </c>
      <c r="AO7" s="122">
        <f t="shared" si="3"/>
        <v>1483710</v>
      </c>
      <c r="AP7" s="122">
        <f t="shared" si="3"/>
        <v>278680</v>
      </c>
      <c r="AQ7" s="122">
        <f t="shared" si="3"/>
        <v>387202</v>
      </c>
      <c r="AR7" s="122">
        <f t="shared" si="3"/>
        <v>189054</v>
      </c>
      <c r="AS7" s="122">
        <f t="shared" si="3"/>
        <v>1472484</v>
      </c>
      <c r="AT7" s="122">
        <f t="shared" si="3"/>
        <v>152028</v>
      </c>
      <c r="AU7" s="122">
        <f t="shared" si="3"/>
        <v>1123650</v>
      </c>
      <c r="AV7" s="122">
        <f t="shared" si="3"/>
        <v>196806</v>
      </c>
      <c r="AW7" s="122">
        <f t="shared" si="3"/>
        <v>32538</v>
      </c>
      <c r="AX7" s="122">
        <f t="shared" si="3"/>
        <v>7551144</v>
      </c>
      <c r="AY7" s="122">
        <f t="shared" si="3"/>
        <v>4640751</v>
      </c>
      <c r="AZ7" s="122">
        <f t="shared" si="3"/>
        <v>2223237</v>
      </c>
      <c r="BA7" s="122">
        <f t="shared" si="3"/>
        <v>502332</v>
      </c>
      <c r="BB7" s="122">
        <f t="shared" si="3"/>
        <v>184824</v>
      </c>
      <c r="BC7" s="122">
        <f t="shared" si="3"/>
        <v>5283823</v>
      </c>
      <c r="BD7" s="122">
        <f t="shared" si="3"/>
        <v>18896</v>
      </c>
      <c r="BE7" s="122">
        <f t="shared" si="3"/>
        <v>1172102</v>
      </c>
      <c r="BF7" s="122">
        <f t="shared" si="3"/>
        <v>13689555</v>
      </c>
      <c r="BG7" s="122">
        <f t="shared" si="3"/>
        <v>37070</v>
      </c>
      <c r="BH7" s="122">
        <f t="shared" si="3"/>
        <v>37070</v>
      </c>
      <c r="BI7" s="122">
        <f aca="true" t="shared" si="4" ref="BI7:CN7">SUM(BI8:BI84)</f>
        <v>0</v>
      </c>
      <c r="BJ7" s="122">
        <f t="shared" si="4"/>
        <v>37070</v>
      </c>
      <c r="BK7" s="122">
        <f t="shared" si="4"/>
        <v>0</v>
      </c>
      <c r="BL7" s="122">
        <f t="shared" si="4"/>
        <v>0</v>
      </c>
      <c r="BM7" s="122">
        <f t="shared" si="4"/>
        <v>0</v>
      </c>
      <c r="BN7" s="122">
        <f t="shared" si="4"/>
        <v>127261</v>
      </c>
      <c r="BO7" s="122">
        <f t="shared" si="4"/>
        <v>772103</v>
      </c>
      <c r="BP7" s="122">
        <f t="shared" si="4"/>
        <v>203417</v>
      </c>
      <c r="BQ7" s="122">
        <f t="shared" si="4"/>
        <v>108726</v>
      </c>
      <c r="BR7" s="122">
        <f t="shared" si="4"/>
        <v>411</v>
      </c>
      <c r="BS7" s="122">
        <f t="shared" si="4"/>
        <v>94280</v>
      </c>
      <c r="BT7" s="122">
        <f t="shared" si="4"/>
        <v>0</v>
      </c>
      <c r="BU7" s="122">
        <f t="shared" si="4"/>
        <v>166350</v>
      </c>
      <c r="BV7" s="122">
        <f t="shared" si="4"/>
        <v>9357</v>
      </c>
      <c r="BW7" s="122">
        <f t="shared" si="4"/>
        <v>156993</v>
      </c>
      <c r="BX7" s="122">
        <f t="shared" si="4"/>
        <v>0</v>
      </c>
      <c r="BY7" s="122">
        <f t="shared" si="4"/>
        <v>0</v>
      </c>
      <c r="BZ7" s="122">
        <f t="shared" si="4"/>
        <v>402336</v>
      </c>
      <c r="CA7" s="122">
        <f t="shared" si="4"/>
        <v>327223</v>
      </c>
      <c r="CB7" s="122">
        <f t="shared" si="4"/>
        <v>58426</v>
      </c>
      <c r="CC7" s="122">
        <f t="shared" si="4"/>
        <v>15427</v>
      </c>
      <c r="CD7" s="122">
        <f t="shared" si="4"/>
        <v>1260</v>
      </c>
      <c r="CE7" s="122">
        <f t="shared" si="4"/>
        <v>2785367</v>
      </c>
      <c r="CF7" s="122">
        <f t="shared" si="4"/>
        <v>0</v>
      </c>
      <c r="CG7" s="122">
        <f t="shared" si="4"/>
        <v>81938</v>
      </c>
      <c r="CH7" s="122">
        <f t="shared" si="4"/>
        <v>891111</v>
      </c>
      <c r="CI7" s="122">
        <f t="shared" si="4"/>
        <v>1140815</v>
      </c>
      <c r="CJ7" s="122">
        <f t="shared" si="4"/>
        <v>1140237</v>
      </c>
      <c r="CK7" s="122">
        <f t="shared" si="4"/>
        <v>4348</v>
      </c>
      <c r="CL7" s="122">
        <f t="shared" si="4"/>
        <v>742357</v>
      </c>
      <c r="CM7" s="122">
        <f t="shared" si="4"/>
        <v>182293</v>
      </c>
      <c r="CN7" s="122">
        <f t="shared" si="4"/>
        <v>211239</v>
      </c>
      <c r="CO7" s="122">
        <f aca="true" t="shared" si="5" ref="CO7:DJ7">SUM(CO8:CO84)</f>
        <v>578</v>
      </c>
      <c r="CP7" s="122">
        <f t="shared" si="5"/>
        <v>345874</v>
      </c>
      <c r="CQ7" s="122">
        <f t="shared" si="5"/>
        <v>12185811</v>
      </c>
      <c r="CR7" s="122">
        <f t="shared" si="5"/>
        <v>2542063</v>
      </c>
      <c r="CS7" s="122">
        <f t="shared" si="5"/>
        <v>1592436</v>
      </c>
      <c r="CT7" s="122">
        <f t="shared" si="5"/>
        <v>279091</v>
      </c>
      <c r="CU7" s="122">
        <f t="shared" si="5"/>
        <v>481482</v>
      </c>
      <c r="CV7" s="122">
        <f t="shared" si="5"/>
        <v>189054</v>
      </c>
      <c r="CW7" s="122">
        <f t="shared" si="5"/>
        <v>1638834</v>
      </c>
      <c r="CX7" s="122">
        <f t="shared" si="5"/>
        <v>161385</v>
      </c>
      <c r="CY7" s="122">
        <f t="shared" si="5"/>
        <v>1280643</v>
      </c>
      <c r="CZ7" s="122">
        <f t="shared" si="5"/>
        <v>196806</v>
      </c>
      <c r="DA7" s="122">
        <f t="shared" si="5"/>
        <v>32538</v>
      </c>
      <c r="DB7" s="122">
        <f t="shared" si="5"/>
        <v>7953480</v>
      </c>
      <c r="DC7" s="122">
        <f t="shared" si="5"/>
        <v>4967974</v>
      </c>
      <c r="DD7" s="122">
        <f t="shared" si="5"/>
        <v>2281663</v>
      </c>
      <c r="DE7" s="122">
        <f t="shared" si="5"/>
        <v>517759</v>
      </c>
      <c r="DF7" s="122">
        <f t="shared" si="5"/>
        <v>186084</v>
      </c>
      <c r="DG7" s="122">
        <f t="shared" si="5"/>
        <v>8069190</v>
      </c>
      <c r="DH7" s="122">
        <f t="shared" si="5"/>
        <v>18896</v>
      </c>
      <c r="DI7" s="122">
        <f t="shared" si="5"/>
        <v>1254040</v>
      </c>
      <c r="DJ7" s="122">
        <f t="shared" si="5"/>
        <v>14580666</v>
      </c>
    </row>
    <row r="8" spans="1:114" s="123" customFormat="1" ht="12" customHeight="1">
      <c r="A8" s="124" t="s">
        <v>219</v>
      </c>
      <c r="B8" s="125" t="s">
        <v>221</v>
      </c>
      <c r="C8" s="124" t="s">
        <v>222</v>
      </c>
      <c r="D8" s="126">
        <f aca="true" t="shared" si="6" ref="D8:D71">SUM(E8,+L8)</f>
        <v>3692882</v>
      </c>
      <c r="E8" s="126">
        <f aca="true" t="shared" si="7" ref="E8:E71">SUM(F8:I8)+K8</f>
        <v>1146616</v>
      </c>
      <c r="F8" s="126">
        <v>1502</v>
      </c>
      <c r="G8" s="126">
        <v>0</v>
      </c>
      <c r="H8" s="126">
        <v>1000</v>
      </c>
      <c r="I8" s="126">
        <v>862743</v>
      </c>
      <c r="J8" s="127" t="s">
        <v>199</v>
      </c>
      <c r="K8" s="126">
        <v>281371</v>
      </c>
      <c r="L8" s="126">
        <v>2546266</v>
      </c>
      <c r="M8" s="126">
        <f aca="true" t="shared" si="8" ref="M8:M71">SUM(N8,+U8)</f>
        <v>748582</v>
      </c>
      <c r="N8" s="126">
        <f aca="true" t="shared" si="9" ref="N8:N71">SUM(O8:R8)+T8</f>
        <v>324002</v>
      </c>
      <c r="O8" s="126">
        <v>0</v>
      </c>
      <c r="P8" s="126">
        <v>0</v>
      </c>
      <c r="Q8" s="126">
        <v>0</v>
      </c>
      <c r="R8" s="126">
        <v>307431</v>
      </c>
      <c r="S8" s="127" t="s">
        <v>199</v>
      </c>
      <c r="T8" s="126">
        <v>16571</v>
      </c>
      <c r="U8" s="126">
        <v>424580</v>
      </c>
      <c r="V8" s="126">
        <f aca="true" t="shared" si="10" ref="V8:V71">+SUM(D8,M8)</f>
        <v>4441464</v>
      </c>
      <c r="W8" s="126">
        <f aca="true" t="shared" si="11" ref="W8:W71">+SUM(E8,N8)</f>
        <v>1470618</v>
      </c>
      <c r="X8" s="126">
        <f aca="true" t="shared" si="12" ref="X8:X71">+SUM(F8,O8)</f>
        <v>1502</v>
      </c>
      <c r="Y8" s="126">
        <f aca="true" t="shared" si="13" ref="Y8:Y71">+SUM(G8,P8)</f>
        <v>0</v>
      </c>
      <c r="Z8" s="126">
        <f aca="true" t="shared" si="14" ref="Z8:Z71">+SUM(H8,Q8)</f>
        <v>1000</v>
      </c>
      <c r="AA8" s="126">
        <f aca="true" t="shared" si="15" ref="AA8:AA71">+SUM(I8,R8)</f>
        <v>1170174</v>
      </c>
      <c r="AB8" s="127" t="s">
        <v>199</v>
      </c>
      <c r="AC8" s="126">
        <f aca="true" t="shared" si="16" ref="AC8:AC71">+SUM(K8,T8)</f>
        <v>297942</v>
      </c>
      <c r="AD8" s="126">
        <f aca="true" t="shared" si="17" ref="AD8:AD71">+SUM(L8,U8)</f>
        <v>2970846</v>
      </c>
      <c r="AE8" s="126">
        <f aca="true" t="shared" si="18" ref="AE8:AE71">SUM(AF8,+AK8)</f>
        <v>695939</v>
      </c>
      <c r="AF8" s="126">
        <f aca="true" t="shared" si="19" ref="AF8:AF71">SUM(AG8:AJ8)</f>
        <v>695939</v>
      </c>
      <c r="AG8" s="126">
        <v>0</v>
      </c>
      <c r="AH8" s="126">
        <v>675203</v>
      </c>
      <c r="AI8" s="126">
        <v>20736</v>
      </c>
      <c r="AJ8" s="126">
        <v>0</v>
      </c>
      <c r="AK8" s="126">
        <v>0</v>
      </c>
      <c r="AL8" s="126">
        <v>0</v>
      </c>
      <c r="AM8" s="126">
        <f aca="true" t="shared" si="20" ref="AM8:AM71">SUM(AN8,AS8,AW8,AX8,BD8)</f>
        <v>2477865</v>
      </c>
      <c r="AN8" s="126">
        <f aca="true" t="shared" si="21" ref="AN8:AN71">SUM(AO8:AR8)</f>
        <v>687938</v>
      </c>
      <c r="AO8" s="126">
        <v>386919</v>
      </c>
      <c r="AP8" s="126">
        <v>0</v>
      </c>
      <c r="AQ8" s="126">
        <v>259128</v>
      </c>
      <c r="AR8" s="126">
        <v>41891</v>
      </c>
      <c r="AS8" s="126">
        <f aca="true" t="shared" si="22" ref="AS8:AS71">SUM(AT8:AV8)</f>
        <v>297012</v>
      </c>
      <c r="AT8" s="126">
        <v>19147</v>
      </c>
      <c r="AU8" s="126">
        <v>243887</v>
      </c>
      <c r="AV8" s="126">
        <v>33978</v>
      </c>
      <c r="AW8" s="126">
        <v>0</v>
      </c>
      <c r="AX8" s="126">
        <f aca="true" t="shared" si="23" ref="AX8:AX71">SUM(AY8:BB8)</f>
        <v>1489796</v>
      </c>
      <c r="AY8" s="126">
        <v>975992</v>
      </c>
      <c r="AZ8" s="126">
        <v>468248</v>
      </c>
      <c r="BA8" s="126">
        <v>28356</v>
      </c>
      <c r="BB8" s="126">
        <v>17200</v>
      </c>
      <c r="BC8" s="126">
        <v>37653</v>
      </c>
      <c r="BD8" s="126">
        <v>3119</v>
      </c>
      <c r="BE8" s="126">
        <v>481425</v>
      </c>
      <c r="BF8" s="126">
        <f aca="true" t="shared" si="24" ref="BF8:BF71">SUM(AE8,+AM8,+BE8)</f>
        <v>3655229</v>
      </c>
      <c r="BG8" s="126">
        <f aca="true" t="shared" si="25" ref="BG8:BG71">SUM(BH8,+BM8)</f>
        <v>37070</v>
      </c>
      <c r="BH8" s="126">
        <f aca="true" t="shared" si="26" ref="BH8:BH71">SUM(BI8:BL8)</f>
        <v>37070</v>
      </c>
      <c r="BI8" s="126">
        <v>0</v>
      </c>
      <c r="BJ8" s="126">
        <v>37070</v>
      </c>
      <c r="BK8" s="126">
        <v>0</v>
      </c>
      <c r="BL8" s="126">
        <v>0</v>
      </c>
      <c r="BM8" s="126">
        <v>0</v>
      </c>
      <c r="BN8" s="126">
        <v>0</v>
      </c>
      <c r="BO8" s="126">
        <f aca="true" t="shared" si="27" ref="BO8:BO71">SUM(BP8,BU8,BY8,BZ8,CF8)</f>
        <v>571707</v>
      </c>
      <c r="BP8" s="126">
        <f aca="true" t="shared" si="28" ref="BP8:BP71">SUM(BQ8:BT8)</f>
        <v>160798</v>
      </c>
      <c r="BQ8" s="126">
        <v>76229</v>
      </c>
      <c r="BR8" s="126">
        <v>0</v>
      </c>
      <c r="BS8" s="126">
        <v>84569</v>
      </c>
      <c r="BT8" s="126">
        <v>0</v>
      </c>
      <c r="BU8" s="126">
        <f aca="true" t="shared" si="29" ref="BU8:BU71">SUM(BV8:BX8)</f>
        <v>82412</v>
      </c>
      <c r="BV8" s="126">
        <v>0</v>
      </c>
      <c r="BW8" s="126">
        <v>82412</v>
      </c>
      <c r="BX8" s="126">
        <v>0</v>
      </c>
      <c r="BY8" s="126">
        <v>0</v>
      </c>
      <c r="BZ8" s="126">
        <f aca="true" t="shared" si="30" ref="BZ8:BZ71">SUM(CA8:CD8)</f>
        <v>328497</v>
      </c>
      <c r="CA8" s="126">
        <v>313743</v>
      </c>
      <c r="CB8" s="126">
        <v>13619</v>
      </c>
      <c r="CC8" s="126">
        <v>1135</v>
      </c>
      <c r="CD8" s="126">
        <v>0</v>
      </c>
      <c r="CE8" s="126">
        <v>139805</v>
      </c>
      <c r="CF8" s="126">
        <v>0</v>
      </c>
      <c r="CG8" s="126">
        <v>0</v>
      </c>
      <c r="CH8" s="126">
        <f aca="true" t="shared" si="31" ref="CH8:CH71">SUM(BG8,+BO8,+CG8)</f>
        <v>608777</v>
      </c>
      <c r="CI8" s="126">
        <f aca="true" t="shared" si="32" ref="CI8:CI24">SUM(AE8,+BG8)</f>
        <v>733009</v>
      </c>
      <c r="CJ8" s="126">
        <f aca="true" t="shared" si="33" ref="CJ8:CJ23">SUM(AF8,+BH8)</f>
        <v>733009</v>
      </c>
      <c r="CK8" s="126">
        <f aca="true" t="shared" si="34" ref="CK8:CK23">SUM(AG8,+BI8)</f>
        <v>0</v>
      </c>
      <c r="CL8" s="126">
        <f aca="true" t="shared" si="35" ref="CL8:CL23">SUM(AH8,+BJ8)</f>
        <v>712273</v>
      </c>
      <c r="CM8" s="126">
        <f aca="true" t="shared" si="36" ref="CM8:CM23">SUM(AI8,+BK8)</f>
        <v>20736</v>
      </c>
      <c r="CN8" s="126">
        <f aca="true" t="shared" si="37" ref="CN8:CN23">SUM(AJ8,+BL8)</f>
        <v>0</v>
      </c>
      <c r="CO8" s="126">
        <f aca="true" t="shared" si="38" ref="CO8:CO23">SUM(AK8,+BM8)</f>
        <v>0</v>
      </c>
      <c r="CP8" s="126">
        <f aca="true" t="shared" si="39" ref="CP8:CP23">SUM(AL8,+BN8)</f>
        <v>0</v>
      </c>
      <c r="CQ8" s="126">
        <f aca="true" t="shared" si="40" ref="CQ8:CQ23">SUM(AM8,+BO8)</f>
        <v>3049572</v>
      </c>
      <c r="CR8" s="126">
        <f aca="true" t="shared" si="41" ref="CR8:CR23">SUM(AN8,+BP8)</f>
        <v>848736</v>
      </c>
      <c r="CS8" s="126">
        <f aca="true" t="shared" si="42" ref="CS8:CS23">SUM(AO8,+BQ8)</f>
        <v>463148</v>
      </c>
      <c r="CT8" s="126">
        <f aca="true" t="shared" si="43" ref="CT8:CT23">SUM(AP8,+BR8)</f>
        <v>0</v>
      </c>
      <c r="CU8" s="126">
        <f aca="true" t="shared" si="44" ref="CU8:CU23">SUM(AQ8,+BS8)</f>
        <v>343697</v>
      </c>
      <c r="CV8" s="126">
        <f aca="true" t="shared" si="45" ref="CV8:CV23">SUM(AR8,+BT8)</f>
        <v>41891</v>
      </c>
      <c r="CW8" s="126">
        <f aca="true" t="shared" si="46" ref="CW8:CW23">SUM(AS8,+BU8)</f>
        <v>379424</v>
      </c>
      <c r="CX8" s="126">
        <f aca="true" t="shared" si="47" ref="CX8:DJ23">SUM(AT8,+BV8)</f>
        <v>19147</v>
      </c>
      <c r="CY8" s="126">
        <f t="shared" si="47"/>
        <v>326299</v>
      </c>
      <c r="CZ8" s="126">
        <f t="shared" si="47"/>
        <v>33978</v>
      </c>
      <c r="DA8" s="126">
        <f t="shared" si="47"/>
        <v>0</v>
      </c>
      <c r="DB8" s="126">
        <f t="shared" si="47"/>
        <v>1818293</v>
      </c>
      <c r="DC8" s="126">
        <f t="shared" si="47"/>
        <v>1289735</v>
      </c>
      <c r="DD8" s="126">
        <f t="shared" si="47"/>
        <v>481867</v>
      </c>
      <c r="DE8" s="126">
        <f t="shared" si="47"/>
        <v>29491</v>
      </c>
      <c r="DF8" s="126">
        <f t="shared" si="47"/>
        <v>17200</v>
      </c>
      <c r="DG8" s="126">
        <f t="shared" si="47"/>
        <v>177458</v>
      </c>
      <c r="DH8" s="126">
        <f t="shared" si="47"/>
        <v>3119</v>
      </c>
      <c r="DI8" s="126">
        <f t="shared" si="47"/>
        <v>481425</v>
      </c>
      <c r="DJ8" s="126">
        <f t="shared" si="47"/>
        <v>4264006</v>
      </c>
    </row>
    <row r="9" spans="1:114" s="123" customFormat="1" ht="12" customHeight="1">
      <c r="A9" s="124" t="s">
        <v>219</v>
      </c>
      <c r="B9" s="132" t="s">
        <v>223</v>
      </c>
      <c r="C9" s="124" t="s">
        <v>224</v>
      </c>
      <c r="D9" s="126">
        <f t="shared" si="6"/>
        <v>1266091</v>
      </c>
      <c r="E9" s="126">
        <f t="shared" si="7"/>
        <v>208548</v>
      </c>
      <c r="F9" s="126">
        <v>0</v>
      </c>
      <c r="G9" s="126">
        <v>0</v>
      </c>
      <c r="H9" s="126">
        <v>0</v>
      </c>
      <c r="I9" s="126">
        <v>12773</v>
      </c>
      <c r="J9" s="127" t="s">
        <v>199</v>
      </c>
      <c r="K9" s="126">
        <v>195775</v>
      </c>
      <c r="L9" s="126">
        <v>1057543</v>
      </c>
      <c r="M9" s="126">
        <f t="shared" si="8"/>
        <v>176870</v>
      </c>
      <c r="N9" s="126">
        <f t="shared" si="9"/>
        <v>9287</v>
      </c>
      <c r="O9" s="126">
        <v>3837</v>
      </c>
      <c r="P9" s="126">
        <v>3533</v>
      </c>
      <c r="Q9" s="126">
        <v>0</v>
      </c>
      <c r="R9" s="126">
        <v>1917</v>
      </c>
      <c r="S9" s="127" t="s">
        <v>199</v>
      </c>
      <c r="T9" s="126">
        <v>0</v>
      </c>
      <c r="U9" s="126">
        <v>167583</v>
      </c>
      <c r="V9" s="126">
        <f t="shared" si="10"/>
        <v>1442961</v>
      </c>
      <c r="W9" s="126">
        <f t="shared" si="11"/>
        <v>217835</v>
      </c>
      <c r="X9" s="126">
        <f t="shared" si="12"/>
        <v>3837</v>
      </c>
      <c r="Y9" s="126">
        <f t="shared" si="13"/>
        <v>3533</v>
      </c>
      <c r="Z9" s="126">
        <f t="shared" si="14"/>
        <v>0</v>
      </c>
      <c r="AA9" s="126">
        <f t="shared" si="15"/>
        <v>14690</v>
      </c>
      <c r="AB9" s="127" t="s">
        <v>199</v>
      </c>
      <c r="AC9" s="126">
        <f t="shared" si="16"/>
        <v>195775</v>
      </c>
      <c r="AD9" s="126">
        <f t="shared" si="17"/>
        <v>1225126</v>
      </c>
      <c r="AE9" s="126">
        <f t="shared" si="18"/>
        <v>19212</v>
      </c>
      <c r="AF9" s="126">
        <f t="shared" si="19"/>
        <v>19212</v>
      </c>
      <c r="AG9" s="126">
        <v>540</v>
      </c>
      <c r="AH9" s="126">
        <v>0</v>
      </c>
      <c r="AI9" s="126">
        <v>18629</v>
      </c>
      <c r="AJ9" s="126">
        <v>43</v>
      </c>
      <c r="AK9" s="126">
        <v>0</v>
      </c>
      <c r="AL9" s="126">
        <v>0</v>
      </c>
      <c r="AM9" s="126">
        <f t="shared" si="20"/>
        <v>1002430</v>
      </c>
      <c r="AN9" s="126">
        <f t="shared" si="21"/>
        <v>333197</v>
      </c>
      <c r="AO9" s="126">
        <v>137719</v>
      </c>
      <c r="AP9" s="126">
        <v>161526</v>
      </c>
      <c r="AQ9" s="126">
        <v>18267</v>
      </c>
      <c r="AR9" s="126">
        <v>15685</v>
      </c>
      <c r="AS9" s="126">
        <f t="shared" si="22"/>
        <v>62229</v>
      </c>
      <c r="AT9" s="126">
        <v>20563</v>
      </c>
      <c r="AU9" s="126">
        <v>1860</v>
      </c>
      <c r="AV9" s="126">
        <v>39806</v>
      </c>
      <c r="AW9" s="126">
        <v>14020</v>
      </c>
      <c r="AX9" s="126">
        <f t="shared" si="23"/>
        <v>586481</v>
      </c>
      <c r="AY9" s="126">
        <v>458083</v>
      </c>
      <c r="AZ9" s="126">
        <v>31557</v>
      </c>
      <c r="BA9" s="126">
        <v>94289</v>
      </c>
      <c r="BB9" s="126">
        <v>2552</v>
      </c>
      <c r="BC9" s="126">
        <v>155773</v>
      </c>
      <c r="BD9" s="126">
        <v>6503</v>
      </c>
      <c r="BE9" s="126">
        <v>88676</v>
      </c>
      <c r="BF9" s="126">
        <f t="shared" si="24"/>
        <v>1110318</v>
      </c>
      <c r="BG9" s="126">
        <f t="shared" si="25"/>
        <v>0</v>
      </c>
      <c r="BH9" s="126">
        <f t="shared" si="26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6">
        <v>0</v>
      </c>
      <c r="BO9" s="126">
        <f t="shared" si="27"/>
        <v>14949</v>
      </c>
      <c r="BP9" s="126">
        <f t="shared" si="28"/>
        <v>6384</v>
      </c>
      <c r="BQ9" s="126">
        <v>5973</v>
      </c>
      <c r="BR9" s="126">
        <v>411</v>
      </c>
      <c r="BS9" s="126">
        <v>0</v>
      </c>
      <c r="BT9" s="126">
        <v>0</v>
      </c>
      <c r="BU9" s="126">
        <f t="shared" si="29"/>
        <v>8565</v>
      </c>
      <c r="BV9" s="126">
        <v>8565</v>
      </c>
      <c r="BW9" s="126">
        <v>0</v>
      </c>
      <c r="BX9" s="126">
        <v>0</v>
      </c>
      <c r="BY9" s="126">
        <v>0</v>
      </c>
      <c r="BZ9" s="126">
        <f t="shared" si="30"/>
        <v>0</v>
      </c>
      <c r="CA9" s="126">
        <v>0</v>
      </c>
      <c r="CB9" s="126">
        <v>0</v>
      </c>
      <c r="CC9" s="126">
        <v>0</v>
      </c>
      <c r="CD9" s="126">
        <v>0</v>
      </c>
      <c r="CE9" s="126">
        <v>109049</v>
      </c>
      <c r="CF9" s="126">
        <v>0</v>
      </c>
      <c r="CG9" s="126">
        <v>52872</v>
      </c>
      <c r="CH9" s="126">
        <f t="shared" si="31"/>
        <v>67821</v>
      </c>
      <c r="CI9" s="126">
        <f t="shared" si="32"/>
        <v>19212</v>
      </c>
      <c r="CJ9" s="126">
        <f t="shared" si="33"/>
        <v>19212</v>
      </c>
      <c r="CK9" s="126">
        <f t="shared" si="34"/>
        <v>540</v>
      </c>
      <c r="CL9" s="126">
        <f t="shared" si="35"/>
        <v>0</v>
      </c>
      <c r="CM9" s="126">
        <f t="shared" si="36"/>
        <v>18629</v>
      </c>
      <c r="CN9" s="126">
        <f t="shared" si="37"/>
        <v>43</v>
      </c>
      <c r="CO9" s="126">
        <f t="shared" si="38"/>
        <v>0</v>
      </c>
      <c r="CP9" s="126">
        <f t="shared" si="39"/>
        <v>0</v>
      </c>
      <c r="CQ9" s="126">
        <f t="shared" si="40"/>
        <v>1017379</v>
      </c>
      <c r="CR9" s="126">
        <f t="shared" si="41"/>
        <v>339581</v>
      </c>
      <c r="CS9" s="126">
        <f t="shared" si="42"/>
        <v>143692</v>
      </c>
      <c r="CT9" s="126">
        <f t="shared" si="43"/>
        <v>161937</v>
      </c>
      <c r="CU9" s="126">
        <f t="shared" si="44"/>
        <v>18267</v>
      </c>
      <c r="CV9" s="126">
        <f t="shared" si="45"/>
        <v>15685</v>
      </c>
      <c r="CW9" s="126">
        <f t="shared" si="46"/>
        <v>70794</v>
      </c>
      <c r="CX9" s="126">
        <f t="shared" si="47"/>
        <v>29128</v>
      </c>
      <c r="CY9" s="126">
        <f t="shared" si="47"/>
        <v>1860</v>
      </c>
      <c r="CZ9" s="126">
        <f t="shared" si="47"/>
        <v>39806</v>
      </c>
      <c r="DA9" s="126">
        <f t="shared" si="47"/>
        <v>14020</v>
      </c>
      <c r="DB9" s="126">
        <f t="shared" si="47"/>
        <v>586481</v>
      </c>
      <c r="DC9" s="126">
        <f t="shared" si="47"/>
        <v>458083</v>
      </c>
      <c r="DD9" s="126">
        <f t="shared" si="47"/>
        <v>31557</v>
      </c>
      <c r="DE9" s="126">
        <f t="shared" si="47"/>
        <v>94289</v>
      </c>
      <c r="DF9" s="126">
        <f t="shared" si="47"/>
        <v>2552</v>
      </c>
      <c r="DG9" s="126">
        <f t="shared" si="47"/>
        <v>264822</v>
      </c>
      <c r="DH9" s="126">
        <f t="shared" si="47"/>
        <v>6503</v>
      </c>
      <c r="DI9" s="126">
        <f t="shared" si="47"/>
        <v>141548</v>
      </c>
      <c r="DJ9" s="126">
        <f t="shared" si="47"/>
        <v>1178139</v>
      </c>
    </row>
    <row r="10" spans="1:114" s="123" customFormat="1" ht="12" customHeight="1">
      <c r="A10" s="124" t="s">
        <v>219</v>
      </c>
      <c r="B10" s="132" t="s">
        <v>225</v>
      </c>
      <c r="C10" s="124" t="s">
        <v>226</v>
      </c>
      <c r="D10" s="126">
        <f t="shared" si="6"/>
        <v>1219520</v>
      </c>
      <c r="E10" s="126">
        <f t="shared" si="7"/>
        <v>284874</v>
      </c>
      <c r="F10" s="126">
        <v>0</v>
      </c>
      <c r="G10" s="126">
        <v>6573</v>
      </c>
      <c r="H10" s="126">
        <v>0</v>
      </c>
      <c r="I10" s="126">
        <v>233869</v>
      </c>
      <c r="J10" s="127" t="s">
        <v>199</v>
      </c>
      <c r="K10" s="126">
        <v>44432</v>
      </c>
      <c r="L10" s="126">
        <v>934646</v>
      </c>
      <c r="M10" s="126">
        <f t="shared" si="8"/>
        <v>213146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7" t="s">
        <v>199</v>
      </c>
      <c r="T10" s="126">
        <v>0</v>
      </c>
      <c r="U10" s="126">
        <v>213146</v>
      </c>
      <c r="V10" s="126">
        <f t="shared" si="10"/>
        <v>1432666</v>
      </c>
      <c r="W10" s="126">
        <f t="shared" si="11"/>
        <v>284874</v>
      </c>
      <c r="X10" s="126">
        <f t="shared" si="12"/>
        <v>0</v>
      </c>
      <c r="Y10" s="126">
        <f t="shared" si="13"/>
        <v>6573</v>
      </c>
      <c r="Z10" s="126">
        <f t="shared" si="14"/>
        <v>0</v>
      </c>
      <c r="AA10" s="126">
        <f t="shared" si="15"/>
        <v>233869</v>
      </c>
      <c r="AB10" s="127" t="s">
        <v>199</v>
      </c>
      <c r="AC10" s="126">
        <f t="shared" si="16"/>
        <v>44432</v>
      </c>
      <c r="AD10" s="126">
        <f t="shared" si="17"/>
        <v>1147792</v>
      </c>
      <c r="AE10" s="126">
        <f t="shared" si="18"/>
        <v>0</v>
      </c>
      <c r="AF10" s="126">
        <f t="shared" si="19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6">
        <f t="shared" si="20"/>
        <v>758775</v>
      </c>
      <c r="AN10" s="126">
        <f t="shared" si="21"/>
        <v>155800</v>
      </c>
      <c r="AO10" s="126">
        <v>131029</v>
      </c>
      <c r="AP10" s="126">
        <v>24771</v>
      </c>
      <c r="AQ10" s="126">
        <v>0</v>
      </c>
      <c r="AR10" s="126">
        <v>0</v>
      </c>
      <c r="AS10" s="126">
        <f t="shared" si="22"/>
        <v>7395</v>
      </c>
      <c r="AT10" s="126">
        <v>2406</v>
      </c>
      <c r="AU10" s="126">
        <v>2331</v>
      </c>
      <c r="AV10" s="126">
        <v>2658</v>
      </c>
      <c r="AW10" s="126">
        <v>0</v>
      </c>
      <c r="AX10" s="126">
        <f t="shared" si="23"/>
        <v>595580</v>
      </c>
      <c r="AY10" s="126">
        <v>326584</v>
      </c>
      <c r="AZ10" s="126">
        <v>206540</v>
      </c>
      <c r="BA10" s="126">
        <v>62456</v>
      </c>
      <c r="BB10" s="126">
        <v>0</v>
      </c>
      <c r="BC10" s="126">
        <v>288317</v>
      </c>
      <c r="BD10" s="126">
        <v>0</v>
      </c>
      <c r="BE10" s="126">
        <v>172428</v>
      </c>
      <c r="BF10" s="126">
        <f t="shared" si="24"/>
        <v>931203</v>
      </c>
      <c r="BG10" s="126">
        <f t="shared" si="25"/>
        <v>0</v>
      </c>
      <c r="BH10" s="126">
        <f t="shared" si="26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6">
        <v>0</v>
      </c>
      <c r="BO10" s="126">
        <f t="shared" si="27"/>
        <v>0</v>
      </c>
      <c r="BP10" s="126">
        <f t="shared" si="28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29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30"/>
        <v>0</v>
      </c>
      <c r="CA10" s="126">
        <v>0</v>
      </c>
      <c r="CB10" s="126">
        <v>0</v>
      </c>
      <c r="CC10" s="126">
        <v>0</v>
      </c>
      <c r="CD10" s="126">
        <v>0</v>
      </c>
      <c r="CE10" s="126">
        <v>213146</v>
      </c>
      <c r="CF10" s="126">
        <v>0</v>
      </c>
      <c r="CG10" s="126">
        <v>0</v>
      </c>
      <c r="CH10" s="126">
        <f t="shared" si="31"/>
        <v>0</v>
      </c>
      <c r="CI10" s="126">
        <f t="shared" si="32"/>
        <v>0</v>
      </c>
      <c r="CJ10" s="126">
        <f t="shared" si="33"/>
        <v>0</v>
      </c>
      <c r="CK10" s="126">
        <f t="shared" si="34"/>
        <v>0</v>
      </c>
      <c r="CL10" s="126">
        <f t="shared" si="35"/>
        <v>0</v>
      </c>
      <c r="CM10" s="126">
        <f t="shared" si="36"/>
        <v>0</v>
      </c>
      <c r="CN10" s="126">
        <f t="shared" si="37"/>
        <v>0</v>
      </c>
      <c r="CO10" s="126">
        <f t="shared" si="38"/>
        <v>0</v>
      </c>
      <c r="CP10" s="126">
        <f t="shared" si="39"/>
        <v>0</v>
      </c>
      <c r="CQ10" s="126">
        <f t="shared" si="40"/>
        <v>758775</v>
      </c>
      <c r="CR10" s="126">
        <f t="shared" si="41"/>
        <v>155800</v>
      </c>
      <c r="CS10" s="126">
        <f t="shared" si="42"/>
        <v>131029</v>
      </c>
      <c r="CT10" s="126">
        <f t="shared" si="43"/>
        <v>24771</v>
      </c>
      <c r="CU10" s="126">
        <f t="shared" si="44"/>
        <v>0</v>
      </c>
      <c r="CV10" s="126">
        <f t="shared" si="45"/>
        <v>0</v>
      </c>
      <c r="CW10" s="126">
        <f t="shared" si="46"/>
        <v>7395</v>
      </c>
      <c r="CX10" s="126">
        <f t="shared" si="47"/>
        <v>2406</v>
      </c>
      <c r="CY10" s="126">
        <f t="shared" si="47"/>
        <v>2331</v>
      </c>
      <c r="CZ10" s="126">
        <f t="shared" si="47"/>
        <v>2658</v>
      </c>
      <c r="DA10" s="126">
        <f t="shared" si="47"/>
        <v>0</v>
      </c>
      <c r="DB10" s="126">
        <f t="shared" si="47"/>
        <v>595580</v>
      </c>
      <c r="DC10" s="126">
        <f t="shared" si="47"/>
        <v>326584</v>
      </c>
      <c r="DD10" s="126">
        <f t="shared" si="47"/>
        <v>206540</v>
      </c>
      <c r="DE10" s="126">
        <f t="shared" si="47"/>
        <v>62456</v>
      </c>
      <c r="DF10" s="126">
        <f t="shared" si="47"/>
        <v>0</v>
      </c>
      <c r="DG10" s="126">
        <f t="shared" si="47"/>
        <v>501463</v>
      </c>
      <c r="DH10" s="126">
        <f t="shared" si="47"/>
        <v>0</v>
      </c>
      <c r="DI10" s="126">
        <f t="shared" si="47"/>
        <v>172428</v>
      </c>
      <c r="DJ10" s="126">
        <f t="shared" si="47"/>
        <v>931203</v>
      </c>
    </row>
    <row r="11" spans="1:114" s="123" customFormat="1" ht="12" customHeight="1">
      <c r="A11" s="124" t="s">
        <v>219</v>
      </c>
      <c r="B11" s="132" t="s">
        <v>227</v>
      </c>
      <c r="C11" s="124" t="s">
        <v>228</v>
      </c>
      <c r="D11" s="126">
        <f t="shared" si="6"/>
        <v>480785</v>
      </c>
      <c r="E11" s="126">
        <f t="shared" si="7"/>
        <v>162352</v>
      </c>
      <c r="F11" s="126">
        <v>0</v>
      </c>
      <c r="G11" s="126">
        <v>0</v>
      </c>
      <c r="H11" s="126">
        <v>1500</v>
      </c>
      <c r="I11" s="126">
        <v>125030</v>
      </c>
      <c r="J11" s="127" t="s">
        <v>199</v>
      </c>
      <c r="K11" s="126">
        <v>35822</v>
      </c>
      <c r="L11" s="126">
        <v>318433</v>
      </c>
      <c r="M11" s="126">
        <f t="shared" si="8"/>
        <v>26131</v>
      </c>
      <c r="N11" s="126">
        <f t="shared" si="9"/>
        <v>0</v>
      </c>
      <c r="O11" s="126">
        <v>0</v>
      </c>
      <c r="P11" s="126">
        <v>0</v>
      </c>
      <c r="Q11" s="126">
        <v>0</v>
      </c>
      <c r="R11" s="126">
        <v>0</v>
      </c>
      <c r="S11" s="127" t="s">
        <v>199</v>
      </c>
      <c r="T11" s="126">
        <v>0</v>
      </c>
      <c r="U11" s="126">
        <v>26131</v>
      </c>
      <c r="V11" s="126">
        <f t="shared" si="10"/>
        <v>506916</v>
      </c>
      <c r="W11" s="126">
        <f t="shared" si="11"/>
        <v>162352</v>
      </c>
      <c r="X11" s="126">
        <f t="shared" si="12"/>
        <v>0</v>
      </c>
      <c r="Y11" s="126">
        <f t="shared" si="13"/>
        <v>0</v>
      </c>
      <c r="Z11" s="126">
        <f t="shared" si="14"/>
        <v>1500</v>
      </c>
      <c r="AA11" s="126">
        <f t="shared" si="15"/>
        <v>125030</v>
      </c>
      <c r="AB11" s="127" t="s">
        <v>199</v>
      </c>
      <c r="AC11" s="126">
        <f t="shared" si="16"/>
        <v>35822</v>
      </c>
      <c r="AD11" s="126">
        <f t="shared" si="17"/>
        <v>344564</v>
      </c>
      <c r="AE11" s="126">
        <f t="shared" si="18"/>
        <v>2496</v>
      </c>
      <c r="AF11" s="126">
        <f t="shared" si="19"/>
        <v>2496</v>
      </c>
      <c r="AG11" s="126">
        <v>0</v>
      </c>
      <c r="AH11" s="126">
        <v>0</v>
      </c>
      <c r="AI11" s="126">
        <v>2496</v>
      </c>
      <c r="AJ11" s="126">
        <v>0</v>
      </c>
      <c r="AK11" s="126">
        <v>0</v>
      </c>
      <c r="AL11" s="126">
        <v>29518</v>
      </c>
      <c r="AM11" s="126">
        <f t="shared" si="20"/>
        <v>390716</v>
      </c>
      <c r="AN11" s="126">
        <f t="shared" si="21"/>
        <v>66250</v>
      </c>
      <c r="AO11" s="126">
        <v>52460</v>
      </c>
      <c r="AP11" s="126">
        <v>0</v>
      </c>
      <c r="AQ11" s="126">
        <v>6895</v>
      </c>
      <c r="AR11" s="126">
        <v>6895</v>
      </c>
      <c r="AS11" s="126">
        <f t="shared" si="22"/>
        <v>119724</v>
      </c>
      <c r="AT11" s="126">
        <v>210</v>
      </c>
      <c r="AU11" s="126">
        <v>109175</v>
      </c>
      <c r="AV11" s="126">
        <v>10339</v>
      </c>
      <c r="AW11" s="126">
        <v>0</v>
      </c>
      <c r="AX11" s="126">
        <f t="shared" si="23"/>
        <v>204742</v>
      </c>
      <c r="AY11" s="126">
        <v>98968</v>
      </c>
      <c r="AZ11" s="126">
        <v>94528</v>
      </c>
      <c r="BA11" s="126">
        <v>9792</v>
      </c>
      <c r="BB11" s="126">
        <v>1454</v>
      </c>
      <c r="BC11" s="126">
        <v>25254</v>
      </c>
      <c r="BD11" s="126">
        <v>0</v>
      </c>
      <c r="BE11" s="126">
        <v>32801</v>
      </c>
      <c r="BF11" s="126">
        <f t="shared" si="24"/>
        <v>426013</v>
      </c>
      <c r="BG11" s="126">
        <f t="shared" si="25"/>
        <v>0</v>
      </c>
      <c r="BH11" s="126">
        <f t="shared" si="26"/>
        <v>0</v>
      </c>
      <c r="BI11" s="126">
        <v>0</v>
      </c>
      <c r="BJ11" s="126">
        <v>0</v>
      </c>
      <c r="BK11" s="126">
        <v>0</v>
      </c>
      <c r="BL11" s="126">
        <v>0</v>
      </c>
      <c r="BM11" s="126">
        <v>0</v>
      </c>
      <c r="BN11" s="126">
        <v>0</v>
      </c>
      <c r="BO11" s="126">
        <f t="shared" si="27"/>
        <v>0</v>
      </c>
      <c r="BP11" s="126">
        <f t="shared" si="28"/>
        <v>0</v>
      </c>
      <c r="BQ11" s="126">
        <v>0</v>
      </c>
      <c r="BR11" s="126">
        <v>0</v>
      </c>
      <c r="BS11" s="126">
        <v>0</v>
      </c>
      <c r="BT11" s="126">
        <v>0</v>
      </c>
      <c r="BU11" s="126">
        <f t="shared" si="29"/>
        <v>0</v>
      </c>
      <c r="BV11" s="126">
        <v>0</v>
      </c>
      <c r="BW11" s="126">
        <v>0</v>
      </c>
      <c r="BX11" s="126">
        <v>0</v>
      </c>
      <c r="BY11" s="126">
        <v>0</v>
      </c>
      <c r="BZ11" s="126">
        <f t="shared" si="30"/>
        <v>0</v>
      </c>
      <c r="CA11" s="126">
        <v>0</v>
      </c>
      <c r="CB11" s="126">
        <v>0</v>
      </c>
      <c r="CC11" s="126">
        <v>0</v>
      </c>
      <c r="CD11" s="126">
        <v>0</v>
      </c>
      <c r="CE11" s="126">
        <v>26131</v>
      </c>
      <c r="CF11" s="126">
        <v>0</v>
      </c>
      <c r="CG11" s="126">
        <v>0</v>
      </c>
      <c r="CH11" s="126">
        <f t="shared" si="31"/>
        <v>0</v>
      </c>
      <c r="CI11" s="126">
        <f t="shared" si="32"/>
        <v>2496</v>
      </c>
      <c r="CJ11" s="126">
        <f t="shared" si="33"/>
        <v>2496</v>
      </c>
      <c r="CK11" s="126">
        <f t="shared" si="34"/>
        <v>0</v>
      </c>
      <c r="CL11" s="126">
        <f t="shared" si="35"/>
        <v>0</v>
      </c>
      <c r="CM11" s="126">
        <f t="shared" si="36"/>
        <v>2496</v>
      </c>
      <c r="CN11" s="126">
        <f t="shared" si="37"/>
        <v>0</v>
      </c>
      <c r="CO11" s="126">
        <f t="shared" si="38"/>
        <v>0</v>
      </c>
      <c r="CP11" s="126">
        <f t="shared" si="39"/>
        <v>29518</v>
      </c>
      <c r="CQ11" s="126">
        <f t="shared" si="40"/>
        <v>390716</v>
      </c>
      <c r="CR11" s="126">
        <f t="shared" si="41"/>
        <v>66250</v>
      </c>
      <c r="CS11" s="126">
        <f t="shared" si="42"/>
        <v>52460</v>
      </c>
      <c r="CT11" s="126">
        <f t="shared" si="43"/>
        <v>0</v>
      </c>
      <c r="CU11" s="126">
        <f t="shared" si="44"/>
        <v>6895</v>
      </c>
      <c r="CV11" s="126">
        <f t="shared" si="45"/>
        <v>6895</v>
      </c>
      <c r="CW11" s="126">
        <f t="shared" si="46"/>
        <v>119724</v>
      </c>
      <c r="CX11" s="126">
        <f t="shared" si="47"/>
        <v>210</v>
      </c>
      <c r="CY11" s="126">
        <f t="shared" si="47"/>
        <v>109175</v>
      </c>
      <c r="CZ11" s="126">
        <f t="shared" si="47"/>
        <v>10339</v>
      </c>
      <c r="DA11" s="126">
        <f t="shared" si="47"/>
        <v>0</v>
      </c>
      <c r="DB11" s="126">
        <f t="shared" si="47"/>
        <v>204742</v>
      </c>
      <c r="DC11" s="126">
        <f t="shared" si="47"/>
        <v>98968</v>
      </c>
      <c r="DD11" s="126">
        <f t="shared" si="47"/>
        <v>94528</v>
      </c>
      <c r="DE11" s="126">
        <f t="shared" si="47"/>
        <v>9792</v>
      </c>
      <c r="DF11" s="126">
        <f t="shared" si="47"/>
        <v>1454</v>
      </c>
      <c r="DG11" s="126">
        <f t="shared" si="47"/>
        <v>51385</v>
      </c>
      <c r="DH11" s="126">
        <f t="shared" si="47"/>
        <v>0</v>
      </c>
      <c r="DI11" s="126">
        <f t="shared" si="47"/>
        <v>32801</v>
      </c>
      <c r="DJ11" s="126">
        <f t="shared" si="47"/>
        <v>426013</v>
      </c>
    </row>
    <row r="12" spans="1:114" s="123" customFormat="1" ht="12" customHeight="1">
      <c r="A12" s="124" t="s">
        <v>219</v>
      </c>
      <c r="B12" s="125" t="s">
        <v>229</v>
      </c>
      <c r="C12" s="124" t="s">
        <v>230</v>
      </c>
      <c r="D12" s="140">
        <f t="shared" si="6"/>
        <v>743587</v>
      </c>
      <c r="E12" s="140">
        <f t="shared" si="7"/>
        <v>161853</v>
      </c>
      <c r="F12" s="140">
        <v>0</v>
      </c>
      <c r="G12" s="140">
        <v>0</v>
      </c>
      <c r="H12" s="140">
        <v>0</v>
      </c>
      <c r="I12" s="140">
        <v>147612</v>
      </c>
      <c r="J12" s="141" t="s">
        <v>199</v>
      </c>
      <c r="K12" s="140">
        <v>14241</v>
      </c>
      <c r="L12" s="140">
        <v>581734</v>
      </c>
      <c r="M12" s="140">
        <f t="shared" si="8"/>
        <v>71617</v>
      </c>
      <c r="N12" s="140">
        <f t="shared" si="9"/>
        <v>789</v>
      </c>
      <c r="O12" s="140">
        <v>0</v>
      </c>
      <c r="P12" s="140">
        <v>0</v>
      </c>
      <c r="Q12" s="140">
        <v>0</v>
      </c>
      <c r="R12" s="140">
        <v>0</v>
      </c>
      <c r="S12" s="141" t="s">
        <v>199</v>
      </c>
      <c r="T12" s="140">
        <v>789</v>
      </c>
      <c r="U12" s="140">
        <v>70828</v>
      </c>
      <c r="V12" s="140">
        <f t="shared" si="10"/>
        <v>815204</v>
      </c>
      <c r="W12" s="140">
        <f t="shared" si="11"/>
        <v>162642</v>
      </c>
      <c r="X12" s="140">
        <f t="shared" si="12"/>
        <v>0</v>
      </c>
      <c r="Y12" s="140">
        <f t="shared" si="13"/>
        <v>0</v>
      </c>
      <c r="Z12" s="140">
        <f t="shared" si="14"/>
        <v>0</v>
      </c>
      <c r="AA12" s="140">
        <f t="shared" si="15"/>
        <v>147612</v>
      </c>
      <c r="AB12" s="141" t="s">
        <v>199</v>
      </c>
      <c r="AC12" s="140">
        <f t="shared" si="16"/>
        <v>15030</v>
      </c>
      <c r="AD12" s="140">
        <f t="shared" si="17"/>
        <v>652562</v>
      </c>
      <c r="AE12" s="140">
        <f t="shared" si="18"/>
        <v>4254</v>
      </c>
      <c r="AF12" s="140">
        <f t="shared" si="19"/>
        <v>4254</v>
      </c>
      <c r="AG12" s="140">
        <v>0</v>
      </c>
      <c r="AH12" s="140">
        <v>4254</v>
      </c>
      <c r="AI12" s="140">
        <v>0</v>
      </c>
      <c r="AJ12" s="140">
        <v>0</v>
      </c>
      <c r="AK12" s="140">
        <v>0</v>
      </c>
      <c r="AL12" s="140">
        <v>0</v>
      </c>
      <c r="AM12" s="140">
        <f t="shared" si="20"/>
        <v>422972</v>
      </c>
      <c r="AN12" s="140">
        <f t="shared" si="21"/>
        <v>60037</v>
      </c>
      <c r="AO12" s="140">
        <v>41419</v>
      </c>
      <c r="AP12" s="140">
        <v>3928</v>
      </c>
      <c r="AQ12" s="140">
        <v>0</v>
      </c>
      <c r="AR12" s="140">
        <v>14690</v>
      </c>
      <c r="AS12" s="140">
        <f t="shared" si="22"/>
        <v>14854</v>
      </c>
      <c r="AT12" s="140">
        <v>685</v>
      </c>
      <c r="AU12" s="140">
        <v>0</v>
      </c>
      <c r="AV12" s="140">
        <v>14169</v>
      </c>
      <c r="AW12" s="140">
        <v>0</v>
      </c>
      <c r="AX12" s="140">
        <f t="shared" si="23"/>
        <v>348081</v>
      </c>
      <c r="AY12" s="140">
        <v>289949</v>
      </c>
      <c r="AZ12" s="140">
        <v>47691</v>
      </c>
      <c r="BA12" s="140">
        <v>10441</v>
      </c>
      <c r="BB12" s="140">
        <v>0</v>
      </c>
      <c r="BC12" s="140">
        <v>298656</v>
      </c>
      <c r="BD12" s="140">
        <v>0</v>
      </c>
      <c r="BE12" s="140">
        <v>17705</v>
      </c>
      <c r="BF12" s="140">
        <f t="shared" si="24"/>
        <v>444931</v>
      </c>
      <c r="BG12" s="140">
        <f t="shared" si="25"/>
        <v>0</v>
      </c>
      <c r="BH12" s="140">
        <f t="shared" si="26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0">
        <v>0</v>
      </c>
      <c r="BO12" s="140">
        <f t="shared" si="27"/>
        <v>0</v>
      </c>
      <c r="BP12" s="140">
        <f t="shared" si="28"/>
        <v>0</v>
      </c>
      <c r="BQ12" s="140">
        <v>0</v>
      </c>
      <c r="BR12" s="140">
        <v>0</v>
      </c>
      <c r="BS12" s="140">
        <v>0</v>
      </c>
      <c r="BT12" s="140">
        <v>0</v>
      </c>
      <c r="BU12" s="140">
        <f t="shared" si="29"/>
        <v>0</v>
      </c>
      <c r="BV12" s="140">
        <v>0</v>
      </c>
      <c r="BW12" s="140">
        <v>0</v>
      </c>
      <c r="BX12" s="140">
        <v>0</v>
      </c>
      <c r="BY12" s="140">
        <v>0</v>
      </c>
      <c r="BZ12" s="140">
        <f t="shared" si="30"/>
        <v>0</v>
      </c>
      <c r="CA12" s="140">
        <v>0</v>
      </c>
      <c r="CB12" s="140">
        <v>0</v>
      </c>
      <c r="CC12" s="140">
        <v>0</v>
      </c>
      <c r="CD12" s="140">
        <v>0</v>
      </c>
      <c r="CE12" s="140">
        <v>71617</v>
      </c>
      <c r="CF12" s="140">
        <v>0</v>
      </c>
      <c r="CG12" s="140">
        <v>0</v>
      </c>
      <c r="CH12" s="140">
        <f t="shared" si="31"/>
        <v>0</v>
      </c>
      <c r="CI12" s="140">
        <f t="shared" si="32"/>
        <v>4254</v>
      </c>
      <c r="CJ12" s="140">
        <f t="shared" si="33"/>
        <v>4254</v>
      </c>
      <c r="CK12" s="140">
        <f t="shared" si="34"/>
        <v>0</v>
      </c>
      <c r="CL12" s="140">
        <f t="shared" si="35"/>
        <v>4254</v>
      </c>
      <c r="CM12" s="140">
        <f t="shared" si="36"/>
        <v>0</v>
      </c>
      <c r="CN12" s="140">
        <f t="shared" si="37"/>
        <v>0</v>
      </c>
      <c r="CO12" s="140">
        <f t="shared" si="38"/>
        <v>0</v>
      </c>
      <c r="CP12" s="140">
        <f t="shared" si="39"/>
        <v>0</v>
      </c>
      <c r="CQ12" s="140">
        <f t="shared" si="40"/>
        <v>422972</v>
      </c>
      <c r="CR12" s="140">
        <f t="shared" si="41"/>
        <v>60037</v>
      </c>
      <c r="CS12" s="140">
        <f t="shared" si="42"/>
        <v>41419</v>
      </c>
      <c r="CT12" s="140">
        <f t="shared" si="43"/>
        <v>3928</v>
      </c>
      <c r="CU12" s="140">
        <f t="shared" si="44"/>
        <v>0</v>
      </c>
      <c r="CV12" s="140">
        <f t="shared" si="45"/>
        <v>14690</v>
      </c>
      <c r="CW12" s="140">
        <f t="shared" si="46"/>
        <v>14854</v>
      </c>
      <c r="CX12" s="140">
        <f t="shared" si="47"/>
        <v>685</v>
      </c>
      <c r="CY12" s="140">
        <f t="shared" si="47"/>
        <v>0</v>
      </c>
      <c r="CZ12" s="140">
        <f t="shared" si="47"/>
        <v>14169</v>
      </c>
      <c r="DA12" s="140">
        <f t="shared" si="47"/>
        <v>0</v>
      </c>
      <c r="DB12" s="140">
        <f t="shared" si="47"/>
        <v>348081</v>
      </c>
      <c r="DC12" s="140">
        <f t="shared" si="47"/>
        <v>289949</v>
      </c>
      <c r="DD12" s="140">
        <f t="shared" si="47"/>
        <v>47691</v>
      </c>
      <c r="DE12" s="140">
        <f t="shared" si="47"/>
        <v>10441</v>
      </c>
      <c r="DF12" s="140">
        <f t="shared" si="47"/>
        <v>0</v>
      </c>
      <c r="DG12" s="140">
        <f t="shared" si="47"/>
        <v>370273</v>
      </c>
      <c r="DH12" s="140">
        <f t="shared" si="47"/>
        <v>0</v>
      </c>
      <c r="DI12" s="140">
        <f t="shared" si="47"/>
        <v>17705</v>
      </c>
      <c r="DJ12" s="140">
        <f t="shared" si="47"/>
        <v>444931</v>
      </c>
    </row>
    <row r="13" spans="1:114" s="123" customFormat="1" ht="12" customHeight="1">
      <c r="A13" s="124" t="s">
        <v>219</v>
      </c>
      <c r="B13" s="125" t="s">
        <v>231</v>
      </c>
      <c r="C13" s="124" t="s">
        <v>232</v>
      </c>
      <c r="D13" s="140">
        <f t="shared" si="6"/>
        <v>588920</v>
      </c>
      <c r="E13" s="140">
        <f t="shared" si="7"/>
        <v>126919</v>
      </c>
      <c r="F13" s="140">
        <v>0</v>
      </c>
      <c r="G13" s="140">
        <v>750</v>
      </c>
      <c r="H13" s="140">
        <v>0</v>
      </c>
      <c r="I13" s="140">
        <v>62852</v>
      </c>
      <c r="J13" s="141" t="s">
        <v>199</v>
      </c>
      <c r="K13" s="140">
        <v>63317</v>
      </c>
      <c r="L13" s="140">
        <v>462001</v>
      </c>
      <c r="M13" s="140">
        <f t="shared" si="8"/>
        <v>17395</v>
      </c>
      <c r="N13" s="140">
        <f t="shared" si="9"/>
        <v>0</v>
      </c>
      <c r="O13" s="140">
        <v>0</v>
      </c>
      <c r="P13" s="140">
        <v>0</v>
      </c>
      <c r="Q13" s="140">
        <v>0</v>
      </c>
      <c r="R13" s="140">
        <v>0</v>
      </c>
      <c r="S13" s="141" t="s">
        <v>199</v>
      </c>
      <c r="T13" s="140">
        <v>0</v>
      </c>
      <c r="U13" s="140">
        <v>17395</v>
      </c>
      <c r="V13" s="140">
        <f t="shared" si="10"/>
        <v>606315</v>
      </c>
      <c r="W13" s="140">
        <f t="shared" si="11"/>
        <v>126919</v>
      </c>
      <c r="X13" s="140">
        <f t="shared" si="12"/>
        <v>0</v>
      </c>
      <c r="Y13" s="140">
        <f t="shared" si="13"/>
        <v>750</v>
      </c>
      <c r="Z13" s="140">
        <f t="shared" si="14"/>
        <v>0</v>
      </c>
      <c r="AA13" s="140">
        <f t="shared" si="15"/>
        <v>62852</v>
      </c>
      <c r="AB13" s="141" t="s">
        <v>199</v>
      </c>
      <c r="AC13" s="140">
        <f t="shared" si="16"/>
        <v>63317</v>
      </c>
      <c r="AD13" s="140">
        <f t="shared" si="17"/>
        <v>479396</v>
      </c>
      <c r="AE13" s="140">
        <f t="shared" si="18"/>
        <v>0</v>
      </c>
      <c r="AF13" s="140">
        <f t="shared" si="19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39210</v>
      </c>
      <c r="AM13" s="140">
        <f t="shared" si="20"/>
        <v>472202</v>
      </c>
      <c r="AN13" s="140">
        <f t="shared" si="21"/>
        <v>60227</v>
      </c>
      <c r="AO13" s="140">
        <v>53399</v>
      </c>
      <c r="AP13" s="140">
        <v>0</v>
      </c>
      <c r="AQ13" s="140">
        <v>1980</v>
      </c>
      <c r="AR13" s="140">
        <v>4848</v>
      </c>
      <c r="AS13" s="140">
        <f t="shared" si="22"/>
        <v>136984</v>
      </c>
      <c r="AT13" s="140">
        <v>4715</v>
      </c>
      <c r="AU13" s="140">
        <v>124104</v>
      </c>
      <c r="AV13" s="140">
        <v>8165</v>
      </c>
      <c r="AW13" s="140">
        <v>0</v>
      </c>
      <c r="AX13" s="140">
        <f t="shared" si="23"/>
        <v>274991</v>
      </c>
      <c r="AY13" s="140">
        <v>79855</v>
      </c>
      <c r="AZ13" s="140">
        <v>180535</v>
      </c>
      <c r="BA13" s="140">
        <v>14601</v>
      </c>
      <c r="BB13" s="140">
        <v>0</v>
      </c>
      <c r="BC13" s="140">
        <v>33547</v>
      </c>
      <c r="BD13" s="140">
        <v>0</v>
      </c>
      <c r="BE13" s="140">
        <v>43961</v>
      </c>
      <c r="BF13" s="140">
        <f t="shared" si="24"/>
        <v>516163</v>
      </c>
      <c r="BG13" s="140">
        <f t="shared" si="25"/>
        <v>0</v>
      </c>
      <c r="BH13" s="140">
        <f t="shared" si="26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0">
        <v>0</v>
      </c>
      <c r="BO13" s="140">
        <f t="shared" si="27"/>
        <v>0</v>
      </c>
      <c r="BP13" s="140">
        <f t="shared" si="28"/>
        <v>0</v>
      </c>
      <c r="BQ13" s="140">
        <v>0</v>
      </c>
      <c r="BR13" s="140">
        <v>0</v>
      </c>
      <c r="BS13" s="140">
        <v>0</v>
      </c>
      <c r="BT13" s="140">
        <v>0</v>
      </c>
      <c r="BU13" s="140">
        <f t="shared" si="29"/>
        <v>0</v>
      </c>
      <c r="BV13" s="140">
        <v>0</v>
      </c>
      <c r="BW13" s="140">
        <v>0</v>
      </c>
      <c r="BX13" s="140">
        <v>0</v>
      </c>
      <c r="BY13" s="140">
        <v>0</v>
      </c>
      <c r="BZ13" s="140">
        <f t="shared" si="30"/>
        <v>0</v>
      </c>
      <c r="CA13" s="140">
        <v>0</v>
      </c>
      <c r="CB13" s="140">
        <v>0</v>
      </c>
      <c r="CC13" s="140">
        <v>0</v>
      </c>
      <c r="CD13" s="140">
        <v>0</v>
      </c>
      <c r="CE13" s="140">
        <v>17310</v>
      </c>
      <c r="CF13" s="140">
        <v>0</v>
      </c>
      <c r="CG13" s="140">
        <v>85</v>
      </c>
      <c r="CH13" s="140">
        <f t="shared" si="31"/>
        <v>85</v>
      </c>
      <c r="CI13" s="140">
        <f t="shared" si="32"/>
        <v>0</v>
      </c>
      <c r="CJ13" s="140">
        <f t="shared" si="33"/>
        <v>0</v>
      </c>
      <c r="CK13" s="140">
        <f t="shared" si="34"/>
        <v>0</v>
      </c>
      <c r="CL13" s="140">
        <f t="shared" si="35"/>
        <v>0</v>
      </c>
      <c r="CM13" s="140">
        <f t="shared" si="36"/>
        <v>0</v>
      </c>
      <c r="CN13" s="140">
        <f t="shared" si="37"/>
        <v>0</v>
      </c>
      <c r="CO13" s="140">
        <f t="shared" si="38"/>
        <v>0</v>
      </c>
      <c r="CP13" s="140">
        <f t="shared" si="39"/>
        <v>39210</v>
      </c>
      <c r="CQ13" s="140">
        <f t="shared" si="40"/>
        <v>472202</v>
      </c>
      <c r="CR13" s="140">
        <f t="shared" si="41"/>
        <v>60227</v>
      </c>
      <c r="CS13" s="140">
        <f t="shared" si="42"/>
        <v>53399</v>
      </c>
      <c r="CT13" s="140">
        <f t="shared" si="43"/>
        <v>0</v>
      </c>
      <c r="CU13" s="140">
        <f t="shared" si="44"/>
        <v>1980</v>
      </c>
      <c r="CV13" s="140">
        <f t="shared" si="45"/>
        <v>4848</v>
      </c>
      <c r="CW13" s="140">
        <f t="shared" si="46"/>
        <v>136984</v>
      </c>
      <c r="CX13" s="140">
        <f t="shared" si="47"/>
        <v>4715</v>
      </c>
      <c r="CY13" s="140">
        <f t="shared" si="47"/>
        <v>124104</v>
      </c>
      <c r="CZ13" s="140">
        <f t="shared" si="47"/>
        <v>8165</v>
      </c>
      <c r="DA13" s="140">
        <f t="shared" si="47"/>
        <v>0</v>
      </c>
      <c r="DB13" s="140">
        <f t="shared" si="47"/>
        <v>274991</v>
      </c>
      <c r="DC13" s="140">
        <f t="shared" si="47"/>
        <v>79855</v>
      </c>
      <c r="DD13" s="140">
        <f t="shared" si="47"/>
        <v>180535</v>
      </c>
      <c r="DE13" s="140">
        <f t="shared" si="47"/>
        <v>14601</v>
      </c>
      <c r="DF13" s="140">
        <f t="shared" si="47"/>
        <v>0</v>
      </c>
      <c r="DG13" s="140">
        <f t="shared" si="47"/>
        <v>50857</v>
      </c>
      <c r="DH13" s="140">
        <f t="shared" si="47"/>
        <v>0</v>
      </c>
      <c r="DI13" s="140">
        <f t="shared" si="47"/>
        <v>44046</v>
      </c>
      <c r="DJ13" s="140">
        <f t="shared" si="47"/>
        <v>516248</v>
      </c>
    </row>
    <row r="14" spans="1:114" s="123" customFormat="1" ht="12" customHeight="1">
      <c r="A14" s="124" t="s">
        <v>219</v>
      </c>
      <c r="B14" s="125" t="s">
        <v>233</v>
      </c>
      <c r="C14" s="124" t="s">
        <v>234</v>
      </c>
      <c r="D14" s="140">
        <f t="shared" si="6"/>
        <v>500077</v>
      </c>
      <c r="E14" s="140">
        <f t="shared" si="7"/>
        <v>225671</v>
      </c>
      <c r="F14" s="140">
        <v>0</v>
      </c>
      <c r="G14" s="140">
        <v>0</v>
      </c>
      <c r="H14" s="140">
        <v>0</v>
      </c>
      <c r="I14" s="140">
        <v>164257</v>
      </c>
      <c r="J14" s="141" t="s">
        <v>199</v>
      </c>
      <c r="K14" s="140">
        <v>61414</v>
      </c>
      <c r="L14" s="140">
        <v>274406</v>
      </c>
      <c r="M14" s="140">
        <f t="shared" si="8"/>
        <v>56157</v>
      </c>
      <c r="N14" s="140">
        <f t="shared" si="9"/>
        <v>0</v>
      </c>
      <c r="O14" s="140">
        <v>0</v>
      </c>
      <c r="P14" s="140">
        <v>0</v>
      </c>
      <c r="Q14" s="140">
        <v>0</v>
      </c>
      <c r="R14" s="140">
        <v>0</v>
      </c>
      <c r="S14" s="141" t="s">
        <v>199</v>
      </c>
      <c r="T14" s="140">
        <v>0</v>
      </c>
      <c r="U14" s="140">
        <v>56157</v>
      </c>
      <c r="V14" s="140">
        <f t="shared" si="10"/>
        <v>556234</v>
      </c>
      <c r="W14" s="140">
        <f t="shared" si="11"/>
        <v>225671</v>
      </c>
      <c r="X14" s="140">
        <f t="shared" si="12"/>
        <v>0</v>
      </c>
      <c r="Y14" s="140">
        <f t="shared" si="13"/>
        <v>0</v>
      </c>
      <c r="Z14" s="140">
        <f t="shared" si="14"/>
        <v>0</v>
      </c>
      <c r="AA14" s="140">
        <f t="shared" si="15"/>
        <v>164257</v>
      </c>
      <c r="AB14" s="141" t="s">
        <v>199</v>
      </c>
      <c r="AC14" s="140">
        <f t="shared" si="16"/>
        <v>61414</v>
      </c>
      <c r="AD14" s="140">
        <f t="shared" si="17"/>
        <v>330563</v>
      </c>
      <c r="AE14" s="140">
        <f t="shared" si="18"/>
        <v>0</v>
      </c>
      <c r="AF14" s="140">
        <f t="shared" si="19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0">
        <f t="shared" si="20"/>
        <v>500077</v>
      </c>
      <c r="AN14" s="140">
        <f t="shared" si="21"/>
        <v>84848</v>
      </c>
      <c r="AO14" s="140">
        <v>0</v>
      </c>
      <c r="AP14" s="140">
        <v>4638</v>
      </c>
      <c r="AQ14" s="140">
        <v>0</v>
      </c>
      <c r="AR14" s="140">
        <v>80210</v>
      </c>
      <c r="AS14" s="140">
        <f t="shared" si="22"/>
        <v>260205</v>
      </c>
      <c r="AT14" s="140">
        <v>123</v>
      </c>
      <c r="AU14" s="140">
        <v>256321</v>
      </c>
      <c r="AV14" s="140">
        <v>3761</v>
      </c>
      <c r="AW14" s="140">
        <v>0</v>
      </c>
      <c r="AX14" s="140">
        <f t="shared" si="23"/>
        <v>155024</v>
      </c>
      <c r="AY14" s="140">
        <v>121860</v>
      </c>
      <c r="AZ14" s="140">
        <v>29390</v>
      </c>
      <c r="BA14" s="140">
        <v>3774</v>
      </c>
      <c r="BB14" s="140">
        <v>0</v>
      </c>
      <c r="BC14" s="140">
        <v>0</v>
      </c>
      <c r="BD14" s="140">
        <v>0</v>
      </c>
      <c r="BE14" s="140">
        <v>0</v>
      </c>
      <c r="BF14" s="140">
        <f t="shared" si="24"/>
        <v>500077</v>
      </c>
      <c r="BG14" s="140">
        <f t="shared" si="25"/>
        <v>0</v>
      </c>
      <c r="BH14" s="140">
        <f t="shared" si="26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0">
        <v>0</v>
      </c>
      <c r="BO14" s="140">
        <f t="shared" si="27"/>
        <v>0</v>
      </c>
      <c r="BP14" s="140">
        <f t="shared" si="28"/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f t="shared" si="29"/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f t="shared" si="30"/>
        <v>0</v>
      </c>
      <c r="CA14" s="140">
        <v>0</v>
      </c>
      <c r="CB14" s="140">
        <v>0</v>
      </c>
      <c r="CC14" s="140">
        <v>0</v>
      </c>
      <c r="CD14" s="140">
        <v>0</v>
      </c>
      <c r="CE14" s="140">
        <v>56157</v>
      </c>
      <c r="CF14" s="140">
        <v>0</v>
      </c>
      <c r="CG14" s="140">
        <v>0</v>
      </c>
      <c r="CH14" s="140">
        <f t="shared" si="31"/>
        <v>0</v>
      </c>
      <c r="CI14" s="140">
        <f t="shared" si="32"/>
        <v>0</v>
      </c>
      <c r="CJ14" s="140">
        <f t="shared" si="33"/>
        <v>0</v>
      </c>
      <c r="CK14" s="140">
        <f t="shared" si="34"/>
        <v>0</v>
      </c>
      <c r="CL14" s="140">
        <f t="shared" si="35"/>
        <v>0</v>
      </c>
      <c r="CM14" s="140">
        <f t="shared" si="36"/>
        <v>0</v>
      </c>
      <c r="CN14" s="140">
        <f t="shared" si="37"/>
        <v>0</v>
      </c>
      <c r="CO14" s="140">
        <f t="shared" si="38"/>
        <v>0</v>
      </c>
      <c r="CP14" s="140">
        <f t="shared" si="39"/>
        <v>0</v>
      </c>
      <c r="CQ14" s="140">
        <f t="shared" si="40"/>
        <v>500077</v>
      </c>
      <c r="CR14" s="140">
        <f t="shared" si="41"/>
        <v>84848</v>
      </c>
      <c r="CS14" s="140">
        <f t="shared" si="42"/>
        <v>0</v>
      </c>
      <c r="CT14" s="140">
        <f t="shared" si="43"/>
        <v>4638</v>
      </c>
      <c r="CU14" s="140">
        <f t="shared" si="44"/>
        <v>0</v>
      </c>
      <c r="CV14" s="140">
        <f t="shared" si="45"/>
        <v>80210</v>
      </c>
      <c r="CW14" s="140">
        <f t="shared" si="46"/>
        <v>260205</v>
      </c>
      <c r="CX14" s="140">
        <f t="shared" si="47"/>
        <v>123</v>
      </c>
      <c r="CY14" s="140">
        <f t="shared" si="47"/>
        <v>256321</v>
      </c>
      <c r="CZ14" s="140">
        <f t="shared" si="47"/>
        <v>3761</v>
      </c>
      <c r="DA14" s="140">
        <f t="shared" si="47"/>
        <v>0</v>
      </c>
      <c r="DB14" s="140">
        <f t="shared" si="47"/>
        <v>155024</v>
      </c>
      <c r="DC14" s="140">
        <f t="shared" si="47"/>
        <v>121860</v>
      </c>
      <c r="DD14" s="140">
        <f t="shared" si="47"/>
        <v>29390</v>
      </c>
      <c r="DE14" s="140">
        <f t="shared" si="47"/>
        <v>3774</v>
      </c>
      <c r="DF14" s="140">
        <f t="shared" si="47"/>
        <v>0</v>
      </c>
      <c r="DG14" s="140">
        <f t="shared" si="47"/>
        <v>56157</v>
      </c>
      <c r="DH14" s="140">
        <f t="shared" si="47"/>
        <v>0</v>
      </c>
      <c r="DI14" s="140">
        <f t="shared" si="47"/>
        <v>0</v>
      </c>
      <c r="DJ14" s="140">
        <f t="shared" si="47"/>
        <v>500077</v>
      </c>
    </row>
    <row r="15" spans="1:114" s="123" customFormat="1" ht="12" customHeight="1">
      <c r="A15" s="124" t="s">
        <v>219</v>
      </c>
      <c r="B15" s="125" t="s">
        <v>235</v>
      </c>
      <c r="C15" s="124" t="s">
        <v>236</v>
      </c>
      <c r="D15" s="140">
        <f t="shared" si="6"/>
        <v>548117</v>
      </c>
      <c r="E15" s="140">
        <f t="shared" si="7"/>
        <v>106397</v>
      </c>
      <c r="F15" s="140">
        <v>0</v>
      </c>
      <c r="G15" s="140">
        <v>0</v>
      </c>
      <c r="H15" s="140">
        <v>0</v>
      </c>
      <c r="I15" s="140">
        <v>87564</v>
      </c>
      <c r="J15" s="141" t="s">
        <v>199</v>
      </c>
      <c r="K15" s="140">
        <v>18833</v>
      </c>
      <c r="L15" s="140">
        <v>441720</v>
      </c>
      <c r="M15" s="140">
        <f t="shared" si="8"/>
        <v>201656</v>
      </c>
      <c r="N15" s="140">
        <f t="shared" si="9"/>
        <v>0</v>
      </c>
      <c r="O15" s="140">
        <v>0</v>
      </c>
      <c r="P15" s="140">
        <v>0</v>
      </c>
      <c r="Q15" s="140">
        <v>0</v>
      </c>
      <c r="R15" s="140">
        <v>0</v>
      </c>
      <c r="S15" s="141" t="s">
        <v>199</v>
      </c>
      <c r="T15" s="140">
        <v>0</v>
      </c>
      <c r="U15" s="140">
        <v>201656</v>
      </c>
      <c r="V15" s="140">
        <f t="shared" si="10"/>
        <v>749773</v>
      </c>
      <c r="W15" s="140">
        <f t="shared" si="11"/>
        <v>106397</v>
      </c>
      <c r="X15" s="140">
        <f t="shared" si="12"/>
        <v>0</v>
      </c>
      <c r="Y15" s="140">
        <f t="shared" si="13"/>
        <v>0</v>
      </c>
      <c r="Z15" s="140">
        <f t="shared" si="14"/>
        <v>0</v>
      </c>
      <c r="AA15" s="140">
        <f t="shared" si="15"/>
        <v>87564</v>
      </c>
      <c r="AB15" s="141" t="s">
        <v>199</v>
      </c>
      <c r="AC15" s="140">
        <f t="shared" si="16"/>
        <v>18833</v>
      </c>
      <c r="AD15" s="140">
        <f t="shared" si="17"/>
        <v>643376</v>
      </c>
      <c r="AE15" s="140">
        <f t="shared" si="18"/>
        <v>0</v>
      </c>
      <c r="AF15" s="140">
        <f t="shared" si="19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848</v>
      </c>
      <c r="AM15" s="140">
        <f t="shared" si="20"/>
        <v>482981</v>
      </c>
      <c r="AN15" s="140">
        <f t="shared" si="21"/>
        <v>75123</v>
      </c>
      <c r="AO15" s="140">
        <v>29564</v>
      </c>
      <c r="AP15" s="140">
        <v>30766</v>
      </c>
      <c r="AQ15" s="140">
        <v>0</v>
      </c>
      <c r="AR15" s="140">
        <v>14793</v>
      </c>
      <c r="AS15" s="140">
        <f t="shared" si="22"/>
        <v>12780</v>
      </c>
      <c r="AT15" s="140">
        <v>5073</v>
      </c>
      <c r="AU15" s="140">
        <v>266</v>
      </c>
      <c r="AV15" s="140">
        <v>7441</v>
      </c>
      <c r="AW15" s="140">
        <v>0</v>
      </c>
      <c r="AX15" s="140">
        <f t="shared" si="23"/>
        <v>395078</v>
      </c>
      <c r="AY15" s="140">
        <v>72577</v>
      </c>
      <c r="AZ15" s="140">
        <v>305897</v>
      </c>
      <c r="BA15" s="140">
        <v>16604</v>
      </c>
      <c r="BB15" s="140">
        <v>0</v>
      </c>
      <c r="BC15" s="140">
        <v>64288</v>
      </c>
      <c r="BD15" s="140">
        <v>0</v>
      </c>
      <c r="BE15" s="140">
        <v>0</v>
      </c>
      <c r="BF15" s="140">
        <f t="shared" si="24"/>
        <v>482981</v>
      </c>
      <c r="BG15" s="140">
        <f t="shared" si="25"/>
        <v>0</v>
      </c>
      <c r="BH15" s="140">
        <f t="shared" si="26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0">
        <v>2623</v>
      </c>
      <c r="BO15" s="140">
        <f t="shared" si="27"/>
        <v>0</v>
      </c>
      <c r="BP15" s="140">
        <f t="shared" si="28"/>
        <v>0</v>
      </c>
      <c r="BQ15" s="140">
        <v>0</v>
      </c>
      <c r="BR15" s="140">
        <v>0</v>
      </c>
      <c r="BS15" s="140">
        <v>0</v>
      </c>
      <c r="BT15" s="140">
        <v>0</v>
      </c>
      <c r="BU15" s="140">
        <f t="shared" si="29"/>
        <v>0</v>
      </c>
      <c r="BV15" s="140">
        <v>0</v>
      </c>
      <c r="BW15" s="140">
        <v>0</v>
      </c>
      <c r="BX15" s="140">
        <v>0</v>
      </c>
      <c r="BY15" s="140">
        <v>0</v>
      </c>
      <c r="BZ15" s="140">
        <f t="shared" si="30"/>
        <v>0</v>
      </c>
      <c r="CA15" s="140">
        <v>0</v>
      </c>
      <c r="CB15" s="140">
        <v>0</v>
      </c>
      <c r="CC15" s="140">
        <v>0</v>
      </c>
      <c r="CD15" s="140">
        <v>0</v>
      </c>
      <c r="CE15" s="140">
        <v>199033</v>
      </c>
      <c r="CF15" s="140">
        <v>0</v>
      </c>
      <c r="CG15" s="140">
        <v>0</v>
      </c>
      <c r="CH15" s="140">
        <f t="shared" si="31"/>
        <v>0</v>
      </c>
      <c r="CI15" s="140">
        <f t="shared" si="32"/>
        <v>0</v>
      </c>
      <c r="CJ15" s="140">
        <f t="shared" si="33"/>
        <v>0</v>
      </c>
      <c r="CK15" s="140">
        <f t="shared" si="34"/>
        <v>0</v>
      </c>
      <c r="CL15" s="140">
        <f t="shared" si="35"/>
        <v>0</v>
      </c>
      <c r="CM15" s="140">
        <f t="shared" si="36"/>
        <v>0</v>
      </c>
      <c r="CN15" s="140">
        <f t="shared" si="37"/>
        <v>0</v>
      </c>
      <c r="CO15" s="140">
        <f t="shared" si="38"/>
        <v>0</v>
      </c>
      <c r="CP15" s="140">
        <f t="shared" si="39"/>
        <v>3471</v>
      </c>
      <c r="CQ15" s="140">
        <f t="shared" si="40"/>
        <v>482981</v>
      </c>
      <c r="CR15" s="140">
        <f t="shared" si="41"/>
        <v>75123</v>
      </c>
      <c r="CS15" s="140">
        <f t="shared" si="42"/>
        <v>29564</v>
      </c>
      <c r="CT15" s="140">
        <f t="shared" si="43"/>
        <v>30766</v>
      </c>
      <c r="CU15" s="140">
        <f t="shared" si="44"/>
        <v>0</v>
      </c>
      <c r="CV15" s="140">
        <f t="shared" si="45"/>
        <v>14793</v>
      </c>
      <c r="CW15" s="140">
        <f t="shared" si="46"/>
        <v>12780</v>
      </c>
      <c r="CX15" s="140">
        <f t="shared" si="47"/>
        <v>5073</v>
      </c>
      <c r="CY15" s="140">
        <f t="shared" si="47"/>
        <v>266</v>
      </c>
      <c r="CZ15" s="140">
        <f t="shared" si="47"/>
        <v>7441</v>
      </c>
      <c r="DA15" s="140">
        <f t="shared" si="47"/>
        <v>0</v>
      </c>
      <c r="DB15" s="140">
        <f t="shared" si="47"/>
        <v>395078</v>
      </c>
      <c r="DC15" s="140">
        <f t="shared" si="47"/>
        <v>72577</v>
      </c>
      <c r="DD15" s="140">
        <f t="shared" si="47"/>
        <v>305897</v>
      </c>
      <c r="DE15" s="140">
        <f t="shared" si="47"/>
        <v>16604</v>
      </c>
      <c r="DF15" s="140">
        <f t="shared" si="47"/>
        <v>0</v>
      </c>
      <c r="DG15" s="140">
        <f t="shared" si="47"/>
        <v>263321</v>
      </c>
      <c r="DH15" s="140">
        <f t="shared" si="47"/>
        <v>0</v>
      </c>
      <c r="DI15" s="140">
        <f t="shared" si="47"/>
        <v>0</v>
      </c>
      <c r="DJ15" s="140">
        <f t="shared" si="47"/>
        <v>482981</v>
      </c>
    </row>
    <row r="16" spans="1:114" s="123" customFormat="1" ht="12" customHeight="1">
      <c r="A16" s="124" t="s">
        <v>219</v>
      </c>
      <c r="B16" s="125" t="s">
        <v>237</v>
      </c>
      <c r="C16" s="124" t="s">
        <v>238</v>
      </c>
      <c r="D16" s="140">
        <f t="shared" si="6"/>
        <v>696027</v>
      </c>
      <c r="E16" s="140">
        <f t="shared" si="7"/>
        <v>73579</v>
      </c>
      <c r="F16" s="140">
        <v>0</v>
      </c>
      <c r="G16" s="140">
        <v>1869</v>
      </c>
      <c r="H16" s="140">
        <v>0</v>
      </c>
      <c r="I16" s="140">
        <v>53299</v>
      </c>
      <c r="J16" s="141" t="s">
        <v>199</v>
      </c>
      <c r="K16" s="140">
        <v>18411</v>
      </c>
      <c r="L16" s="140">
        <v>622448</v>
      </c>
      <c r="M16" s="140">
        <f t="shared" si="8"/>
        <v>132545</v>
      </c>
      <c r="N16" s="140">
        <f t="shared" si="9"/>
        <v>0</v>
      </c>
      <c r="O16" s="140">
        <v>0</v>
      </c>
      <c r="P16" s="140">
        <v>0</v>
      </c>
      <c r="Q16" s="140">
        <v>0</v>
      </c>
      <c r="R16" s="140">
        <v>0</v>
      </c>
      <c r="S16" s="141" t="s">
        <v>199</v>
      </c>
      <c r="T16" s="140">
        <v>0</v>
      </c>
      <c r="U16" s="140">
        <v>132545</v>
      </c>
      <c r="V16" s="140">
        <f t="shared" si="10"/>
        <v>828572</v>
      </c>
      <c r="W16" s="140">
        <f t="shared" si="11"/>
        <v>73579</v>
      </c>
      <c r="X16" s="140">
        <f t="shared" si="12"/>
        <v>0</v>
      </c>
      <c r="Y16" s="140">
        <f t="shared" si="13"/>
        <v>1869</v>
      </c>
      <c r="Z16" s="140">
        <f t="shared" si="14"/>
        <v>0</v>
      </c>
      <c r="AA16" s="140">
        <f t="shared" si="15"/>
        <v>53299</v>
      </c>
      <c r="AB16" s="141" t="s">
        <v>199</v>
      </c>
      <c r="AC16" s="140">
        <f t="shared" si="16"/>
        <v>18411</v>
      </c>
      <c r="AD16" s="140">
        <f t="shared" si="17"/>
        <v>754993</v>
      </c>
      <c r="AE16" s="140">
        <f t="shared" si="18"/>
        <v>236080</v>
      </c>
      <c r="AF16" s="140">
        <f t="shared" si="19"/>
        <v>236080</v>
      </c>
      <c r="AG16" s="140">
        <v>0</v>
      </c>
      <c r="AH16" s="140">
        <v>25830</v>
      </c>
      <c r="AI16" s="140">
        <v>441</v>
      </c>
      <c r="AJ16" s="140">
        <v>209809</v>
      </c>
      <c r="AK16" s="140">
        <v>0</v>
      </c>
      <c r="AL16" s="140">
        <v>39062</v>
      </c>
      <c r="AM16" s="140">
        <f t="shared" si="20"/>
        <v>273262</v>
      </c>
      <c r="AN16" s="140">
        <f t="shared" si="21"/>
        <v>40568</v>
      </c>
      <c r="AO16" s="140">
        <v>36819</v>
      </c>
      <c r="AP16" s="140">
        <v>1649</v>
      </c>
      <c r="AQ16" s="140">
        <v>2100</v>
      </c>
      <c r="AR16" s="140">
        <v>0</v>
      </c>
      <c r="AS16" s="140">
        <f t="shared" si="22"/>
        <v>17328</v>
      </c>
      <c r="AT16" s="140">
        <v>2381</v>
      </c>
      <c r="AU16" s="140">
        <v>9367</v>
      </c>
      <c r="AV16" s="140">
        <v>5580</v>
      </c>
      <c r="AW16" s="140">
        <v>0</v>
      </c>
      <c r="AX16" s="140">
        <f t="shared" si="23"/>
        <v>215366</v>
      </c>
      <c r="AY16" s="140">
        <v>154344</v>
      </c>
      <c r="AZ16" s="140">
        <v>36187</v>
      </c>
      <c r="BA16" s="140">
        <v>24835</v>
      </c>
      <c r="BB16" s="140">
        <v>0</v>
      </c>
      <c r="BC16" s="140">
        <v>140278</v>
      </c>
      <c r="BD16" s="140">
        <v>0</v>
      </c>
      <c r="BE16" s="140">
        <v>7345</v>
      </c>
      <c r="BF16" s="140">
        <f t="shared" si="24"/>
        <v>516687</v>
      </c>
      <c r="BG16" s="140">
        <f t="shared" si="25"/>
        <v>0</v>
      </c>
      <c r="BH16" s="140">
        <f t="shared" si="26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0">
        <v>0</v>
      </c>
      <c r="BO16" s="140">
        <f t="shared" si="27"/>
        <v>0</v>
      </c>
      <c r="BP16" s="140">
        <f t="shared" si="28"/>
        <v>0</v>
      </c>
      <c r="BQ16" s="140">
        <v>0</v>
      </c>
      <c r="BR16" s="140">
        <v>0</v>
      </c>
      <c r="BS16" s="140">
        <v>0</v>
      </c>
      <c r="BT16" s="140">
        <v>0</v>
      </c>
      <c r="BU16" s="140">
        <f t="shared" si="29"/>
        <v>0</v>
      </c>
      <c r="BV16" s="140">
        <v>0</v>
      </c>
      <c r="BW16" s="140">
        <v>0</v>
      </c>
      <c r="BX16" s="140">
        <v>0</v>
      </c>
      <c r="BY16" s="140">
        <v>0</v>
      </c>
      <c r="BZ16" s="140">
        <f t="shared" si="30"/>
        <v>0</v>
      </c>
      <c r="CA16" s="140">
        <v>0</v>
      </c>
      <c r="CB16" s="140">
        <v>0</v>
      </c>
      <c r="CC16" s="140">
        <v>0</v>
      </c>
      <c r="CD16" s="140">
        <v>0</v>
      </c>
      <c r="CE16" s="140">
        <v>132545</v>
      </c>
      <c r="CF16" s="140">
        <v>0</v>
      </c>
      <c r="CG16" s="140">
        <v>0</v>
      </c>
      <c r="CH16" s="140">
        <f t="shared" si="31"/>
        <v>0</v>
      </c>
      <c r="CI16" s="140">
        <f t="shared" si="32"/>
        <v>236080</v>
      </c>
      <c r="CJ16" s="140">
        <f t="shared" si="33"/>
        <v>236080</v>
      </c>
      <c r="CK16" s="140">
        <f t="shared" si="34"/>
        <v>0</v>
      </c>
      <c r="CL16" s="140">
        <f t="shared" si="35"/>
        <v>25830</v>
      </c>
      <c r="CM16" s="140">
        <f t="shared" si="36"/>
        <v>441</v>
      </c>
      <c r="CN16" s="140">
        <f t="shared" si="37"/>
        <v>209809</v>
      </c>
      <c r="CO16" s="140">
        <f t="shared" si="38"/>
        <v>0</v>
      </c>
      <c r="CP16" s="140">
        <f t="shared" si="39"/>
        <v>39062</v>
      </c>
      <c r="CQ16" s="140">
        <f t="shared" si="40"/>
        <v>273262</v>
      </c>
      <c r="CR16" s="140">
        <f t="shared" si="41"/>
        <v>40568</v>
      </c>
      <c r="CS16" s="140">
        <f t="shared" si="42"/>
        <v>36819</v>
      </c>
      <c r="CT16" s="140">
        <f t="shared" si="43"/>
        <v>1649</v>
      </c>
      <c r="CU16" s="140">
        <f t="shared" si="44"/>
        <v>2100</v>
      </c>
      <c r="CV16" s="140">
        <f t="shared" si="45"/>
        <v>0</v>
      </c>
      <c r="CW16" s="140">
        <f t="shared" si="46"/>
        <v>17328</v>
      </c>
      <c r="CX16" s="140">
        <f t="shared" si="47"/>
        <v>2381</v>
      </c>
      <c r="CY16" s="140">
        <f t="shared" si="47"/>
        <v>9367</v>
      </c>
      <c r="CZ16" s="140">
        <f t="shared" si="47"/>
        <v>5580</v>
      </c>
      <c r="DA16" s="140">
        <f t="shared" si="47"/>
        <v>0</v>
      </c>
      <c r="DB16" s="140">
        <f t="shared" si="47"/>
        <v>215366</v>
      </c>
      <c r="DC16" s="140">
        <f t="shared" si="47"/>
        <v>154344</v>
      </c>
      <c r="DD16" s="140">
        <f t="shared" si="47"/>
        <v>36187</v>
      </c>
      <c r="DE16" s="140">
        <f t="shared" si="47"/>
        <v>24835</v>
      </c>
      <c r="DF16" s="140">
        <f t="shared" si="47"/>
        <v>0</v>
      </c>
      <c r="DG16" s="140">
        <f t="shared" si="47"/>
        <v>272823</v>
      </c>
      <c r="DH16" s="140">
        <f t="shared" si="47"/>
        <v>0</v>
      </c>
      <c r="DI16" s="140">
        <f t="shared" si="47"/>
        <v>7345</v>
      </c>
      <c r="DJ16" s="140">
        <f t="shared" si="47"/>
        <v>516687</v>
      </c>
    </row>
    <row r="17" spans="1:114" s="123" customFormat="1" ht="12" customHeight="1">
      <c r="A17" s="124" t="s">
        <v>219</v>
      </c>
      <c r="B17" s="125" t="s">
        <v>239</v>
      </c>
      <c r="C17" s="124" t="s">
        <v>240</v>
      </c>
      <c r="D17" s="140">
        <f t="shared" si="6"/>
        <v>296521</v>
      </c>
      <c r="E17" s="140">
        <f t="shared" si="7"/>
        <v>22821</v>
      </c>
      <c r="F17" s="140">
        <v>0</v>
      </c>
      <c r="G17" s="140">
        <v>0</v>
      </c>
      <c r="H17" s="140">
        <v>0</v>
      </c>
      <c r="I17" s="140">
        <v>21764</v>
      </c>
      <c r="J17" s="141" t="s">
        <v>199</v>
      </c>
      <c r="K17" s="140">
        <v>1057</v>
      </c>
      <c r="L17" s="140">
        <v>273700</v>
      </c>
      <c r="M17" s="140">
        <f t="shared" si="8"/>
        <v>46784</v>
      </c>
      <c r="N17" s="140">
        <f t="shared" si="9"/>
        <v>0</v>
      </c>
      <c r="O17" s="140">
        <v>0</v>
      </c>
      <c r="P17" s="140">
        <v>0</v>
      </c>
      <c r="Q17" s="140">
        <v>0</v>
      </c>
      <c r="R17" s="140">
        <v>0</v>
      </c>
      <c r="S17" s="141" t="s">
        <v>199</v>
      </c>
      <c r="T17" s="140">
        <v>0</v>
      </c>
      <c r="U17" s="140">
        <v>46784</v>
      </c>
      <c r="V17" s="140">
        <f t="shared" si="10"/>
        <v>343305</v>
      </c>
      <c r="W17" s="140">
        <f t="shared" si="11"/>
        <v>22821</v>
      </c>
      <c r="X17" s="140">
        <f t="shared" si="12"/>
        <v>0</v>
      </c>
      <c r="Y17" s="140">
        <f t="shared" si="13"/>
        <v>0</v>
      </c>
      <c r="Z17" s="140">
        <f t="shared" si="14"/>
        <v>0</v>
      </c>
      <c r="AA17" s="140">
        <f t="shared" si="15"/>
        <v>21764</v>
      </c>
      <c r="AB17" s="141" t="s">
        <v>199</v>
      </c>
      <c r="AC17" s="140">
        <f t="shared" si="16"/>
        <v>1057</v>
      </c>
      <c r="AD17" s="140">
        <f t="shared" si="17"/>
        <v>320484</v>
      </c>
      <c r="AE17" s="140">
        <f t="shared" si="18"/>
        <v>0</v>
      </c>
      <c r="AF17" s="140">
        <f t="shared" si="19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15863</v>
      </c>
      <c r="AM17" s="140">
        <f t="shared" si="20"/>
        <v>148565</v>
      </c>
      <c r="AN17" s="140">
        <f t="shared" si="21"/>
        <v>18747</v>
      </c>
      <c r="AO17" s="140">
        <v>18747</v>
      </c>
      <c r="AP17" s="140">
        <v>0</v>
      </c>
      <c r="AQ17" s="140">
        <v>0</v>
      </c>
      <c r="AR17" s="140">
        <v>0</v>
      </c>
      <c r="AS17" s="140">
        <f t="shared" si="22"/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f t="shared" si="23"/>
        <v>129818</v>
      </c>
      <c r="AY17" s="140">
        <v>116649</v>
      </c>
      <c r="AZ17" s="140">
        <v>0</v>
      </c>
      <c r="BA17" s="140">
        <v>0</v>
      </c>
      <c r="BB17" s="140">
        <v>13169</v>
      </c>
      <c r="BC17" s="140">
        <v>105010</v>
      </c>
      <c r="BD17" s="140">
        <v>0</v>
      </c>
      <c r="BE17" s="140">
        <v>27083</v>
      </c>
      <c r="BF17" s="140">
        <f t="shared" si="24"/>
        <v>175648</v>
      </c>
      <c r="BG17" s="140">
        <f t="shared" si="25"/>
        <v>0</v>
      </c>
      <c r="BH17" s="140">
        <f t="shared" si="26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0">
        <v>0</v>
      </c>
      <c r="BO17" s="140">
        <f t="shared" si="27"/>
        <v>991</v>
      </c>
      <c r="BP17" s="140">
        <f t="shared" si="28"/>
        <v>991</v>
      </c>
      <c r="BQ17" s="140">
        <v>991</v>
      </c>
      <c r="BR17" s="140">
        <v>0</v>
      </c>
      <c r="BS17" s="140">
        <v>0</v>
      </c>
      <c r="BT17" s="140">
        <v>0</v>
      </c>
      <c r="BU17" s="140">
        <f t="shared" si="29"/>
        <v>0</v>
      </c>
      <c r="BV17" s="140">
        <v>0</v>
      </c>
      <c r="BW17" s="140">
        <v>0</v>
      </c>
      <c r="BX17" s="140">
        <v>0</v>
      </c>
      <c r="BY17" s="140">
        <v>0</v>
      </c>
      <c r="BZ17" s="140">
        <f t="shared" si="30"/>
        <v>0</v>
      </c>
      <c r="CA17" s="140">
        <v>0</v>
      </c>
      <c r="CB17" s="140">
        <v>0</v>
      </c>
      <c r="CC17" s="140">
        <v>0</v>
      </c>
      <c r="CD17" s="140">
        <v>0</v>
      </c>
      <c r="CE17" s="140">
        <v>45793</v>
      </c>
      <c r="CF17" s="140">
        <v>0</v>
      </c>
      <c r="CG17" s="140">
        <v>0</v>
      </c>
      <c r="CH17" s="140">
        <f t="shared" si="31"/>
        <v>991</v>
      </c>
      <c r="CI17" s="140">
        <f t="shared" si="32"/>
        <v>0</v>
      </c>
      <c r="CJ17" s="140">
        <f t="shared" si="33"/>
        <v>0</v>
      </c>
      <c r="CK17" s="140">
        <f t="shared" si="34"/>
        <v>0</v>
      </c>
      <c r="CL17" s="140">
        <f t="shared" si="35"/>
        <v>0</v>
      </c>
      <c r="CM17" s="140">
        <f t="shared" si="36"/>
        <v>0</v>
      </c>
      <c r="CN17" s="140">
        <f t="shared" si="37"/>
        <v>0</v>
      </c>
      <c r="CO17" s="140">
        <f t="shared" si="38"/>
        <v>0</v>
      </c>
      <c r="CP17" s="140">
        <f t="shared" si="39"/>
        <v>15863</v>
      </c>
      <c r="CQ17" s="140">
        <f t="shared" si="40"/>
        <v>149556</v>
      </c>
      <c r="CR17" s="140">
        <f t="shared" si="41"/>
        <v>19738</v>
      </c>
      <c r="CS17" s="140">
        <f t="shared" si="42"/>
        <v>19738</v>
      </c>
      <c r="CT17" s="140">
        <f t="shared" si="43"/>
        <v>0</v>
      </c>
      <c r="CU17" s="140">
        <f t="shared" si="44"/>
        <v>0</v>
      </c>
      <c r="CV17" s="140">
        <f t="shared" si="45"/>
        <v>0</v>
      </c>
      <c r="CW17" s="140">
        <f t="shared" si="46"/>
        <v>0</v>
      </c>
      <c r="CX17" s="140">
        <f t="shared" si="47"/>
        <v>0</v>
      </c>
      <c r="CY17" s="140">
        <f t="shared" si="47"/>
        <v>0</v>
      </c>
      <c r="CZ17" s="140">
        <f t="shared" si="47"/>
        <v>0</v>
      </c>
      <c r="DA17" s="140">
        <f t="shared" si="47"/>
        <v>0</v>
      </c>
      <c r="DB17" s="140">
        <f t="shared" si="47"/>
        <v>129818</v>
      </c>
      <c r="DC17" s="140">
        <f t="shared" si="47"/>
        <v>116649</v>
      </c>
      <c r="DD17" s="140">
        <f t="shared" si="47"/>
        <v>0</v>
      </c>
      <c r="DE17" s="140">
        <f t="shared" si="47"/>
        <v>0</v>
      </c>
      <c r="DF17" s="140">
        <f t="shared" si="47"/>
        <v>13169</v>
      </c>
      <c r="DG17" s="140">
        <f t="shared" si="47"/>
        <v>150803</v>
      </c>
      <c r="DH17" s="140">
        <f t="shared" si="47"/>
        <v>0</v>
      </c>
      <c r="DI17" s="140">
        <f t="shared" si="47"/>
        <v>27083</v>
      </c>
      <c r="DJ17" s="140">
        <f t="shared" si="47"/>
        <v>176639</v>
      </c>
    </row>
    <row r="18" spans="1:114" s="123" customFormat="1" ht="12" customHeight="1">
      <c r="A18" s="124" t="s">
        <v>219</v>
      </c>
      <c r="B18" s="125" t="s">
        <v>241</v>
      </c>
      <c r="C18" s="124" t="s">
        <v>242</v>
      </c>
      <c r="D18" s="140">
        <f t="shared" si="6"/>
        <v>316052</v>
      </c>
      <c r="E18" s="140">
        <f t="shared" si="7"/>
        <v>74391</v>
      </c>
      <c r="F18" s="140">
        <v>0</v>
      </c>
      <c r="G18" s="140">
        <v>0</v>
      </c>
      <c r="H18" s="140">
        <v>0</v>
      </c>
      <c r="I18" s="140">
        <v>62041</v>
      </c>
      <c r="J18" s="141" t="s">
        <v>199</v>
      </c>
      <c r="K18" s="140">
        <v>12350</v>
      </c>
      <c r="L18" s="140">
        <v>241661</v>
      </c>
      <c r="M18" s="140">
        <f t="shared" si="8"/>
        <v>62966</v>
      </c>
      <c r="N18" s="140">
        <f t="shared" si="9"/>
        <v>0</v>
      </c>
      <c r="O18" s="140">
        <v>0</v>
      </c>
      <c r="P18" s="140">
        <v>0</v>
      </c>
      <c r="Q18" s="140">
        <v>0</v>
      </c>
      <c r="R18" s="140">
        <v>0</v>
      </c>
      <c r="S18" s="141" t="s">
        <v>199</v>
      </c>
      <c r="T18" s="140">
        <v>0</v>
      </c>
      <c r="U18" s="140">
        <v>62966</v>
      </c>
      <c r="V18" s="140">
        <f t="shared" si="10"/>
        <v>379018</v>
      </c>
      <c r="W18" s="140">
        <f t="shared" si="11"/>
        <v>74391</v>
      </c>
      <c r="X18" s="140">
        <f t="shared" si="12"/>
        <v>0</v>
      </c>
      <c r="Y18" s="140">
        <f t="shared" si="13"/>
        <v>0</v>
      </c>
      <c r="Z18" s="140">
        <f t="shared" si="14"/>
        <v>0</v>
      </c>
      <c r="AA18" s="140">
        <f t="shared" si="15"/>
        <v>62041</v>
      </c>
      <c r="AB18" s="141" t="s">
        <v>199</v>
      </c>
      <c r="AC18" s="140">
        <f t="shared" si="16"/>
        <v>12350</v>
      </c>
      <c r="AD18" s="140">
        <f t="shared" si="17"/>
        <v>304627</v>
      </c>
      <c r="AE18" s="140">
        <f t="shared" si="18"/>
        <v>0</v>
      </c>
      <c r="AF18" s="140">
        <f t="shared" si="19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0">
        <f t="shared" si="20"/>
        <v>90907</v>
      </c>
      <c r="AN18" s="140">
        <f t="shared" si="21"/>
        <v>4219</v>
      </c>
      <c r="AO18" s="140">
        <v>4219</v>
      </c>
      <c r="AP18" s="140">
        <v>0</v>
      </c>
      <c r="AQ18" s="140">
        <v>0</v>
      </c>
      <c r="AR18" s="140">
        <v>0</v>
      </c>
      <c r="AS18" s="140">
        <f t="shared" si="22"/>
        <v>0</v>
      </c>
      <c r="AT18" s="140">
        <v>0</v>
      </c>
      <c r="AU18" s="140">
        <v>0</v>
      </c>
      <c r="AV18" s="140">
        <v>0</v>
      </c>
      <c r="AW18" s="140">
        <v>7661</v>
      </c>
      <c r="AX18" s="140">
        <f t="shared" si="23"/>
        <v>79027</v>
      </c>
      <c r="AY18" s="140">
        <v>65157</v>
      </c>
      <c r="AZ18" s="140">
        <v>12919</v>
      </c>
      <c r="BA18" s="140">
        <v>0</v>
      </c>
      <c r="BB18" s="140">
        <v>951</v>
      </c>
      <c r="BC18" s="140">
        <v>225145</v>
      </c>
      <c r="BD18" s="140">
        <v>0</v>
      </c>
      <c r="BE18" s="140">
        <v>0</v>
      </c>
      <c r="BF18" s="140">
        <f t="shared" si="24"/>
        <v>90907</v>
      </c>
      <c r="BG18" s="140">
        <f t="shared" si="25"/>
        <v>0</v>
      </c>
      <c r="BH18" s="140">
        <f t="shared" si="26"/>
        <v>0</v>
      </c>
      <c r="BI18" s="140">
        <v>0</v>
      </c>
      <c r="BJ18" s="140">
        <v>0</v>
      </c>
      <c r="BK18" s="140">
        <v>0</v>
      </c>
      <c r="BL18" s="140">
        <v>0</v>
      </c>
      <c r="BM18" s="140">
        <v>0</v>
      </c>
      <c r="BN18" s="140">
        <v>0</v>
      </c>
      <c r="BO18" s="140">
        <f t="shared" si="27"/>
        <v>0</v>
      </c>
      <c r="BP18" s="140">
        <f t="shared" si="28"/>
        <v>0</v>
      </c>
      <c r="BQ18" s="140">
        <v>0</v>
      </c>
      <c r="BR18" s="140">
        <v>0</v>
      </c>
      <c r="BS18" s="140">
        <v>0</v>
      </c>
      <c r="BT18" s="140">
        <v>0</v>
      </c>
      <c r="BU18" s="140">
        <f t="shared" si="29"/>
        <v>0</v>
      </c>
      <c r="BV18" s="140">
        <v>0</v>
      </c>
      <c r="BW18" s="140">
        <v>0</v>
      </c>
      <c r="BX18" s="140">
        <v>0</v>
      </c>
      <c r="BY18" s="140">
        <v>0</v>
      </c>
      <c r="BZ18" s="140">
        <f t="shared" si="30"/>
        <v>0</v>
      </c>
      <c r="CA18" s="140">
        <v>0</v>
      </c>
      <c r="CB18" s="140">
        <v>0</v>
      </c>
      <c r="CC18" s="140">
        <v>0</v>
      </c>
      <c r="CD18" s="140">
        <v>0</v>
      </c>
      <c r="CE18" s="140">
        <v>62966</v>
      </c>
      <c r="CF18" s="140">
        <v>0</v>
      </c>
      <c r="CG18" s="140">
        <v>0</v>
      </c>
      <c r="CH18" s="140">
        <f t="shared" si="31"/>
        <v>0</v>
      </c>
      <c r="CI18" s="140">
        <f t="shared" si="32"/>
        <v>0</v>
      </c>
      <c r="CJ18" s="140">
        <f t="shared" si="33"/>
        <v>0</v>
      </c>
      <c r="CK18" s="140">
        <f t="shared" si="34"/>
        <v>0</v>
      </c>
      <c r="CL18" s="140">
        <f t="shared" si="35"/>
        <v>0</v>
      </c>
      <c r="CM18" s="140">
        <f t="shared" si="36"/>
        <v>0</v>
      </c>
      <c r="CN18" s="140">
        <f t="shared" si="37"/>
        <v>0</v>
      </c>
      <c r="CO18" s="140">
        <f t="shared" si="38"/>
        <v>0</v>
      </c>
      <c r="CP18" s="140">
        <f t="shared" si="39"/>
        <v>0</v>
      </c>
      <c r="CQ18" s="140">
        <f t="shared" si="40"/>
        <v>90907</v>
      </c>
      <c r="CR18" s="140">
        <f t="shared" si="41"/>
        <v>4219</v>
      </c>
      <c r="CS18" s="140">
        <f t="shared" si="42"/>
        <v>4219</v>
      </c>
      <c r="CT18" s="140">
        <f t="shared" si="43"/>
        <v>0</v>
      </c>
      <c r="CU18" s="140">
        <f t="shared" si="44"/>
        <v>0</v>
      </c>
      <c r="CV18" s="140">
        <f t="shared" si="45"/>
        <v>0</v>
      </c>
      <c r="CW18" s="140">
        <f t="shared" si="46"/>
        <v>0</v>
      </c>
      <c r="CX18" s="140">
        <f t="shared" si="47"/>
        <v>0</v>
      </c>
      <c r="CY18" s="140">
        <f t="shared" si="47"/>
        <v>0</v>
      </c>
      <c r="CZ18" s="140">
        <f t="shared" si="47"/>
        <v>0</v>
      </c>
      <c r="DA18" s="140">
        <f t="shared" si="47"/>
        <v>7661</v>
      </c>
      <c r="DB18" s="140">
        <f t="shared" si="47"/>
        <v>79027</v>
      </c>
      <c r="DC18" s="140">
        <f t="shared" si="47"/>
        <v>65157</v>
      </c>
      <c r="DD18" s="140">
        <f t="shared" si="47"/>
        <v>12919</v>
      </c>
      <c r="DE18" s="140">
        <f t="shared" si="47"/>
        <v>0</v>
      </c>
      <c r="DF18" s="140">
        <f t="shared" si="47"/>
        <v>951</v>
      </c>
      <c r="DG18" s="140">
        <f t="shared" si="47"/>
        <v>288111</v>
      </c>
      <c r="DH18" s="140">
        <f t="shared" si="47"/>
        <v>0</v>
      </c>
      <c r="DI18" s="140">
        <f t="shared" si="47"/>
        <v>0</v>
      </c>
      <c r="DJ18" s="140">
        <f t="shared" si="47"/>
        <v>90907</v>
      </c>
    </row>
    <row r="19" spans="1:114" s="123" customFormat="1" ht="12" customHeight="1">
      <c r="A19" s="124" t="s">
        <v>219</v>
      </c>
      <c r="B19" s="125" t="s">
        <v>243</v>
      </c>
      <c r="C19" s="124" t="s">
        <v>244</v>
      </c>
      <c r="D19" s="140">
        <f t="shared" si="6"/>
        <v>419760</v>
      </c>
      <c r="E19" s="140">
        <f t="shared" si="7"/>
        <v>62328</v>
      </c>
      <c r="F19" s="140">
        <v>0</v>
      </c>
      <c r="G19" s="140">
        <v>0</v>
      </c>
      <c r="H19" s="140">
        <v>0</v>
      </c>
      <c r="I19" s="140">
        <v>56955</v>
      </c>
      <c r="J19" s="141" t="s">
        <v>199</v>
      </c>
      <c r="K19" s="140">
        <v>5373</v>
      </c>
      <c r="L19" s="140">
        <v>357432</v>
      </c>
      <c r="M19" s="140">
        <f t="shared" si="8"/>
        <v>118427</v>
      </c>
      <c r="N19" s="140">
        <f t="shared" si="9"/>
        <v>6877</v>
      </c>
      <c r="O19" s="140">
        <v>0</v>
      </c>
      <c r="P19" s="140">
        <v>0</v>
      </c>
      <c r="Q19" s="140">
        <v>0</v>
      </c>
      <c r="R19" s="140">
        <v>6877</v>
      </c>
      <c r="S19" s="141" t="s">
        <v>199</v>
      </c>
      <c r="T19" s="140">
        <v>0</v>
      </c>
      <c r="U19" s="140">
        <v>111550</v>
      </c>
      <c r="V19" s="140">
        <f t="shared" si="10"/>
        <v>538187</v>
      </c>
      <c r="W19" s="140">
        <f t="shared" si="11"/>
        <v>69205</v>
      </c>
      <c r="X19" s="140">
        <f t="shared" si="12"/>
        <v>0</v>
      </c>
      <c r="Y19" s="140">
        <f t="shared" si="13"/>
        <v>0</v>
      </c>
      <c r="Z19" s="140">
        <f t="shared" si="14"/>
        <v>0</v>
      </c>
      <c r="AA19" s="140">
        <f t="shared" si="15"/>
        <v>63832</v>
      </c>
      <c r="AB19" s="141" t="s">
        <v>199</v>
      </c>
      <c r="AC19" s="140">
        <f t="shared" si="16"/>
        <v>5373</v>
      </c>
      <c r="AD19" s="140">
        <f t="shared" si="17"/>
        <v>468982</v>
      </c>
      <c r="AE19" s="140">
        <f t="shared" si="18"/>
        <v>16011</v>
      </c>
      <c r="AF19" s="140">
        <f t="shared" si="19"/>
        <v>16011</v>
      </c>
      <c r="AG19" s="140">
        <v>0</v>
      </c>
      <c r="AH19" s="140">
        <v>0</v>
      </c>
      <c r="AI19" s="140">
        <v>16011</v>
      </c>
      <c r="AJ19" s="140">
        <v>0</v>
      </c>
      <c r="AK19" s="140">
        <v>0</v>
      </c>
      <c r="AL19" s="140">
        <v>0</v>
      </c>
      <c r="AM19" s="140">
        <f t="shared" si="20"/>
        <v>403749</v>
      </c>
      <c r="AN19" s="140">
        <f t="shared" si="21"/>
        <v>70908</v>
      </c>
      <c r="AO19" s="140">
        <v>22739</v>
      </c>
      <c r="AP19" s="140">
        <v>0</v>
      </c>
      <c r="AQ19" s="140">
        <v>43641</v>
      </c>
      <c r="AR19" s="140">
        <v>4528</v>
      </c>
      <c r="AS19" s="140">
        <f t="shared" si="22"/>
        <v>141307</v>
      </c>
      <c r="AT19" s="140">
        <v>3654</v>
      </c>
      <c r="AU19" s="140">
        <v>128421</v>
      </c>
      <c r="AV19" s="140">
        <v>9232</v>
      </c>
      <c r="AW19" s="140">
        <v>2950</v>
      </c>
      <c r="AX19" s="140">
        <f t="shared" si="23"/>
        <v>188584</v>
      </c>
      <c r="AY19" s="140">
        <v>83632</v>
      </c>
      <c r="AZ19" s="140">
        <v>94410</v>
      </c>
      <c r="BA19" s="140">
        <v>10542</v>
      </c>
      <c r="BB19" s="140">
        <v>0</v>
      </c>
      <c r="BC19" s="140">
        <v>0</v>
      </c>
      <c r="BD19" s="140">
        <v>0</v>
      </c>
      <c r="BE19" s="140">
        <v>0</v>
      </c>
      <c r="BF19" s="140">
        <f t="shared" si="24"/>
        <v>419760</v>
      </c>
      <c r="BG19" s="140">
        <f t="shared" si="25"/>
        <v>0</v>
      </c>
      <c r="BH19" s="140">
        <f t="shared" si="26"/>
        <v>0</v>
      </c>
      <c r="BI19" s="140">
        <v>0</v>
      </c>
      <c r="BJ19" s="140">
        <v>0</v>
      </c>
      <c r="BK19" s="140">
        <v>0</v>
      </c>
      <c r="BL19" s="140">
        <v>0</v>
      </c>
      <c r="BM19" s="140">
        <v>0</v>
      </c>
      <c r="BN19" s="140">
        <v>0</v>
      </c>
      <c r="BO19" s="140">
        <f t="shared" si="27"/>
        <v>118427</v>
      </c>
      <c r="BP19" s="140">
        <f t="shared" si="28"/>
        <v>1832</v>
      </c>
      <c r="BQ19" s="140">
        <v>0</v>
      </c>
      <c r="BR19" s="140">
        <v>0</v>
      </c>
      <c r="BS19" s="140">
        <v>1832</v>
      </c>
      <c r="BT19" s="140">
        <v>0</v>
      </c>
      <c r="BU19" s="140">
        <f t="shared" si="29"/>
        <v>74581</v>
      </c>
      <c r="BV19" s="140">
        <v>0</v>
      </c>
      <c r="BW19" s="140">
        <v>74581</v>
      </c>
      <c r="BX19" s="140">
        <v>0</v>
      </c>
      <c r="BY19" s="140">
        <v>0</v>
      </c>
      <c r="BZ19" s="140">
        <f t="shared" si="30"/>
        <v>42014</v>
      </c>
      <c r="CA19" s="140">
        <v>0</v>
      </c>
      <c r="CB19" s="140">
        <v>42014</v>
      </c>
      <c r="CC19" s="140">
        <v>0</v>
      </c>
      <c r="CD19" s="140">
        <v>0</v>
      </c>
      <c r="CE19" s="140">
        <v>0</v>
      </c>
      <c r="CF19" s="140">
        <v>0</v>
      </c>
      <c r="CG19" s="140">
        <v>0</v>
      </c>
      <c r="CH19" s="140">
        <f t="shared" si="31"/>
        <v>118427</v>
      </c>
      <c r="CI19" s="140">
        <f t="shared" si="32"/>
        <v>16011</v>
      </c>
      <c r="CJ19" s="140">
        <f t="shared" si="33"/>
        <v>16011</v>
      </c>
      <c r="CK19" s="140">
        <f t="shared" si="34"/>
        <v>0</v>
      </c>
      <c r="CL19" s="140">
        <f t="shared" si="35"/>
        <v>0</v>
      </c>
      <c r="CM19" s="140">
        <f t="shared" si="36"/>
        <v>16011</v>
      </c>
      <c r="CN19" s="140">
        <f t="shared" si="37"/>
        <v>0</v>
      </c>
      <c r="CO19" s="140">
        <f t="shared" si="38"/>
        <v>0</v>
      </c>
      <c r="CP19" s="140">
        <f t="shared" si="39"/>
        <v>0</v>
      </c>
      <c r="CQ19" s="140">
        <f t="shared" si="40"/>
        <v>522176</v>
      </c>
      <c r="CR19" s="140">
        <f t="shared" si="41"/>
        <v>72740</v>
      </c>
      <c r="CS19" s="140">
        <f t="shared" si="42"/>
        <v>22739</v>
      </c>
      <c r="CT19" s="140">
        <f t="shared" si="43"/>
        <v>0</v>
      </c>
      <c r="CU19" s="140">
        <f t="shared" si="44"/>
        <v>45473</v>
      </c>
      <c r="CV19" s="140">
        <f t="shared" si="45"/>
        <v>4528</v>
      </c>
      <c r="CW19" s="140">
        <f t="shared" si="46"/>
        <v>215888</v>
      </c>
      <c r="CX19" s="140">
        <f t="shared" si="47"/>
        <v>3654</v>
      </c>
      <c r="CY19" s="140">
        <f t="shared" si="47"/>
        <v>203002</v>
      </c>
      <c r="CZ19" s="140">
        <f t="shared" si="47"/>
        <v>9232</v>
      </c>
      <c r="DA19" s="140">
        <f t="shared" si="47"/>
        <v>2950</v>
      </c>
      <c r="DB19" s="140">
        <f t="shared" si="47"/>
        <v>230598</v>
      </c>
      <c r="DC19" s="140">
        <f t="shared" si="47"/>
        <v>83632</v>
      </c>
      <c r="DD19" s="140">
        <f t="shared" si="47"/>
        <v>136424</v>
      </c>
      <c r="DE19" s="140">
        <f t="shared" si="47"/>
        <v>10542</v>
      </c>
      <c r="DF19" s="140">
        <f t="shared" si="47"/>
        <v>0</v>
      </c>
      <c r="DG19" s="140">
        <f t="shared" si="47"/>
        <v>0</v>
      </c>
      <c r="DH19" s="140">
        <f t="shared" si="47"/>
        <v>0</v>
      </c>
      <c r="DI19" s="140">
        <f t="shared" si="47"/>
        <v>0</v>
      </c>
      <c r="DJ19" s="140">
        <f t="shared" si="47"/>
        <v>538187</v>
      </c>
    </row>
    <row r="20" spans="1:114" s="123" customFormat="1" ht="12" customHeight="1">
      <c r="A20" s="124" t="s">
        <v>219</v>
      </c>
      <c r="B20" s="125" t="s">
        <v>245</v>
      </c>
      <c r="C20" s="124" t="s">
        <v>246</v>
      </c>
      <c r="D20" s="140">
        <f t="shared" si="6"/>
        <v>170147</v>
      </c>
      <c r="E20" s="140">
        <f t="shared" si="7"/>
        <v>3183</v>
      </c>
      <c r="F20" s="140">
        <v>0</v>
      </c>
      <c r="G20" s="140">
        <v>0</v>
      </c>
      <c r="H20" s="140">
        <v>0</v>
      </c>
      <c r="I20" s="140">
        <v>3167</v>
      </c>
      <c r="J20" s="141" t="s">
        <v>199</v>
      </c>
      <c r="K20" s="140">
        <v>16</v>
      </c>
      <c r="L20" s="140">
        <v>166964</v>
      </c>
      <c r="M20" s="140">
        <f t="shared" si="8"/>
        <v>60674</v>
      </c>
      <c r="N20" s="140">
        <f t="shared" si="9"/>
        <v>0</v>
      </c>
      <c r="O20" s="140">
        <v>0</v>
      </c>
      <c r="P20" s="140">
        <v>0</v>
      </c>
      <c r="Q20" s="140">
        <v>0</v>
      </c>
      <c r="R20" s="140">
        <v>0</v>
      </c>
      <c r="S20" s="141" t="s">
        <v>199</v>
      </c>
      <c r="T20" s="140">
        <v>0</v>
      </c>
      <c r="U20" s="140">
        <v>60674</v>
      </c>
      <c r="V20" s="140">
        <f t="shared" si="10"/>
        <v>230821</v>
      </c>
      <c r="W20" s="140">
        <f t="shared" si="11"/>
        <v>3183</v>
      </c>
      <c r="X20" s="140">
        <f t="shared" si="12"/>
        <v>0</v>
      </c>
      <c r="Y20" s="140">
        <f t="shared" si="13"/>
        <v>0</v>
      </c>
      <c r="Z20" s="140">
        <f t="shared" si="14"/>
        <v>0</v>
      </c>
      <c r="AA20" s="140">
        <f t="shared" si="15"/>
        <v>3167</v>
      </c>
      <c r="AB20" s="141" t="s">
        <v>199</v>
      </c>
      <c r="AC20" s="140">
        <f t="shared" si="16"/>
        <v>16</v>
      </c>
      <c r="AD20" s="140">
        <f t="shared" si="17"/>
        <v>227638</v>
      </c>
      <c r="AE20" s="140">
        <f t="shared" si="18"/>
        <v>0</v>
      </c>
      <c r="AF20" s="140">
        <f t="shared" si="19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f t="shared" si="20"/>
        <v>57804</v>
      </c>
      <c r="AN20" s="140">
        <f t="shared" si="21"/>
        <v>0</v>
      </c>
      <c r="AO20" s="140">
        <v>0</v>
      </c>
      <c r="AP20" s="140">
        <v>0</v>
      </c>
      <c r="AQ20" s="140">
        <v>0</v>
      </c>
      <c r="AR20" s="140">
        <v>0</v>
      </c>
      <c r="AS20" s="140">
        <f t="shared" si="22"/>
        <v>0</v>
      </c>
      <c r="AT20" s="140">
        <v>0</v>
      </c>
      <c r="AU20" s="140">
        <v>0</v>
      </c>
      <c r="AV20" s="140">
        <v>0</v>
      </c>
      <c r="AW20" s="140">
        <v>0</v>
      </c>
      <c r="AX20" s="140">
        <f t="shared" si="23"/>
        <v>57804</v>
      </c>
      <c r="AY20" s="140">
        <v>54383</v>
      </c>
      <c r="AZ20" s="140">
        <v>3336</v>
      </c>
      <c r="BA20" s="140">
        <v>85</v>
      </c>
      <c r="BB20" s="140">
        <v>0</v>
      </c>
      <c r="BC20" s="140">
        <v>112343</v>
      </c>
      <c r="BD20" s="140">
        <v>0</v>
      </c>
      <c r="BE20" s="140">
        <v>0</v>
      </c>
      <c r="BF20" s="140">
        <f t="shared" si="24"/>
        <v>57804</v>
      </c>
      <c r="BG20" s="140">
        <f t="shared" si="25"/>
        <v>0</v>
      </c>
      <c r="BH20" s="140">
        <f t="shared" si="26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0">
        <v>0</v>
      </c>
      <c r="BO20" s="140">
        <f t="shared" si="27"/>
        <v>0</v>
      </c>
      <c r="BP20" s="140">
        <f t="shared" si="28"/>
        <v>0</v>
      </c>
      <c r="BQ20" s="140">
        <v>0</v>
      </c>
      <c r="BR20" s="140">
        <v>0</v>
      </c>
      <c r="BS20" s="140">
        <v>0</v>
      </c>
      <c r="BT20" s="140">
        <v>0</v>
      </c>
      <c r="BU20" s="140">
        <f t="shared" si="29"/>
        <v>0</v>
      </c>
      <c r="BV20" s="140">
        <v>0</v>
      </c>
      <c r="BW20" s="140">
        <v>0</v>
      </c>
      <c r="BX20" s="140">
        <v>0</v>
      </c>
      <c r="BY20" s="140">
        <v>0</v>
      </c>
      <c r="BZ20" s="140">
        <f t="shared" si="30"/>
        <v>0</v>
      </c>
      <c r="CA20" s="140">
        <v>0</v>
      </c>
      <c r="CB20" s="140">
        <v>0</v>
      </c>
      <c r="CC20" s="140">
        <v>0</v>
      </c>
      <c r="CD20" s="140">
        <v>0</v>
      </c>
      <c r="CE20" s="140">
        <v>60674</v>
      </c>
      <c r="CF20" s="140">
        <v>0</v>
      </c>
      <c r="CG20" s="140">
        <v>0</v>
      </c>
      <c r="CH20" s="140">
        <f t="shared" si="31"/>
        <v>0</v>
      </c>
      <c r="CI20" s="140">
        <f t="shared" si="32"/>
        <v>0</v>
      </c>
      <c r="CJ20" s="140">
        <f t="shared" si="33"/>
        <v>0</v>
      </c>
      <c r="CK20" s="140">
        <f t="shared" si="34"/>
        <v>0</v>
      </c>
      <c r="CL20" s="140">
        <f t="shared" si="35"/>
        <v>0</v>
      </c>
      <c r="CM20" s="140">
        <f t="shared" si="36"/>
        <v>0</v>
      </c>
      <c r="CN20" s="140">
        <f t="shared" si="37"/>
        <v>0</v>
      </c>
      <c r="CO20" s="140">
        <f t="shared" si="38"/>
        <v>0</v>
      </c>
      <c r="CP20" s="140">
        <f t="shared" si="39"/>
        <v>0</v>
      </c>
      <c r="CQ20" s="140">
        <f t="shared" si="40"/>
        <v>57804</v>
      </c>
      <c r="CR20" s="140">
        <f t="shared" si="41"/>
        <v>0</v>
      </c>
      <c r="CS20" s="140">
        <f t="shared" si="42"/>
        <v>0</v>
      </c>
      <c r="CT20" s="140">
        <f t="shared" si="43"/>
        <v>0</v>
      </c>
      <c r="CU20" s="140">
        <f t="shared" si="44"/>
        <v>0</v>
      </c>
      <c r="CV20" s="140">
        <f t="shared" si="45"/>
        <v>0</v>
      </c>
      <c r="CW20" s="140">
        <f t="shared" si="46"/>
        <v>0</v>
      </c>
      <c r="CX20" s="140">
        <f t="shared" si="47"/>
        <v>0</v>
      </c>
      <c r="CY20" s="140">
        <f t="shared" si="47"/>
        <v>0</v>
      </c>
      <c r="CZ20" s="140">
        <f t="shared" si="47"/>
        <v>0</v>
      </c>
      <c r="DA20" s="140">
        <f t="shared" si="47"/>
        <v>0</v>
      </c>
      <c r="DB20" s="140">
        <f t="shared" si="47"/>
        <v>57804</v>
      </c>
      <c r="DC20" s="140">
        <f t="shared" si="47"/>
        <v>54383</v>
      </c>
      <c r="DD20" s="140">
        <f t="shared" si="47"/>
        <v>3336</v>
      </c>
      <c r="DE20" s="140">
        <f t="shared" si="47"/>
        <v>85</v>
      </c>
      <c r="DF20" s="140">
        <f t="shared" si="47"/>
        <v>0</v>
      </c>
      <c r="DG20" s="140">
        <f t="shared" si="47"/>
        <v>173017</v>
      </c>
      <c r="DH20" s="140">
        <f t="shared" si="47"/>
        <v>0</v>
      </c>
      <c r="DI20" s="140">
        <f t="shared" si="47"/>
        <v>0</v>
      </c>
      <c r="DJ20" s="140">
        <f t="shared" si="47"/>
        <v>57804</v>
      </c>
    </row>
    <row r="21" spans="1:114" s="123" customFormat="1" ht="12" customHeight="1">
      <c r="A21" s="124" t="s">
        <v>219</v>
      </c>
      <c r="B21" s="125" t="s">
        <v>247</v>
      </c>
      <c r="C21" s="124" t="s">
        <v>248</v>
      </c>
      <c r="D21" s="140">
        <f t="shared" si="6"/>
        <v>413748</v>
      </c>
      <c r="E21" s="140">
        <f t="shared" si="7"/>
        <v>38349</v>
      </c>
      <c r="F21" s="140">
        <v>0</v>
      </c>
      <c r="G21" s="140">
        <v>0</v>
      </c>
      <c r="H21" s="140">
        <v>0</v>
      </c>
      <c r="I21" s="140">
        <v>839</v>
      </c>
      <c r="J21" s="141" t="s">
        <v>199</v>
      </c>
      <c r="K21" s="140">
        <v>37510</v>
      </c>
      <c r="L21" s="140">
        <v>375399</v>
      </c>
      <c r="M21" s="140">
        <f t="shared" si="8"/>
        <v>26869</v>
      </c>
      <c r="N21" s="140">
        <f t="shared" si="9"/>
        <v>0</v>
      </c>
      <c r="O21" s="140">
        <v>0</v>
      </c>
      <c r="P21" s="140">
        <v>0</v>
      </c>
      <c r="Q21" s="140">
        <v>0</v>
      </c>
      <c r="R21" s="140">
        <v>0</v>
      </c>
      <c r="S21" s="141" t="s">
        <v>199</v>
      </c>
      <c r="T21" s="140">
        <v>0</v>
      </c>
      <c r="U21" s="140">
        <v>26869</v>
      </c>
      <c r="V21" s="140">
        <f t="shared" si="10"/>
        <v>440617</v>
      </c>
      <c r="W21" s="140">
        <f t="shared" si="11"/>
        <v>38349</v>
      </c>
      <c r="X21" s="140">
        <f t="shared" si="12"/>
        <v>0</v>
      </c>
      <c r="Y21" s="140">
        <f t="shared" si="13"/>
        <v>0</v>
      </c>
      <c r="Z21" s="140">
        <f t="shared" si="14"/>
        <v>0</v>
      </c>
      <c r="AA21" s="140">
        <f t="shared" si="15"/>
        <v>839</v>
      </c>
      <c r="AB21" s="141" t="s">
        <v>199</v>
      </c>
      <c r="AC21" s="140">
        <f t="shared" si="16"/>
        <v>37510</v>
      </c>
      <c r="AD21" s="140">
        <f t="shared" si="17"/>
        <v>402268</v>
      </c>
      <c r="AE21" s="140">
        <f t="shared" si="18"/>
        <v>44</v>
      </c>
      <c r="AF21" s="140">
        <f t="shared" si="19"/>
        <v>44</v>
      </c>
      <c r="AG21" s="140">
        <v>0</v>
      </c>
      <c r="AH21" s="140">
        <v>0</v>
      </c>
      <c r="AI21" s="140">
        <v>44</v>
      </c>
      <c r="AJ21" s="140">
        <v>0</v>
      </c>
      <c r="AK21" s="140">
        <v>0</v>
      </c>
      <c r="AL21" s="140">
        <v>0</v>
      </c>
      <c r="AM21" s="140">
        <f t="shared" si="20"/>
        <v>221450</v>
      </c>
      <c r="AN21" s="140">
        <f t="shared" si="21"/>
        <v>60821</v>
      </c>
      <c r="AO21" s="140">
        <v>56811</v>
      </c>
      <c r="AP21" s="140">
        <v>4010</v>
      </c>
      <c r="AQ21" s="140">
        <v>0</v>
      </c>
      <c r="AR21" s="140">
        <v>0</v>
      </c>
      <c r="AS21" s="140">
        <f t="shared" si="22"/>
        <v>6667</v>
      </c>
      <c r="AT21" s="140">
        <v>1690</v>
      </c>
      <c r="AU21" s="140">
        <v>4645</v>
      </c>
      <c r="AV21" s="140">
        <v>332</v>
      </c>
      <c r="AW21" s="140">
        <v>0</v>
      </c>
      <c r="AX21" s="140">
        <f t="shared" si="23"/>
        <v>153962</v>
      </c>
      <c r="AY21" s="140">
        <v>45911</v>
      </c>
      <c r="AZ21" s="140">
        <v>106200</v>
      </c>
      <c r="BA21" s="140">
        <v>1851</v>
      </c>
      <c r="BB21" s="140">
        <v>0</v>
      </c>
      <c r="BC21" s="140">
        <v>173032</v>
      </c>
      <c r="BD21" s="140">
        <v>0</v>
      </c>
      <c r="BE21" s="140">
        <v>19222</v>
      </c>
      <c r="BF21" s="140">
        <f t="shared" si="24"/>
        <v>240716</v>
      </c>
      <c r="BG21" s="140">
        <f t="shared" si="25"/>
        <v>0</v>
      </c>
      <c r="BH21" s="140">
        <f t="shared" si="26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0">
        <v>1298</v>
      </c>
      <c r="BO21" s="140">
        <f t="shared" si="27"/>
        <v>0</v>
      </c>
      <c r="BP21" s="140">
        <f t="shared" si="28"/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f t="shared" si="29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30"/>
        <v>0</v>
      </c>
      <c r="CA21" s="140">
        <v>0</v>
      </c>
      <c r="CB21" s="140">
        <v>0</v>
      </c>
      <c r="CC21" s="140">
        <v>0</v>
      </c>
      <c r="CD21" s="140">
        <v>0</v>
      </c>
      <c r="CE21" s="140">
        <v>25571</v>
      </c>
      <c r="CF21" s="140">
        <v>0</v>
      </c>
      <c r="CG21" s="140">
        <v>0</v>
      </c>
      <c r="CH21" s="140">
        <f t="shared" si="31"/>
        <v>0</v>
      </c>
      <c r="CI21" s="140">
        <f t="shared" si="32"/>
        <v>44</v>
      </c>
      <c r="CJ21" s="140">
        <f t="shared" si="33"/>
        <v>44</v>
      </c>
      <c r="CK21" s="140">
        <f t="shared" si="34"/>
        <v>0</v>
      </c>
      <c r="CL21" s="140">
        <f t="shared" si="35"/>
        <v>0</v>
      </c>
      <c r="CM21" s="140">
        <f t="shared" si="36"/>
        <v>44</v>
      </c>
      <c r="CN21" s="140">
        <f t="shared" si="37"/>
        <v>0</v>
      </c>
      <c r="CO21" s="140">
        <f t="shared" si="38"/>
        <v>0</v>
      </c>
      <c r="CP21" s="140">
        <f t="shared" si="39"/>
        <v>1298</v>
      </c>
      <c r="CQ21" s="140">
        <f t="shared" si="40"/>
        <v>221450</v>
      </c>
      <c r="CR21" s="140">
        <f t="shared" si="41"/>
        <v>60821</v>
      </c>
      <c r="CS21" s="140">
        <f t="shared" si="42"/>
        <v>56811</v>
      </c>
      <c r="CT21" s="140">
        <f t="shared" si="43"/>
        <v>4010</v>
      </c>
      <c r="CU21" s="140">
        <f t="shared" si="44"/>
        <v>0</v>
      </c>
      <c r="CV21" s="140">
        <f t="shared" si="45"/>
        <v>0</v>
      </c>
      <c r="CW21" s="140">
        <f t="shared" si="46"/>
        <v>6667</v>
      </c>
      <c r="CX21" s="140">
        <f t="shared" si="47"/>
        <v>1690</v>
      </c>
      <c r="CY21" s="140">
        <f t="shared" si="47"/>
        <v>4645</v>
      </c>
      <c r="CZ21" s="140">
        <f t="shared" si="47"/>
        <v>332</v>
      </c>
      <c r="DA21" s="140">
        <f t="shared" si="47"/>
        <v>0</v>
      </c>
      <c r="DB21" s="140">
        <f t="shared" si="47"/>
        <v>153962</v>
      </c>
      <c r="DC21" s="140">
        <f t="shared" si="47"/>
        <v>45911</v>
      </c>
      <c r="DD21" s="140">
        <f t="shared" si="47"/>
        <v>106200</v>
      </c>
      <c r="DE21" s="140">
        <f t="shared" si="47"/>
        <v>1851</v>
      </c>
      <c r="DF21" s="140">
        <f t="shared" si="47"/>
        <v>0</v>
      </c>
      <c r="DG21" s="140">
        <f t="shared" si="47"/>
        <v>198603</v>
      </c>
      <c r="DH21" s="140">
        <f t="shared" si="47"/>
        <v>0</v>
      </c>
      <c r="DI21" s="140">
        <f t="shared" si="47"/>
        <v>19222</v>
      </c>
      <c r="DJ21" s="140">
        <f t="shared" si="47"/>
        <v>240716</v>
      </c>
    </row>
    <row r="22" spans="1:114" s="123" customFormat="1" ht="12" customHeight="1">
      <c r="A22" s="124" t="s">
        <v>219</v>
      </c>
      <c r="B22" s="125" t="s">
        <v>249</v>
      </c>
      <c r="C22" s="124" t="s">
        <v>250</v>
      </c>
      <c r="D22" s="140">
        <f t="shared" si="6"/>
        <v>337734</v>
      </c>
      <c r="E22" s="140">
        <f t="shared" si="7"/>
        <v>93944</v>
      </c>
      <c r="F22" s="140">
        <v>0</v>
      </c>
      <c r="G22" s="140">
        <v>0</v>
      </c>
      <c r="H22" s="140">
        <v>0</v>
      </c>
      <c r="I22" s="140">
        <v>93734</v>
      </c>
      <c r="J22" s="141" t="s">
        <v>199</v>
      </c>
      <c r="K22" s="140">
        <v>210</v>
      </c>
      <c r="L22" s="140">
        <v>243790</v>
      </c>
      <c r="M22" s="140">
        <f t="shared" si="8"/>
        <v>20654</v>
      </c>
      <c r="N22" s="140">
        <f t="shared" si="9"/>
        <v>2895</v>
      </c>
      <c r="O22" s="140">
        <v>0</v>
      </c>
      <c r="P22" s="140">
        <v>0</v>
      </c>
      <c r="Q22" s="140">
        <v>0</v>
      </c>
      <c r="R22" s="140">
        <v>2895</v>
      </c>
      <c r="S22" s="141" t="s">
        <v>199</v>
      </c>
      <c r="T22" s="140">
        <v>0</v>
      </c>
      <c r="U22" s="140">
        <v>17759</v>
      </c>
      <c r="V22" s="140">
        <f t="shared" si="10"/>
        <v>358388</v>
      </c>
      <c r="W22" s="140">
        <f t="shared" si="11"/>
        <v>96839</v>
      </c>
      <c r="X22" s="140">
        <f t="shared" si="12"/>
        <v>0</v>
      </c>
      <c r="Y22" s="140">
        <f t="shared" si="13"/>
        <v>0</v>
      </c>
      <c r="Z22" s="140">
        <f t="shared" si="14"/>
        <v>0</v>
      </c>
      <c r="AA22" s="140">
        <f t="shared" si="15"/>
        <v>96629</v>
      </c>
      <c r="AB22" s="141" t="s">
        <v>199</v>
      </c>
      <c r="AC22" s="140">
        <f t="shared" si="16"/>
        <v>210</v>
      </c>
      <c r="AD22" s="140">
        <f t="shared" si="17"/>
        <v>261549</v>
      </c>
      <c r="AE22" s="140">
        <f t="shared" si="18"/>
        <v>0</v>
      </c>
      <c r="AF22" s="140">
        <f t="shared" si="19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0">
        <f t="shared" si="20"/>
        <v>286205</v>
      </c>
      <c r="AN22" s="140">
        <f t="shared" si="21"/>
        <v>26889</v>
      </c>
      <c r="AO22" s="140">
        <v>24399</v>
      </c>
      <c r="AP22" s="140">
        <v>0</v>
      </c>
      <c r="AQ22" s="140">
        <v>2490</v>
      </c>
      <c r="AR22" s="140">
        <v>0</v>
      </c>
      <c r="AS22" s="140">
        <f t="shared" si="22"/>
        <v>0</v>
      </c>
      <c r="AT22" s="140">
        <v>0</v>
      </c>
      <c r="AU22" s="140">
        <v>0</v>
      </c>
      <c r="AV22" s="140">
        <v>0</v>
      </c>
      <c r="AW22" s="140">
        <v>0</v>
      </c>
      <c r="AX22" s="140">
        <f t="shared" si="23"/>
        <v>259316</v>
      </c>
      <c r="AY22" s="140">
        <v>191742</v>
      </c>
      <c r="AZ22" s="140">
        <v>57068</v>
      </c>
      <c r="BA22" s="140">
        <v>10506</v>
      </c>
      <c r="BB22" s="140">
        <v>0</v>
      </c>
      <c r="BC22" s="140">
        <v>51529</v>
      </c>
      <c r="BD22" s="140">
        <v>0</v>
      </c>
      <c r="BE22" s="140">
        <v>0</v>
      </c>
      <c r="BF22" s="140">
        <f t="shared" si="24"/>
        <v>286205</v>
      </c>
      <c r="BG22" s="140">
        <f t="shared" si="25"/>
        <v>0</v>
      </c>
      <c r="BH22" s="140">
        <f t="shared" si="26"/>
        <v>0</v>
      </c>
      <c r="BI22" s="140">
        <v>0</v>
      </c>
      <c r="BJ22" s="140">
        <v>0</v>
      </c>
      <c r="BK22" s="140">
        <v>0</v>
      </c>
      <c r="BL22" s="140">
        <v>0</v>
      </c>
      <c r="BM22" s="140">
        <v>0</v>
      </c>
      <c r="BN22" s="140">
        <v>0</v>
      </c>
      <c r="BO22" s="140">
        <f t="shared" si="27"/>
        <v>20654</v>
      </c>
      <c r="BP22" s="140">
        <f t="shared" si="28"/>
        <v>16601</v>
      </c>
      <c r="BQ22" s="140">
        <v>8722</v>
      </c>
      <c r="BR22" s="140">
        <v>0</v>
      </c>
      <c r="BS22" s="140">
        <v>7879</v>
      </c>
      <c r="BT22" s="140">
        <v>0</v>
      </c>
      <c r="BU22" s="140">
        <f t="shared" si="29"/>
        <v>0</v>
      </c>
      <c r="BV22" s="140">
        <v>0</v>
      </c>
      <c r="BW22" s="140">
        <v>0</v>
      </c>
      <c r="BX22" s="140">
        <v>0</v>
      </c>
      <c r="BY22" s="140">
        <v>0</v>
      </c>
      <c r="BZ22" s="140">
        <f t="shared" si="30"/>
        <v>4053</v>
      </c>
      <c r="CA22" s="140">
        <v>0</v>
      </c>
      <c r="CB22" s="140">
        <v>2793</v>
      </c>
      <c r="CC22" s="140">
        <v>0</v>
      </c>
      <c r="CD22" s="140">
        <v>1260</v>
      </c>
      <c r="CE22" s="140">
        <v>0</v>
      </c>
      <c r="CF22" s="140">
        <v>0</v>
      </c>
      <c r="CG22" s="140">
        <v>0</v>
      </c>
      <c r="CH22" s="140">
        <f t="shared" si="31"/>
        <v>20654</v>
      </c>
      <c r="CI22" s="140">
        <f t="shared" si="32"/>
        <v>0</v>
      </c>
      <c r="CJ22" s="140">
        <f t="shared" si="33"/>
        <v>0</v>
      </c>
      <c r="CK22" s="140">
        <f t="shared" si="34"/>
        <v>0</v>
      </c>
      <c r="CL22" s="140">
        <f t="shared" si="35"/>
        <v>0</v>
      </c>
      <c r="CM22" s="140">
        <f t="shared" si="36"/>
        <v>0</v>
      </c>
      <c r="CN22" s="140">
        <f t="shared" si="37"/>
        <v>0</v>
      </c>
      <c r="CO22" s="140">
        <f t="shared" si="38"/>
        <v>0</v>
      </c>
      <c r="CP22" s="140">
        <f t="shared" si="39"/>
        <v>0</v>
      </c>
      <c r="CQ22" s="140">
        <f t="shared" si="40"/>
        <v>306859</v>
      </c>
      <c r="CR22" s="140">
        <f t="shared" si="41"/>
        <v>43490</v>
      </c>
      <c r="CS22" s="140">
        <f t="shared" si="42"/>
        <v>33121</v>
      </c>
      <c r="CT22" s="140">
        <f t="shared" si="43"/>
        <v>0</v>
      </c>
      <c r="CU22" s="140">
        <f t="shared" si="44"/>
        <v>10369</v>
      </c>
      <c r="CV22" s="140">
        <f t="shared" si="45"/>
        <v>0</v>
      </c>
      <c r="CW22" s="140">
        <f t="shared" si="46"/>
        <v>0</v>
      </c>
      <c r="CX22" s="140">
        <f t="shared" si="47"/>
        <v>0</v>
      </c>
      <c r="CY22" s="140">
        <f t="shared" si="47"/>
        <v>0</v>
      </c>
      <c r="CZ22" s="140">
        <f t="shared" si="47"/>
        <v>0</v>
      </c>
      <c r="DA22" s="140">
        <f t="shared" si="47"/>
        <v>0</v>
      </c>
      <c r="DB22" s="140">
        <f t="shared" si="47"/>
        <v>263369</v>
      </c>
      <c r="DC22" s="140">
        <f t="shared" si="47"/>
        <v>191742</v>
      </c>
      <c r="DD22" s="140">
        <f t="shared" si="47"/>
        <v>59861</v>
      </c>
      <c r="DE22" s="140">
        <f t="shared" si="47"/>
        <v>10506</v>
      </c>
      <c r="DF22" s="140">
        <f t="shared" si="47"/>
        <v>1260</v>
      </c>
      <c r="DG22" s="140">
        <f t="shared" si="47"/>
        <v>51529</v>
      </c>
      <c r="DH22" s="140">
        <f t="shared" si="47"/>
        <v>0</v>
      </c>
      <c r="DI22" s="140">
        <f t="shared" si="47"/>
        <v>0</v>
      </c>
      <c r="DJ22" s="140">
        <f t="shared" si="47"/>
        <v>306859</v>
      </c>
    </row>
    <row r="23" spans="1:114" s="123" customFormat="1" ht="12" customHeight="1">
      <c r="A23" s="124" t="s">
        <v>219</v>
      </c>
      <c r="B23" s="125" t="s">
        <v>251</v>
      </c>
      <c r="C23" s="124" t="s">
        <v>252</v>
      </c>
      <c r="D23" s="140">
        <f t="shared" si="6"/>
        <v>842827</v>
      </c>
      <c r="E23" s="140">
        <f t="shared" si="7"/>
        <v>94364</v>
      </c>
      <c r="F23" s="140">
        <v>0</v>
      </c>
      <c r="G23" s="140">
        <v>0</v>
      </c>
      <c r="H23" s="140">
        <v>0</v>
      </c>
      <c r="I23" s="140">
        <v>82534</v>
      </c>
      <c r="J23" s="141" t="s">
        <v>199</v>
      </c>
      <c r="K23" s="140">
        <v>11830</v>
      </c>
      <c r="L23" s="140">
        <v>748463</v>
      </c>
      <c r="M23" s="140">
        <f t="shared" si="8"/>
        <v>237121</v>
      </c>
      <c r="N23" s="140">
        <f t="shared" si="9"/>
        <v>0</v>
      </c>
      <c r="O23" s="140">
        <v>0</v>
      </c>
      <c r="P23" s="140">
        <v>0</v>
      </c>
      <c r="Q23" s="140">
        <v>0</v>
      </c>
      <c r="R23" s="140">
        <v>0</v>
      </c>
      <c r="S23" s="141" t="s">
        <v>199</v>
      </c>
      <c r="T23" s="140">
        <v>0</v>
      </c>
      <c r="U23" s="140">
        <v>237121</v>
      </c>
      <c r="V23" s="140">
        <f t="shared" si="10"/>
        <v>1079948</v>
      </c>
      <c r="W23" s="140">
        <f t="shared" si="11"/>
        <v>94364</v>
      </c>
      <c r="X23" s="140">
        <f t="shared" si="12"/>
        <v>0</v>
      </c>
      <c r="Y23" s="140">
        <f t="shared" si="13"/>
        <v>0</v>
      </c>
      <c r="Z23" s="140">
        <f t="shared" si="14"/>
        <v>0</v>
      </c>
      <c r="AA23" s="140">
        <f t="shared" si="15"/>
        <v>82534</v>
      </c>
      <c r="AB23" s="141" t="s">
        <v>199</v>
      </c>
      <c r="AC23" s="140">
        <f t="shared" si="16"/>
        <v>11830</v>
      </c>
      <c r="AD23" s="140">
        <f t="shared" si="17"/>
        <v>985584</v>
      </c>
      <c r="AE23" s="140">
        <f t="shared" si="18"/>
        <v>3515</v>
      </c>
      <c r="AF23" s="140">
        <f t="shared" si="19"/>
        <v>3515</v>
      </c>
      <c r="AG23" s="140">
        <v>0</v>
      </c>
      <c r="AH23" s="140">
        <v>0</v>
      </c>
      <c r="AI23" s="140">
        <v>3515</v>
      </c>
      <c r="AJ23" s="140">
        <v>0</v>
      </c>
      <c r="AK23" s="140">
        <v>0</v>
      </c>
      <c r="AL23" s="140">
        <v>0</v>
      </c>
      <c r="AM23" s="140">
        <f t="shared" si="20"/>
        <v>331566</v>
      </c>
      <c r="AN23" s="140">
        <f t="shared" si="21"/>
        <v>50990</v>
      </c>
      <c r="AO23" s="140">
        <v>46861</v>
      </c>
      <c r="AP23" s="140">
        <v>0</v>
      </c>
      <c r="AQ23" s="140">
        <v>0</v>
      </c>
      <c r="AR23" s="140">
        <v>4129</v>
      </c>
      <c r="AS23" s="140">
        <f t="shared" si="22"/>
        <v>24874</v>
      </c>
      <c r="AT23" s="140">
        <v>1556</v>
      </c>
      <c r="AU23" s="140">
        <v>0</v>
      </c>
      <c r="AV23" s="140">
        <v>23318</v>
      </c>
      <c r="AW23" s="140">
        <v>0</v>
      </c>
      <c r="AX23" s="140">
        <f t="shared" si="23"/>
        <v>255702</v>
      </c>
      <c r="AY23" s="140">
        <v>213995</v>
      </c>
      <c r="AZ23" s="140">
        <v>24061</v>
      </c>
      <c r="BA23" s="140">
        <v>17646</v>
      </c>
      <c r="BB23" s="140">
        <v>0</v>
      </c>
      <c r="BC23" s="140">
        <v>459090</v>
      </c>
      <c r="BD23" s="140">
        <v>0</v>
      </c>
      <c r="BE23" s="140">
        <v>48656</v>
      </c>
      <c r="BF23" s="140">
        <f t="shared" si="24"/>
        <v>383737</v>
      </c>
      <c r="BG23" s="140">
        <f t="shared" si="25"/>
        <v>0</v>
      </c>
      <c r="BH23" s="140">
        <f t="shared" si="26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0">
        <v>229</v>
      </c>
      <c r="BO23" s="140">
        <f t="shared" si="27"/>
        <v>0</v>
      </c>
      <c r="BP23" s="140">
        <f t="shared" si="28"/>
        <v>0</v>
      </c>
      <c r="BQ23" s="140">
        <v>0</v>
      </c>
      <c r="BR23" s="140">
        <v>0</v>
      </c>
      <c r="BS23" s="140">
        <v>0</v>
      </c>
      <c r="BT23" s="140">
        <v>0</v>
      </c>
      <c r="BU23" s="140">
        <f t="shared" si="29"/>
        <v>0</v>
      </c>
      <c r="BV23" s="140">
        <v>0</v>
      </c>
      <c r="BW23" s="140">
        <v>0</v>
      </c>
      <c r="BX23" s="140">
        <v>0</v>
      </c>
      <c r="BY23" s="140">
        <v>0</v>
      </c>
      <c r="BZ23" s="140">
        <f t="shared" si="30"/>
        <v>0</v>
      </c>
      <c r="CA23" s="140">
        <v>0</v>
      </c>
      <c r="CB23" s="140">
        <v>0</v>
      </c>
      <c r="CC23" s="140">
        <v>0</v>
      </c>
      <c r="CD23" s="140">
        <v>0</v>
      </c>
      <c r="CE23" s="140">
        <v>236892</v>
      </c>
      <c r="CF23" s="140">
        <v>0</v>
      </c>
      <c r="CG23" s="140">
        <v>0</v>
      </c>
      <c r="CH23" s="140">
        <f t="shared" si="31"/>
        <v>0</v>
      </c>
      <c r="CI23" s="140">
        <f t="shared" si="32"/>
        <v>3515</v>
      </c>
      <c r="CJ23" s="140">
        <f t="shared" si="33"/>
        <v>3515</v>
      </c>
      <c r="CK23" s="140">
        <f t="shared" si="34"/>
        <v>0</v>
      </c>
      <c r="CL23" s="140">
        <f t="shared" si="35"/>
        <v>0</v>
      </c>
      <c r="CM23" s="140">
        <f t="shared" si="36"/>
        <v>3515</v>
      </c>
      <c r="CN23" s="140">
        <f t="shared" si="37"/>
        <v>0</v>
      </c>
      <c r="CO23" s="140">
        <f t="shared" si="38"/>
        <v>0</v>
      </c>
      <c r="CP23" s="140">
        <f t="shared" si="39"/>
        <v>229</v>
      </c>
      <c r="CQ23" s="140">
        <f t="shared" si="40"/>
        <v>331566</v>
      </c>
      <c r="CR23" s="140">
        <f t="shared" si="41"/>
        <v>50990</v>
      </c>
      <c r="CS23" s="140">
        <f t="shared" si="42"/>
        <v>46861</v>
      </c>
      <c r="CT23" s="140">
        <f t="shared" si="43"/>
        <v>0</v>
      </c>
      <c r="CU23" s="140">
        <f t="shared" si="44"/>
        <v>0</v>
      </c>
      <c r="CV23" s="140">
        <f t="shared" si="45"/>
        <v>4129</v>
      </c>
      <c r="CW23" s="140">
        <f t="shared" si="46"/>
        <v>24874</v>
      </c>
      <c r="CX23" s="140">
        <f t="shared" si="47"/>
        <v>1556</v>
      </c>
      <c r="CY23" s="140">
        <f t="shared" si="47"/>
        <v>0</v>
      </c>
      <c r="CZ23" s="140">
        <f t="shared" si="47"/>
        <v>23318</v>
      </c>
      <c r="DA23" s="140">
        <f t="shared" si="47"/>
        <v>0</v>
      </c>
      <c r="DB23" s="140">
        <f t="shared" si="47"/>
        <v>255702</v>
      </c>
      <c r="DC23" s="140">
        <f t="shared" si="47"/>
        <v>213995</v>
      </c>
      <c r="DD23" s="140">
        <f t="shared" si="47"/>
        <v>24061</v>
      </c>
      <c r="DE23" s="140">
        <f t="shared" si="47"/>
        <v>17646</v>
      </c>
      <c r="DF23" s="140">
        <f t="shared" si="47"/>
        <v>0</v>
      </c>
      <c r="DG23" s="140">
        <f t="shared" si="47"/>
        <v>695982</v>
      </c>
      <c r="DH23" s="140">
        <f t="shared" si="47"/>
        <v>0</v>
      </c>
      <c r="DI23" s="140">
        <f t="shared" si="47"/>
        <v>48656</v>
      </c>
      <c r="DJ23" s="140">
        <f t="shared" si="47"/>
        <v>383737</v>
      </c>
    </row>
    <row r="24" spans="1:114" s="123" customFormat="1" ht="12" customHeight="1">
      <c r="A24" s="124" t="s">
        <v>219</v>
      </c>
      <c r="B24" s="125" t="s">
        <v>253</v>
      </c>
      <c r="C24" s="124" t="s">
        <v>254</v>
      </c>
      <c r="D24" s="140">
        <f t="shared" si="6"/>
        <v>391939</v>
      </c>
      <c r="E24" s="140">
        <f t="shared" si="7"/>
        <v>65316</v>
      </c>
      <c r="F24" s="140">
        <v>0</v>
      </c>
      <c r="G24" s="140">
        <v>0</v>
      </c>
      <c r="H24" s="140">
        <v>0</v>
      </c>
      <c r="I24" s="140">
        <v>64150</v>
      </c>
      <c r="J24" s="141" t="s">
        <v>199</v>
      </c>
      <c r="K24" s="140">
        <v>1166</v>
      </c>
      <c r="L24" s="140">
        <v>326623</v>
      </c>
      <c r="M24" s="140">
        <f t="shared" si="8"/>
        <v>122548</v>
      </c>
      <c r="N24" s="140">
        <f t="shared" si="9"/>
        <v>0</v>
      </c>
      <c r="O24" s="140">
        <v>0</v>
      </c>
      <c r="P24" s="140">
        <v>0</v>
      </c>
      <c r="Q24" s="140">
        <v>0</v>
      </c>
      <c r="R24" s="140">
        <v>0</v>
      </c>
      <c r="S24" s="141" t="s">
        <v>199</v>
      </c>
      <c r="T24" s="140">
        <v>0</v>
      </c>
      <c r="U24" s="140">
        <v>122548</v>
      </c>
      <c r="V24" s="140">
        <f t="shared" si="10"/>
        <v>514487</v>
      </c>
      <c r="W24" s="140">
        <f t="shared" si="11"/>
        <v>65316</v>
      </c>
      <c r="X24" s="140">
        <f t="shared" si="12"/>
        <v>0</v>
      </c>
      <c r="Y24" s="140">
        <f t="shared" si="13"/>
        <v>0</v>
      </c>
      <c r="Z24" s="140">
        <f t="shared" si="14"/>
        <v>0</v>
      </c>
      <c r="AA24" s="140">
        <f t="shared" si="15"/>
        <v>64150</v>
      </c>
      <c r="AB24" s="141" t="s">
        <v>199</v>
      </c>
      <c r="AC24" s="140">
        <f t="shared" si="16"/>
        <v>1166</v>
      </c>
      <c r="AD24" s="140">
        <f t="shared" si="17"/>
        <v>449171</v>
      </c>
      <c r="AE24" s="140">
        <f t="shared" si="18"/>
        <v>0</v>
      </c>
      <c r="AF24" s="140">
        <f t="shared" si="19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0">
        <f t="shared" si="20"/>
        <v>177061</v>
      </c>
      <c r="AN24" s="140">
        <f t="shared" si="21"/>
        <v>61948</v>
      </c>
      <c r="AO24" s="140">
        <v>61948</v>
      </c>
      <c r="AP24" s="140">
        <v>0</v>
      </c>
      <c r="AQ24" s="140">
        <v>0</v>
      </c>
      <c r="AR24" s="140">
        <v>0</v>
      </c>
      <c r="AS24" s="140">
        <f t="shared" si="22"/>
        <v>0</v>
      </c>
      <c r="AT24" s="140">
        <v>0</v>
      </c>
      <c r="AU24" s="140">
        <v>0</v>
      </c>
      <c r="AV24" s="140">
        <v>0</v>
      </c>
      <c r="AW24" s="140">
        <v>0</v>
      </c>
      <c r="AX24" s="140">
        <f t="shared" si="23"/>
        <v>115113</v>
      </c>
      <c r="AY24" s="140">
        <v>109990</v>
      </c>
      <c r="AZ24" s="140">
        <v>4795</v>
      </c>
      <c r="BA24" s="140">
        <v>18</v>
      </c>
      <c r="BB24" s="140">
        <v>310</v>
      </c>
      <c r="BC24" s="140">
        <v>214878</v>
      </c>
      <c r="BD24" s="140">
        <v>0</v>
      </c>
      <c r="BE24" s="140">
        <v>0</v>
      </c>
      <c r="BF24" s="140">
        <f t="shared" si="24"/>
        <v>177061</v>
      </c>
      <c r="BG24" s="140">
        <f t="shared" si="25"/>
        <v>0</v>
      </c>
      <c r="BH24" s="140">
        <f t="shared" si="26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0">
        <v>0</v>
      </c>
      <c r="BO24" s="140">
        <f t="shared" si="27"/>
        <v>16447</v>
      </c>
      <c r="BP24" s="140">
        <f t="shared" si="28"/>
        <v>15487</v>
      </c>
      <c r="BQ24" s="140">
        <v>15487</v>
      </c>
      <c r="BR24" s="140">
        <v>0</v>
      </c>
      <c r="BS24" s="140">
        <v>0</v>
      </c>
      <c r="BT24" s="140">
        <v>0</v>
      </c>
      <c r="BU24" s="140">
        <f t="shared" si="29"/>
        <v>0</v>
      </c>
      <c r="BV24" s="140">
        <v>0</v>
      </c>
      <c r="BW24" s="140">
        <v>0</v>
      </c>
      <c r="BX24" s="140">
        <v>0</v>
      </c>
      <c r="BY24" s="140">
        <v>0</v>
      </c>
      <c r="BZ24" s="140">
        <f t="shared" si="30"/>
        <v>960</v>
      </c>
      <c r="CA24" s="140">
        <v>960</v>
      </c>
      <c r="CB24" s="140">
        <v>0</v>
      </c>
      <c r="CC24" s="140">
        <v>0</v>
      </c>
      <c r="CD24" s="140">
        <v>0</v>
      </c>
      <c r="CE24" s="140">
        <v>77863</v>
      </c>
      <c r="CF24" s="140">
        <v>0</v>
      </c>
      <c r="CG24" s="140">
        <v>28238</v>
      </c>
      <c r="CH24" s="140">
        <f t="shared" si="31"/>
        <v>44685</v>
      </c>
      <c r="CI24" s="140">
        <f t="shared" si="32"/>
        <v>0</v>
      </c>
      <c r="CJ24" s="140">
        <f aca="true" t="shared" si="48" ref="CJ24:CW24">SUM(AF24,+BH24)</f>
        <v>0</v>
      </c>
      <c r="CK24" s="140">
        <f t="shared" si="48"/>
        <v>0</v>
      </c>
      <c r="CL24" s="140">
        <f t="shared" si="48"/>
        <v>0</v>
      </c>
      <c r="CM24" s="140">
        <f t="shared" si="48"/>
        <v>0</v>
      </c>
      <c r="CN24" s="140">
        <f t="shared" si="48"/>
        <v>0</v>
      </c>
      <c r="CO24" s="140">
        <f t="shared" si="48"/>
        <v>0</v>
      </c>
      <c r="CP24" s="140">
        <f t="shared" si="48"/>
        <v>0</v>
      </c>
      <c r="CQ24" s="140">
        <f t="shared" si="48"/>
        <v>193508</v>
      </c>
      <c r="CR24" s="140">
        <f t="shared" si="48"/>
        <v>77435</v>
      </c>
      <c r="CS24" s="140">
        <f t="shared" si="48"/>
        <v>77435</v>
      </c>
      <c r="CT24" s="140">
        <f t="shared" si="48"/>
        <v>0</v>
      </c>
      <c r="CU24" s="140">
        <f t="shared" si="48"/>
        <v>0</v>
      </c>
      <c r="CV24" s="140">
        <f t="shared" si="48"/>
        <v>0</v>
      </c>
      <c r="CW24" s="140">
        <f t="shared" si="48"/>
        <v>0</v>
      </c>
      <c r="CX24" s="140">
        <f aca="true" t="shared" si="49" ref="CX24:DJ43">SUM(AT24,+BV24)</f>
        <v>0</v>
      </c>
      <c r="CY24" s="140">
        <f t="shared" si="49"/>
        <v>0</v>
      </c>
      <c r="CZ24" s="140">
        <f t="shared" si="49"/>
        <v>0</v>
      </c>
      <c r="DA24" s="140">
        <f t="shared" si="49"/>
        <v>0</v>
      </c>
      <c r="DB24" s="140">
        <f t="shared" si="49"/>
        <v>116073</v>
      </c>
      <c r="DC24" s="140">
        <f t="shared" si="49"/>
        <v>110950</v>
      </c>
      <c r="DD24" s="140">
        <f t="shared" si="49"/>
        <v>4795</v>
      </c>
      <c r="DE24" s="140">
        <f t="shared" si="49"/>
        <v>18</v>
      </c>
      <c r="DF24" s="140">
        <f t="shared" si="49"/>
        <v>310</v>
      </c>
      <c r="DG24" s="140">
        <f t="shared" si="49"/>
        <v>292741</v>
      </c>
      <c r="DH24" s="140">
        <f t="shared" si="49"/>
        <v>0</v>
      </c>
      <c r="DI24" s="140">
        <f t="shared" si="49"/>
        <v>28238</v>
      </c>
      <c r="DJ24" s="140">
        <f t="shared" si="49"/>
        <v>221746</v>
      </c>
    </row>
    <row r="25" spans="1:114" s="123" customFormat="1" ht="12" customHeight="1">
      <c r="A25" s="124" t="s">
        <v>219</v>
      </c>
      <c r="B25" s="125" t="s">
        <v>255</v>
      </c>
      <c r="C25" s="124" t="s">
        <v>256</v>
      </c>
      <c r="D25" s="140">
        <f t="shared" si="6"/>
        <v>386393</v>
      </c>
      <c r="E25" s="140">
        <f t="shared" si="7"/>
        <v>59020</v>
      </c>
      <c r="F25" s="140">
        <v>0</v>
      </c>
      <c r="G25" s="140">
        <v>0</v>
      </c>
      <c r="H25" s="140">
        <v>0</v>
      </c>
      <c r="I25" s="140">
        <v>50415</v>
      </c>
      <c r="J25" s="141" t="s">
        <v>199</v>
      </c>
      <c r="K25" s="140">
        <v>8605</v>
      </c>
      <c r="L25" s="140">
        <v>327373</v>
      </c>
      <c r="M25" s="140">
        <f t="shared" si="8"/>
        <v>42909</v>
      </c>
      <c r="N25" s="140">
        <f t="shared" si="9"/>
        <v>0</v>
      </c>
      <c r="O25" s="140">
        <v>0</v>
      </c>
      <c r="P25" s="140">
        <v>0</v>
      </c>
      <c r="Q25" s="140">
        <v>0</v>
      </c>
      <c r="R25" s="140">
        <v>0</v>
      </c>
      <c r="S25" s="141" t="s">
        <v>199</v>
      </c>
      <c r="T25" s="140">
        <v>0</v>
      </c>
      <c r="U25" s="140">
        <v>42909</v>
      </c>
      <c r="V25" s="140">
        <f t="shared" si="10"/>
        <v>429302</v>
      </c>
      <c r="W25" s="140">
        <f t="shared" si="11"/>
        <v>59020</v>
      </c>
      <c r="X25" s="140">
        <f t="shared" si="12"/>
        <v>0</v>
      </c>
      <c r="Y25" s="140">
        <f t="shared" si="13"/>
        <v>0</v>
      </c>
      <c r="Z25" s="140">
        <f t="shared" si="14"/>
        <v>0</v>
      </c>
      <c r="AA25" s="140">
        <f t="shared" si="15"/>
        <v>50415</v>
      </c>
      <c r="AB25" s="141" t="s">
        <v>199</v>
      </c>
      <c r="AC25" s="140">
        <f t="shared" si="16"/>
        <v>8605</v>
      </c>
      <c r="AD25" s="140">
        <f t="shared" si="17"/>
        <v>370282</v>
      </c>
      <c r="AE25" s="140">
        <f t="shared" si="18"/>
        <v>0</v>
      </c>
      <c r="AF25" s="140">
        <f t="shared" si="19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0">
        <f t="shared" si="20"/>
        <v>131156</v>
      </c>
      <c r="AN25" s="140">
        <f t="shared" si="21"/>
        <v>24135</v>
      </c>
      <c r="AO25" s="140">
        <v>24135</v>
      </c>
      <c r="AP25" s="140">
        <v>0</v>
      </c>
      <c r="AQ25" s="140">
        <v>0</v>
      </c>
      <c r="AR25" s="140">
        <v>0</v>
      </c>
      <c r="AS25" s="140">
        <f t="shared" si="22"/>
        <v>9765</v>
      </c>
      <c r="AT25" s="140">
        <v>0</v>
      </c>
      <c r="AU25" s="140">
        <v>476</v>
      </c>
      <c r="AV25" s="140">
        <v>9289</v>
      </c>
      <c r="AW25" s="140">
        <v>0</v>
      </c>
      <c r="AX25" s="140">
        <f t="shared" si="23"/>
        <v>97256</v>
      </c>
      <c r="AY25" s="140">
        <v>60860</v>
      </c>
      <c r="AZ25" s="140">
        <v>18754</v>
      </c>
      <c r="BA25" s="140">
        <v>13675</v>
      </c>
      <c r="BB25" s="140">
        <v>3967</v>
      </c>
      <c r="BC25" s="140">
        <v>255237</v>
      </c>
      <c r="BD25" s="140">
        <v>0</v>
      </c>
      <c r="BE25" s="140">
        <v>0</v>
      </c>
      <c r="BF25" s="140">
        <f t="shared" si="24"/>
        <v>131156</v>
      </c>
      <c r="BG25" s="140">
        <f t="shared" si="25"/>
        <v>0</v>
      </c>
      <c r="BH25" s="140">
        <f t="shared" si="26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0">
        <v>0</v>
      </c>
      <c r="BO25" s="140">
        <f t="shared" si="27"/>
        <v>0</v>
      </c>
      <c r="BP25" s="140">
        <f t="shared" si="28"/>
        <v>0</v>
      </c>
      <c r="BQ25" s="140">
        <v>0</v>
      </c>
      <c r="BR25" s="140">
        <v>0</v>
      </c>
      <c r="BS25" s="140">
        <v>0</v>
      </c>
      <c r="BT25" s="140">
        <v>0</v>
      </c>
      <c r="BU25" s="140">
        <f t="shared" si="29"/>
        <v>0</v>
      </c>
      <c r="BV25" s="140">
        <v>0</v>
      </c>
      <c r="BW25" s="140">
        <v>0</v>
      </c>
      <c r="BX25" s="140">
        <v>0</v>
      </c>
      <c r="BY25" s="140">
        <v>0</v>
      </c>
      <c r="BZ25" s="140">
        <f t="shared" si="30"/>
        <v>0</v>
      </c>
      <c r="CA25" s="140">
        <v>0</v>
      </c>
      <c r="CB25" s="140">
        <v>0</v>
      </c>
      <c r="CC25" s="140">
        <v>0</v>
      </c>
      <c r="CD25" s="140">
        <v>0</v>
      </c>
      <c r="CE25" s="140">
        <v>42909</v>
      </c>
      <c r="CF25" s="140">
        <v>0</v>
      </c>
      <c r="CG25" s="140">
        <v>0</v>
      </c>
      <c r="CH25" s="140">
        <f t="shared" si="31"/>
        <v>0</v>
      </c>
      <c r="CI25" s="140">
        <f aca="true" t="shared" si="50" ref="CI25:CW41">SUM(AE25,+BG25)</f>
        <v>0</v>
      </c>
      <c r="CJ25" s="140">
        <f t="shared" si="50"/>
        <v>0</v>
      </c>
      <c r="CK25" s="140">
        <f t="shared" si="50"/>
        <v>0</v>
      </c>
      <c r="CL25" s="140">
        <f t="shared" si="50"/>
        <v>0</v>
      </c>
      <c r="CM25" s="140">
        <f t="shared" si="50"/>
        <v>0</v>
      </c>
      <c r="CN25" s="140">
        <f t="shared" si="50"/>
        <v>0</v>
      </c>
      <c r="CO25" s="140">
        <f t="shared" si="50"/>
        <v>0</v>
      </c>
      <c r="CP25" s="140">
        <f t="shared" si="50"/>
        <v>0</v>
      </c>
      <c r="CQ25" s="140">
        <f t="shared" si="50"/>
        <v>131156</v>
      </c>
      <c r="CR25" s="140">
        <f t="shared" si="50"/>
        <v>24135</v>
      </c>
      <c r="CS25" s="140">
        <f t="shared" si="50"/>
        <v>24135</v>
      </c>
      <c r="CT25" s="140">
        <f t="shared" si="50"/>
        <v>0</v>
      </c>
      <c r="CU25" s="140">
        <f t="shared" si="50"/>
        <v>0</v>
      </c>
      <c r="CV25" s="140">
        <f t="shared" si="50"/>
        <v>0</v>
      </c>
      <c r="CW25" s="140">
        <f t="shared" si="50"/>
        <v>9765</v>
      </c>
      <c r="CX25" s="140">
        <f t="shared" si="49"/>
        <v>0</v>
      </c>
      <c r="CY25" s="140">
        <f t="shared" si="49"/>
        <v>476</v>
      </c>
      <c r="CZ25" s="140">
        <f t="shared" si="49"/>
        <v>9289</v>
      </c>
      <c r="DA25" s="140">
        <f t="shared" si="49"/>
        <v>0</v>
      </c>
      <c r="DB25" s="140">
        <f t="shared" si="49"/>
        <v>97256</v>
      </c>
      <c r="DC25" s="140">
        <f t="shared" si="49"/>
        <v>60860</v>
      </c>
      <c r="DD25" s="140">
        <f t="shared" si="49"/>
        <v>18754</v>
      </c>
      <c r="DE25" s="140">
        <f t="shared" si="49"/>
        <v>13675</v>
      </c>
      <c r="DF25" s="140">
        <f t="shared" si="49"/>
        <v>3967</v>
      </c>
      <c r="DG25" s="140">
        <f t="shared" si="49"/>
        <v>298146</v>
      </c>
      <c r="DH25" s="140">
        <f t="shared" si="49"/>
        <v>0</v>
      </c>
      <c r="DI25" s="140">
        <f t="shared" si="49"/>
        <v>0</v>
      </c>
      <c r="DJ25" s="140">
        <f t="shared" si="49"/>
        <v>131156</v>
      </c>
    </row>
    <row r="26" spans="1:114" s="123" customFormat="1" ht="12" customHeight="1">
      <c r="A26" s="124" t="s">
        <v>219</v>
      </c>
      <c r="B26" s="125" t="s">
        <v>257</v>
      </c>
      <c r="C26" s="124" t="s">
        <v>258</v>
      </c>
      <c r="D26" s="140">
        <f t="shared" si="6"/>
        <v>956050</v>
      </c>
      <c r="E26" s="140">
        <f t="shared" si="7"/>
        <v>116897</v>
      </c>
      <c r="F26" s="140">
        <v>0</v>
      </c>
      <c r="G26" s="140">
        <v>0</v>
      </c>
      <c r="H26" s="140">
        <v>0</v>
      </c>
      <c r="I26" s="140">
        <v>97410</v>
      </c>
      <c r="J26" s="141" t="s">
        <v>199</v>
      </c>
      <c r="K26" s="140">
        <v>19487</v>
      </c>
      <c r="L26" s="140">
        <v>839153</v>
      </c>
      <c r="M26" s="140">
        <f t="shared" si="8"/>
        <v>106201</v>
      </c>
      <c r="N26" s="140">
        <f t="shared" si="9"/>
        <v>0</v>
      </c>
      <c r="O26" s="140">
        <v>0</v>
      </c>
      <c r="P26" s="140">
        <v>0</v>
      </c>
      <c r="Q26" s="140">
        <v>0</v>
      </c>
      <c r="R26" s="140">
        <v>0</v>
      </c>
      <c r="S26" s="141" t="s">
        <v>199</v>
      </c>
      <c r="T26" s="140">
        <v>0</v>
      </c>
      <c r="U26" s="140">
        <v>106201</v>
      </c>
      <c r="V26" s="140">
        <f t="shared" si="10"/>
        <v>1062251</v>
      </c>
      <c r="W26" s="140">
        <f t="shared" si="11"/>
        <v>116897</v>
      </c>
      <c r="X26" s="140">
        <f t="shared" si="12"/>
        <v>0</v>
      </c>
      <c r="Y26" s="140">
        <f t="shared" si="13"/>
        <v>0</v>
      </c>
      <c r="Z26" s="140">
        <f t="shared" si="14"/>
        <v>0</v>
      </c>
      <c r="AA26" s="140">
        <f t="shared" si="15"/>
        <v>97410</v>
      </c>
      <c r="AB26" s="141" t="s">
        <v>199</v>
      </c>
      <c r="AC26" s="140">
        <f t="shared" si="16"/>
        <v>19487</v>
      </c>
      <c r="AD26" s="140">
        <f t="shared" si="17"/>
        <v>945354</v>
      </c>
      <c r="AE26" s="140">
        <f t="shared" si="18"/>
        <v>1488</v>
      </c>
      <c r="AF26" s="140">
        <f t="shared" si="19"/>
        <v>1488</v>
      </c>
      <c r="AG26" s="140">
        <v>1488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0">
        <f t="shared" si="20"/>
        <v>517410</v>
      </c>
      <c r="AN26" s="140">
        <f t="shared" si="21"/>
        <v>150642</v>
      </c>
      <c r="AO26" s="140">
        <v>150642</v>
      </c>
      <c r="AP26" s="140">
        <v>0</v>
      </c>
      <c r="AQ26" s="140">
        <v>0</v>
      </c>
      <c r="AR26" s="140">
        <v>0</v>
      </c>
      <c r="AS26" s="140">
        <f t="shared" si="22"/>
        <v>11915</v>
      </c>
      <c r="AT26" s="140">
        <v>1562</v>
      </c>
      <c r="AU26" s="140">
        <v>8581</v>
      </c>
      <c r="AV26" s="140">
        <v>1772</v>
      </c>
      <c r="AW26" s="140">
        <v>0</v>
      </c>
      <c r="AX26" s="140">
        <f t="shared" si="23"/>
        <v>351441</v>
      </c>
      <c r="AY26" s="140">
        <v>286837</v>
      </c>
      <c r="AZ26" s="140">
        <v>49416</v>
      </c>
      <c r="BA26" s="140">
        <v>5665</v>
      </c>
      <c r="BB26" s="140">
        <v>9523</v>
      </c>
      <c r="BC26" s="140">
        <v>394266</v>
      </c>
      <c r="BD26" s="140">
        <v>3412</v>
      </c>
      <c r="BE26" s="140">
        <v>42886</v>
      </c>
      <c r="BF26" s="140">
        <f t="shared" si="24"/>
        <v>561784</v>
      </c>
      <c r="BG26" s="140">
        <f t="shared" si="25"/>
        <v>0</v>
      </c>
      <c r="BH26" s="140">
        <f t="shared" si="26"/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0">
        <v>0</v>
      </c>
      <c r="BO26" s="140">
        <f t="shared" si="27"/>
        <v>0</v>
      </c>
      <c r="BP26" s="140">
        <f t="shared" si="28"/>
        <v>0</v>
      </c>
      <c r="BQ26" s="140">
        <v>0</v>
      </c>
      <c r="BR26" s="140">
        <v>0</v>
      </c>
      <c r="BS26" s="140">
        <v>0</v>
      </c>
      <c r="BT26" s="140">
        <v>0</v>
      </c>
      <c r="BU26" s="140">
        <f t="shared" si="29"/>
        <v>0</v>
      </c>
      <c r="BV26" s="140">
        <v>0</v>
      </c>
      <c r="BW26" s="140">
        <v>0</v>
      </c>
      <c r="BX26" s="140">
        <v>0</v>
      </c>
      <c r="BY26" s="140">
        <v>0</v>
      </c>
      <c r="BZ26" s="140">
        <f t="shared" si="30"/>
        <v>0</v>
      </c>
      <c r="CA26" s="140">
        <v>0</v>
      </c>
      <c r="CB26" s="140">
        <v>0</v>
      </c>
      <c r="CC26" s="140">
        <v>0</v>
      </c>
      <c r="CD26" s="140">
        <v>0</v>
      </c>
      <c r="CE26" s="140">
        <v>106201</v>
      </c>
      <c r="CF26" s="140">
        <v>0</v>
      </c>
      <c r="CG26" s="140">
        <v>0</v>
      </c>
      <c r="CH26" s="140">
        <f t="shared" si="31"/>
        <v>0</v>
      </c>
      <c r="CI26" s="140">
        <f t="shared" si="50"/>
        <v>1488</v>
      </c>
      <c r="CJ26" s="140">
        <f t="shared" si="50"/>
        <v>1488</v>
      </c>
      <c r="CK26" s="140">
        <f t="shared" si="50"/>
        <v>1488</v>
      </c>
      <c r="CL26" s="140">
        <f t="shared" si="50"/>
        <v>0</v>
      </c>
      <c r="CM26" s="140">
        <f t="shared" si="50"/>
        <v>0</v>
      </c>
      <c r="CN26" s="140">
        <f t="shared" si="50"/>
        <v>0</v>
      </c>
      <c r="CO26" s="140">
        <f t="shared" si="50"/>
        <v>0</v>
      </c>
      <c r="CP26" s="140">
        <f t="shared" si="50"/>
        <v>0</v>
      </c>
      <c r="CQ26" s="140">
        <f t="shared" si="50"/>
        <v>517410</v>
      </c>
      <c r="CR26" s="140">
        <f t="shared" si="50"/>
        <v>150642</v>
      </c>
      <c r="CS26" s="140">
        <f t="shared" si="50"/>
        <v>150642</v>
      </c>
      <c r="CT26" s="140">
        <f t="shared" si="50"/>
        <v>0</v>
      </c>
      <c r="CU26" s="140">
        <f t="shared" si="50"/>
        <v>0</v>
      </c>
      <c r="CV26" s="140">
        <f t="shared" si="50"/>
        <v>0</v>
      </c>
      <c r="CW26" s="140">
        <f t="shared" si="50"/>
        <v>11915</v>
      </c>
      <c r="CX26" s="140">
        <f t="shared" si="49"/>
        <v>1562</v>
      </c>
      <c r="CY26" s="140">
        <f t="shared" si="49"/>
        <v>8581</v>
      </c>
      <c r="CZ26" s="140">
        <f t="shared" si="49"/>
        <v>1772</v>
      </c>
      <c r="DA26" s="140">
        <f t="shared" si="49"/>
        <v>0</v>
      </c>
      <c r="DB26" s="140">
        <f t="shared" si="49"/>
        <v>351441</v>
      </c>
      <c r="DC26" s="140">
        <f t="shared" si="49"/>
        <v>286837</v>
      </c>
      <c r="DD26" s="140">
        <f t="shared" si="49"/>
        <v>49416</v>
      </c>
      <c r="DE26" s="140">
        <f t="shared" si="49"/>
        <v>5665</v>
      </c>
      <c r="DF26" s="140">
        <f t="shared" si="49"/>
        <v>9523</v>
      </c>
      <c r="DG26" s="140">
        <f t="shared" si="49"/>
        <v>500467</v>
      </c>
      <c r="DH26" s="140">
        <f t="shared" si="49"/>
        <v>3412</v>
      </c>
      <c r="DI26" s="140">
        <f t="shared" si="49"/>
        <v>42886</v>
      </c>
      <c r="DJ26" s="140">
        <f t="shared" si="49"/>
        <v>561784</v>
      </c>
    </row>
    <row r="27" spans="1:114" s="123" customFormat="1" ht="12" customHeight="1">
      <c r="A27" s="124" t="s">
        <v>219</v>
      </c>
      <c r="B27" s="125" t="s">
        <v>259</v>
      </c>
      <c r="C27" s="124" t="s">
        <v>260</v>
      </c>
      <c r="D27" s="140">
        <f t="shared" si="6"/>
        <v>53008</v>
      </c>
      <c r="E27" s="140">
        <f t="shared" si="7"/>
        <v>13911</v>
      </c>
      <c r="F27" s="140">
        <v>0</v>
      </c>
      <c r="G27" s="140">
        <v>0</v>
      </c>
      <c r="H27" s="140">
        <v>0</v>
      </c>
      <c r="I27" s="140">
        <v>9399</v>
      </c>
      <c r="J27" s="141" t="s">
        <v>199</v>
      </c>
      <c r="K27" s="140">
        <v>4512</v>
      </c>
      <c r="L27" s="140">
        <v>39097</v>
      </c>
      <c r="M27" s="140">
        <f t="shared" si="8"/>
        <v>59669</v>
      </c>
      <c r="N27" s="140">
        <f t="shared" si="9"/>
        <v>0</v>
      </c>
      <c r="O27" s="140">
        <v>0</v>
      </c>
      <c r="P27" s="140">
        <v>0</v>
      </c>
      <c r="Q27" s="140">
        <v>0</v>
      </c>
      <c r="R27" s="140">
        <v>0</v>
      </c>
      <c r="S27" s="141" t="s">
        <v>199</v>
      </c>
      <c r="T27" s="140">
        <v>0</v>
      </c>
      <c r="U27" s="140">
        <v>59669</v>
      </c>
      <c r="V27" s="140">
        <f t="shared" si="10"/>
        <v>112677</v>
      </c>
      <c r="W27" s="140">
        <f t="shared" si="11"/>
        <v>13911</v>
      </c>
      <c r="X27" s="140">
        <f t="shared" si="12"/>
        <v>0</v>
      </c>
      <c r="Y27" s="140">
        <f t="shared" si="13"/>
        <v>0</v>
      </c>
      <c r="Z27" s="140">
        <f t="shared" si="14"/>
        <v>0</v>
      </c>
      <c r="AA27" s="140">
        <f t="shared" si="15"/>
        <v>9399</v>
      </c>
      <c r="AB27" s="141" t="s">
        <v>199</v>
      </c>
      <c r="AC27" s="140">
        <f t="shared" si="16"/>
        <v>4512</v>
      </c>
      <c r="AD27" s="140">
        <f t="shared" si="17"/>
        <v>98766</v>
      </c>
      <c r="AE27" s="140">
        <f t="shared" si="18"/>
        <v>0</v>
      </c>
      <c r="AF27" s="140">
        <f t="shared" si="19"/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0">
        <f t="shared" si="20"/>
        <v>39145</v>
      </c>
      <c r="AN27" s="140">
        <f t="shared" si="21"/>
        <v>0</v>
      </c>
      <c r="AO27" s="140">
        <v>0</v>
      </c>
      <c r="AP27" s="140">
        <v>0</v>
      </c>
      <c r="AQ27" s="140">
        <v>0</v>
      </c>
      <c r="AR27" s="140">
        <v>0</v>
      </c>
      <c r="AS27" s="140">
        <f t="shared" si="22"/>
        <v>7115</v>
      </c>
      <c r="AT27" s="140">
        <v>0</v>
      </c>
      <c r="AU27" s="140">
        <v>7115</v>
      </c>
      <c r="AV27" s="140">
        <v>0</v>
      </c>
      <c r="AW27" s="140">
        <v>0</v>
      </c>
      <c r="AX27" s="140">
        <f t="shared" si="23"/>
        <v>32030</v>
      </c>
      <c r="AY27" s="140">
        <v>29925</v>
      </c>
      <c r="AZ27" s="140">
        <v>0</v>
      </c>
      <c r="BA27" s="140">
        <v>2105</v>
      </c>
      <c r="BB27" s="140">
        <v>0</v>
      </c>
      <c r="BC27" s="140">
        <v>0</v>
      </c>
      <c r="BD27" s="140">
        <v>0</v>
      </c>
      <c r="BE27" s="140">
        <v>13863</v>
      </c>
      <c r="BF27" s="140">
        <f t="shared" si="24"/>
        <v>53008</v>
      </c>
      <c r="BG27" s="140">
        <f t="shared" si="25"/>
        <v>0</v>
      </c>
      <c r="BH27" s="140">
        <f t="shared" si="26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0">
        <v>35742</v>
      </c>
      <c r="BO27" s="140">
        <f t="shared" si="27"/>
        <v>0</v>
      </c>
      <c r="BP27" s="140">
        <f t="shared" si="28"/>
        <v>0</v>
      </c>
      <c r="BQ27" s="140">
        <v>0</v>
      </c>
      <c r="BR27" s="140">
        <v>0</v>
      </c>
      <c r="BS27" s="140">
        <v>0</v>
      </c>
      <c r="BT27" s="140">
        <v>0</v>
      </c>
      <c r="BU27" s="140">
        <f t="shared" si="29"/>
        <v>0</v>
      </c>
      <c r="BV27" s="140">
        <v>0</v>
      </c>
      <c r="BW27" s="140">
        <v>0</v>
      </c>
      <c r="BX27" s="140">
        <v>0</v>
      </c>
      <c r="BY27" s="140">
        <v>0</v>
      </c>
      <c r="BZ27" s="140">
        <f t="shared" si="30"/>
        <v>0</v>
      </c>
      <c r="CA27" s="140">
        <v>0</v>
      </c>
      <c r="CB27" s="140">
        <v>0</v>
      </c>
      <c r="CC27" s="140">
        <v>0</v>
      </c>
      <c r="CD27" s="140">
        <v>0</v>
      </c>
      <c r="CE27" s="140">
        <v>23927</v>
      </c>
      <c r="CF27" s="140">
        <v>0</v>
      </c>
      <c r="CG27" s="140">
        <v>0</v>
      </c>
      <c r="CH27" s="140">
        <f t="shared" si="31"/>
        <v>0</v>
      </c>
      <c r="CI27" s="140">
        <f t="shared" si="50"/>
        <v>0</v>
      </c>
      <c r="CJ27" s="140">
        <f t="shared" si="50"/>
        <v>0</v>
      </c>
      <c r="CK27" s="140">
        <f t="shared" si="50"/>
        <v>0</v>
      </c>
      <c r="CL27" s="140">
        <f t="shared" si="50"/>
        <v>0</v>
      </c>
      <c r="CM27" s="140">
        <f t="shared" si="50"/>
        <v>0</v>
      </c>
      <c r="CN27" s="140">
        <f t="shared" si="50"/>
        <v>0</v>
      </c>
      <c r="CO27" s="140">
        <f t="shared" si="50"/>
        <v>0</v>
      </c>
      <c r="CP27" s="140">
        <f t="shared" si="50"/>
        <v>35742</v>
      </c>
      <c r="CQ27" s="140">
        <f t="shared" si="50"/>
        <v>39145</v>
      </c>
      <c r="CR27" s="140">
        <f t="shared" si="50"/>
        <v>0</v>
      </c>
      <c r="CS27" s="140">
        <f t="shared" si="50"/>
        <v>0</v>
      </c>
      <c r="CT27" s="140">
        <f t="shared" si="50"/>
        <v>0</v>
      </c>
      <c r="CU27" s="140">
        <f t="shared" si="50"/>
        <v>0</v>
      </c>
      <c r="CV27" s="140">
        <f t="shared" si="50"/>
        <v>0</v>
      </c>
      <c r="CW27" s="140">
        <f t="shared" si="50"/>
        <v>7115</v>
      </c>
      <c r="CX27" s="140">
        <f t="shared" si="49"/>
        <v>0</v>
      </c>
      <c r="CY27" s="140">
        <f t="shared" si="49"/>
        <v>7115</v>
      </c>
      <c r="CZ27" s="140">
        <f t="shared" si="49"/>
        <v>0</v>
      </c>
      <c r="DA27" s="140">
        <f t="shared" si="49"/>
        <v>0</v>
      </c>
      <c r="DB27" s="140">
        <f t="shared" si="49"/>
        <v>32030</v>
      </c>
      <c r="DC27" s="140">
        <f t="shared" si="49"/>
        <v>29925</v>
      </c>
      <c r="DD27" s="140">
        <f t="shared" si="49"/>
        <v>0</v>
      </c>
      <c r="DE27" s="140">
        <f t="shared" si="49"/>
        <v>2105</v>
      </c>
      <c r="DF27" s="140">
        <f t="shared" si="49"/>
        <v>0</v>
      </c>
      <c r="DG27" s="140">
        <f t="shared" si="49"/>
        <v>23927</v>
      </c>
      <c r="DH27" s="140">
        <f t="shared" si="49"/>
        <v>0</v>
      </c>
      <c r="DI27" s="140">
        <f t="shared" si="49"/>
        <v>13863</v>
      </c>
      <c r="DJ27" s="140">
        <f t="shared" si="49"/>
        <v>53008</v>
      </c>
    </row>
    <row r="28" spans="1:114" s="123" customFormat="1" ht="12" customHeight="1">
      <c r="A28" s="124" t="s">
        <v>219</v>
      </c>
      <c r="B28" s="125" t="s">
        <v>261</v>
      </c>
      <c r="C28" s="124" t="s">
        <v>215</v>
      </c>
      <c r="D28" s="140">
        <f t="shared" si="6"/>
        <v>30300</v>
      </c>
      <c r="E28" s="140">
        <f t="shared" si="7"/>
        <v>10387</v>
      </c>
      <c r="F28" s="140">
        <v>0</v>
      </c>
      <c r="G28" s="140">
        <v>0</v>
      </c>
      <c r="H28" s="140">
        <v>0</v>
      </c>
      <c r="I28" s="140">
        <v>2557</v>
      </c>
      <c r="J28" s="141" t="s">
        <v>199</v>
      </c>
      <c r="K28" s="140">
        <v>7830</v>
      </c>
      <c r="L28" s="140">
        <v>19913</v>
      </c>
      <c r="M28" s="140">
        <f t="shared" si="8"/>
        <v>41998</v>
      </c>
      <c r="N28" s="140">
        <f t="shared" si="9"/>
        <v>0</v>
      </c>
      <c r="O28" s="140">
        <v>0</v>
      </c>
      <c r="P28" s="140">
        <v>0</v>
      </c>
      <c r="Q28" s="140">
        <v>0</v>
      </c>
      <c r="R28" s="140">
        <v>0</v>
      </c>
      <c r="S28" s="141" t="s">
        <v>199</v>
      </c>
      <c r="T28" s="140">
        <v>0</v>
      </c>
      <c r="U28" s="140">
        <v>41998</v>
      </c>
      <c r="V28" s="140">
        <f t="shared" si="10"/>
        <v>72298</v>
      </c>
      <c r="W28" s="140">
        <f t="shared" si="11"/>
        <v>10387</v>
      </c>
      <c r="X28" s="140">
        <f t="shared" si="12"/>
        <v>0</v>
      </c>
      <c r="Y28" s="140">
        <f t="shared" si="13"/>
        <v>0</v>
      </c>
      <c r="Z28" s="140">
        <f t="shared" si="14"/>
        <v>0</v>
      </c>
      <c r="AA28" s="140">
        <f t="shared" si="15"/>
        <v>2557</v>
      </c>
      <c r="AB28" s="141" t="s">
        <v>199</v>
      </c>
      <c r="AC28" s="140">
        <f t="shared" si="16"/>
        <v>7830</v>
      </c>
      <c r="AD28" s="140">
        <f t="shared" si="17"/>
        <v>61911</v>
      </c>
      <c r="AE28" s="140">
        <f t="shared" si="18"/>
        <v>1387</v>
      </c>
      <c r="AF28" s="140">
        <f t="shared" si="19"/>
        <v>1387</v>
      </c>
      <c r="AG28" s="140">
        <v>0</v>
      </c>
      <c r="AH28" s="140">
        <v>0</v>
      </c>
      <c r="AI28" s="140">
        <v>0</v>
      </c>
      <c r="AJ28" s="140">
        <v>1387</v>
      </c>
      <c r="AK28" s="140">
        <v>0</v>
      </c>
      <c r="AL28" s="140">
        <v>0</v>
      </c>
      <c r="AM28" s="140">
        <f t="shared" si="20"/>
        <v>28913</v>
      </c>
      <c r="AN28" s="140">
        <f t="shared" si="21"/>
        <v>0</v>
      </c>
      <c r="AO28" s="140">
        <v>0</v>
      </c>
      <c r="AP28" s="140">
        <v>0</v>
      </c>
      <c r="AQ28" s="140">
        <v>0</v>
      </c>
      <c r="AR28" s="140">
        <v>0</v>
      </c>
      <c r="AS28" s="140">
        <f t="shared" si="22"/>
        <v>3371</v>
      </c>
      <c r="AT28" s="140">
        <v>0</v>
      </c>
      <c r="AU28" s="140">
        <v>3371</v>
      </c>
      <c r="AV28" s="140">
        <v>0</v>
      </c>
      <c r="AW28" s="140">
        <v>0</v>
      </c>
      <c r="AX28" s="140">
        <f t="shared" si="23"/>
        <v>25542</v>
      </c>
      <c r="AY28" s="140">
        <v>9158</v>
      </c>
      <c r="AZ28" s="140">
        <v>2324</v>
      </c>
      <c r="BA28" s="140">
        <v>13061</v>
      </c>
      <c r="BB28" s="140">
        <v>999</v>
      </c>
      <c r="BC28" s="140">
        <v>0</v>
      </c>
      <c r="BD28" s="140">
        <v>0</v>
      </c>
      <c r="BE28" s="140">
        <v>0</v>
      </c>
      <c r="BF28" s="140">
        <f t="shared" si="24"/>
        <v>30300</v>
      </c>
      <c r="BG28" s="140">
        <f t="shared" si="25"/>
        <v>0</v>
      </c>
      <c r="BH28" s="140">
        <f t="shared" si="26"/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0">
        <v>25157</v>
      </c>
      <c r="BO28" s="140">
        <f t="shared" si="27"/>
        <v>0</v>
      </c>
      <c r="BP28" s="140">
        <f t="shared" si="28"/>
        <v>0</v>
      </c>
      <c r="BQ28" s="140">
        <v>0</v>
      </c>
      <c r="BR28" s="140">
        <v>0</v>
      </c>
      <c r="BS28" s="140">
        <v>0</v>
      </c>
      <c r="BT28" s="140">
        <v>0</v>
      </c>
      <c r="BU28" s="140">
        <f t="shared" si="29"/>
        <v>0</v>
      </c>
      <c r="BV28" s="140">
        <v>0</v>
      </c>
      <c r="BW28" s="140">
        <v>0</v>
      </c>
      <c r="BX28" s="140">
        <v>0</v>
      </c>
      <c r="BY28" s="140">
        <v>0</v>
      </c>
      <c r="BZ28" s="140">
        <f t="shared" si="30"/>
        <v>0</v>
      </c>
      <c r="CA28" s="140">
        <v>0</v>
      </c>
      <c r="CB28" s="140">
        <v>0</v>
      </c>
      <c r="CC28" s="140">
        <v>0</v>
      </c>
      <c r="CD28" s="140">
        <v>0</v>
      </c>
      <c r="CE28" s="140">
        <v>16841</v>
      </c>
      <c r="CF28" s="140">
        <v>0</v>
      </c>
      <c r="CG28" s="140">
        <v>0</v>
      </c>
      <c r="CH28" s="140">
        <f t="shared" si="31"/>
        <v>0</v>
      </c>
      <c r="CI28" s="140">
        <f t="shared" si="50"/>
        <v>1387</v>
      </c>
      <c r="CJ28" s="140">
        <f t="shared" si="50"/>
        <v>1387</v>
      </c>
      <c r="CK28" s="140">
        <f t="shared" si="50"/>
        <v>0</v>
      </c>
      <c r="CL28" s="140">
        <f t="shared" si="50"/>
        <v>0</v>
      </c>
      <c r="CM28" s="140">
        <f t="shared" si="50"/>
        <v>0</v>
      </c>
      <c r="CN28" s="140">
        <f t="shared" si="50"/>
        <v>1387</v>
      </c>
      <c r="CO28" s="140">
        <f t="shared" si="50"/>
        <v>0</v>
      </c>
      <c r="CP28" s="140">
        <f t="shared" si="50"/>
        <v>25157</v>
      </c>
      <c r="CQ28" s="140">
        <f t="shared" si="50"/>
        <v>28913</v>
      </c>
      <c r="CR28" s="140">
        <f t="shared" si="50"/>
        <v>0</v>
      </c>
      <c r="CS28" s="140">
        <f t="shared" si="50"/>
        <v>0</v>
      </c>
      <c r="CT28" s="140">
        <f t="shared" si="50"/>
        <v>0</v>
      </c>
      <c r="CU28" s="140">
        <f t="shared" si="50"/>
        <v>0</v>
      </c>
      <c r="CV28" s="140">
        <f t="shared" si="50"/>
        <v>0</v>
      </c>
      <c r="CW28" s="140">
        <f t="shared" si="50"/>
        <v>3371</v>
      </c>
      <c r="CX28" s="140">
        <f t="shared" si="49"/>
        <v>0</v>
      </c>
      <c r="CY28" s="140">
        <f t="shared" si="49"/>
        <v>3371</v>
      </c>
      <c r="CZ28" s="140">
        <f t="shared" si="49"/>
        <v>0</v>
      </c>
      <c r="DA28" s="140">
        <f t="shared" si="49"/>
        <v>0</v>
      </c>
      <c r="DB28" s="140">
        <f t="shared" si="49"/>
        <v>25542</v>
      </c>
      <c r="DC28" s="140">
        <f t="shared" si="49"/>
        <v>9158</v>
      </c>
      <c r="DD28" s="140">
        <f t="shared" si="49"/>
        <v>2324</v>
      </c>
      <c r="DE28" s="140">
        <f t="shared" si="49"/>
        <v>13061</v>
      </c>
      <c r="DF28" s="140">
        <f t="shared" si="49"/>
        <v>999</v>
      </c>
      <c r="DG28" s="140">
        <f t="shared" si="49"/>
        <v>16841</v>
      </c>
      <c r="DH28" s="140">
        <f t="shared" si="49"/>
        <v>0</v>
      </c>
      <c r="DI28" s="140">
        <f t="shared" si="49"/>
        <v>0</v>
      </c>
      <c r="DJ28" s="140">
        <f t="shared" si="49"/>
        <v>30300</v>
      </c>
    </row>
    <row r="29" spans="1:114" s="123" customFormat="1" ht="12" customHeight="1">
      <c r="A29" s="124" t="s">
        <v>219</v>
      </c>
      <c r="B29" s="125" t="s">
        <v>262</v>
      </c>
      <c r="C29" s="124" t="s">
        <v>213</v>
      </c>
      <c r="D29" s="140">
        <f t="shared" si="6"/>
        <v>7610</v>
      </c>
      <c r="E29" s="140">
        <f t="shared" si="7"/>
        <v>451</v>
      </c>
      <c r="F29" s="140">
        <v>0</v>
      </c>
      <c r="G29" s="140">
        <v>0</v>
      </c>
      <c r="H29" s="140">
        <v>0</v>
      </c>
      <c r="I29" s="140">
        <v>436</v>
      </c>
      <c r="J29" s="141" t="s">
        <v>199</v>
      </c>
      <c r="K29" s="140">
        <v>15</v>
      </c>
      <c r="L29" s="140">
        <v>7159</v>
      </c>
      <c r="M29" s="140">
        <f t="shared" si="8"/>
        <v>41261</v>
      </c>
      <c r="N29" s="140">
        <f t="shared" si="9"/>
        <v>0</v>
      </c>
      <c r="O29" s="140">
        <v>0</v>
      </c>
      <c r="P29" s="140">
        <v>0</v>
      </c>
      <c r="Q29" s="140">
        <v>0</v>
      </c>
      <c r="R29" s="140">
        <v>0</v>
      </c>
      <c r="S29" s="141" t="s">
        <v>199</v>
      </c>
      <c r="T29" s="140">
        <v>0</v>
      </c>
      <c r="U29" s="140">
        <v>41261</v>
      </c>
      <c r="V29" s="140">
        <f t="shared" si="10"/>
        <v>48871</v>
      </c>
      <c r="W29" s="140">
        <f t="shared" si="11"/>
        <v>451</v>
      </c>
      <c r="X29" s="140">
        <f t="shared" si="12"/>
        <v>0</v>
      </c>
      <c r="Y29" s="140">
        <f t="shared" si="13"/>
        <v>0</v>
      </c>
      <c r="Z29" s="140">
        <f t="shared" si="14"/>
        <v>0</v>
      </c>
      <c r="AA29" s="140">
        <f t="shared" si="15"/>
        <v>436</v>
      </c>
      <c r="AB29" s="141" t="s">
        <v>199</v>
      </c>
      <c r="AC29" s="140">
        <f t="shared" si="16"/>
        <v>15</v>
      </c>
      <c r="AD29" s="140">
        <f t="shared" si="17"/>
        <v>48420</v>
      </c>
      <c r="AE29" s="140">
        <f t="shared" si="18"/>
        <v>0</v>
      </c>
      <c r="AF29" s="140">
        <f t="shared" si="19"/>
        <v>0</v>
      </c>
      <c r="AG29" s="140"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0">
        <f t="shared" si="20"/>
        <v>7610</v>
      </c>
      <c r="AN29" s="140">
        <f t="shared" si="21"/>
        <v>0</v>
      </c>
      <c r="AO29" s="140">
        <v>0</v>
      </c>
      <c r="AP29" s="140">
        <v>0</v>
      </c>
      <c r="AQ29" s="140">
        <v>0</v>
      </c>
      <c r="AR29" s="140">
        <v>0</v>
      </c>
      <c r="AS29" s="140">
        <f t="shared" si="22"/>
        <v>856</v>
      </c>
      <c r="AT29" s="140">
        <v>0</v>
      </c>
      <c r="AU29" s="140">
        <v>0</v>
      </c>
      <c r="AV29" s="140">
        <v>856</v>
      </c>
      <c r="AW29" s="140">
        <v>0</v>
      </c>
      <c r="AX29" s="140">
        <f t="shared" si="23"/>
        <v>6754</v>
      </c>
      <c r="AY29" s="140">
        <v>6754</v>
      </c>
      <c r="AZ29" s="140">
        <v>0</v>
      </c>
      <c r="BA29" s="140">
        <v>0</v>
      </c>
      <c r="BB29" s="140">
        <v>0</v>
      </c>
      <c r="BC29" s="140">
        <v>0</v>
      </c>
      <c r="BD29" s="140">
        <v>0</v>
      </c>
      <c r="BE29" s="140">
        <v>0</v>
      </c>
      <c r="BF29" s="140">
        <f t="shared" si="24"/>
        <v>7610</v>
      </c>
      <c r="BG29" s="140">
        <f t="shared" si="25"/>
        <v>0</v>
      </c>
      <c r="BH29" s="140">
        <f t="shared" si="26"/>
        <v>0</v>
      </c>
      <c r="BI29" s="140">
        <v>0</v>
      </c>
      <c r="BJ29" s="140">
        <v>0</v>
      </c>
      <c r="BK29" s="140">
        <v>0</v>
      </c>
      <c r="BL29" s="140">
        <v>0</v>
      </c>
      <c r="BM29" s="140">
        <v>0</v>
      </c>
      <c r="BN29" s="140">
        <v>24715</v>
      </c>
      <c r="BO29" s="140">
        <f t="shared" si="27"/>
        <v>0</v>
      </c>
      <c r="BP29" s="140">
        <f t="shared" si="28"/>
        <v>0</v>
      </c>
      <c r="BQ29" s="140">
        <v>0</v>
      </c>
      <c r="BR29" s="140">
        <v>0</v>
      </c>
      <c r="BS29" s="140">
        <v>0</v>
      </c>
      <c r="BT29" s="140">
        <v>0</v>
      </c>
      <c r="BU29" s="140">
        <f t="shared" si="29"/>
        <v>0</v>
      </c>
      <c r="BV29" s="140">
        <v>0</v>
      </c>
      <c r="BW29" s="140">
        <v>0</v>
      </c>
      <c r="BX29" s="140">
        <v>0</v>
      </c>
      <c r="BY29" s="140">
        <v>0</v>
      </c>
      <c r="BZ29" s="140">
        <f t="shared" si="30"/>
        <v>0</v>
      </c>
      <c r="CA29" s="140">
        <v>0</v>
      </c>
      <c r="CB29" s="140">
        <v>0</v>
      </c>
      <c r="CC29" s="140">
        <v>0</v>
      </c>
      <c r="CD29" s="140">
        <v>0</v>
      </c>
      <c r="CE29" s="140">
        <v>16546</v>
      </c>
      <c r="CF29" s="140">
        <v>0</v>
      </c>
      <c r="CG29" s="140">
        <v>0</v>
      </c>
      <c r="CH29" s="140">
        <f t="shared" si="31"/>
        <v>0</v>
      </c>
      <c r="CI29" s="140">
        <f t="shared" si="50"/>
        <v>0</v>
      </c>
      <c r="CJ29" s="140">
        <f t="shared" si="50"/>
        <v>0</v>
      </c>
      <c r="CK29" s="140">
        <f t="shared" si="50"/>
        <v>0</v>
      </c>
      <c r="CL29" s="140">
        <f t="shared" si="50"/>
        <v>0</v>
      </c>
      <c r="CM29" s="140">
        <f t="shared" si="50"/>
        <v>0</v>
      </c>
      <c r="CN29" s="140">
        <f t="shared" si="50"/>
        <v>0</v>
      </c>
      <c r="CO29" s="140">
        <f t="shared" si="50"/>
        <v>0</v>
      </c>
      <c r="CP29" s="140">
        <f t="shared" si="50"/>
        <v>24715</v>
      </c>
      <c r="CQ29" s="140">
        <f t="shared" si="50"/>
        <v>7610</v>
      </c>
      <c r="CR29" s="140">
        <f t="shared" si="50"/>
        <v>0</v>
      </c>
      <c r="CS29" s="140">
        <f t="shared" si="50"/>
        <v>0</v>
      </c>
      <c r="CT29" s="140">
        <f t="shared" si="50"/>
        <v>0</v>
      </c>
      <c r="CU29" s="140">
        <f t="shared" si="50"/>
        <v>0</v>
      </c>
      <c r="CV29" s="140">
        <f t="shared" si="50"/>
        <v>0</v>
      </c>
      <c r="CW29" s="140">
        <f t="shared" si="50"/>
        <v>856</v>
      </c>
      <c r="CX29" s="140">
        <f t="shared" si="49"/>
        <v>0</v>
      </c>
      <c r="CY29" s="140">
        <f t="shared" si="49"/>
        <v>0</v>
      </c>
      <c r="CZ29" s="140">
        <f t="shared" si="49"/>
        <v>856</v>
      </c>
      <c r="DA29" s="140">
        <f t="shared" si="49"/>
        <v>0</v>
      </c>
      <c r="DB29" s="140">
        <f t="shared" si="49"/>
        <v>6754</v>
      </c>
      <c r="DC29" s="140">
        <f t="shared" si="49"/>
        <v>6754</v>
      </c>
      <c r="DD29" s="140">
        <f t="shared" si="49"/>
        <v>0</v>
      </c>
      <c r="DE29" s="140">
        <f t="shared" si="49"/>
        <v>0</v>
      </c>
      <c r="DF29" s="140">
        <f t="shared" si="49"/>
        <v>0</v>
      </c>
      <c r="DG29" s="140">
        <f t="shared" si="49"/>
        <v>16546</v>
      </c>
      <c r="DH29" s="140">
        <f t="shared" si="49"/>
        <v>0</v>
      </c>
      <c r="DI29" s="140">
        <f t="shared" si="49"/>
        <v>0</v>
      </c>
      <c r="DJ29" s="140">
        <f t="shared" si="49"/>
        <v>7610</v>
      </c>
    </row>
    <row r="30" spans="1:114" s="123" customFormat="1" ht="12" customHeight="1">
      <c r="A30" s="124" t="s">
        <v>219</v>
      </c>
      <c r="B30" s="125" t="s">
        <v>263</v>
      </c>
      <c r="C30" s="124" t="s">
        <v>264</v>
      </c>
      <c r="D30" s="140">
        <f t="shared" si="6"/>
        <v>13415</v>
      </c>
      <c r="E30" s="140">
        <f t="shared" si="7"/>
        <v>951</v>
      </c>
      <c r="F30" s="140">
        <v>0</v>
      </c>
      <c r="G30" s="140">
        <v>0</v>
      </c>
      <c r="H30" s="140">
        <v>0</v>
      </c>
      <c r="I30" s="140">
        <v>0</v>
      </c>
      <c r="J30" s="141" t="s">
        <v>199</v>
      </c>
      <c r="K30" s="140">
        <v>951</v>
      </c>
      <c r="L30" s="140">
        <v>12464</v>
      </c>
      <c r="M30" s="140">
        <f t="shared" si="8"/>
        <v>18689</v>
      </c>
      <c r="N30" s="140">
        <f t="shared" si="9"/>
        <v>0</v>
      </c>
      <c r="O30" s="140">
        <v>0</v>
      </c>
      <c r="P30" s="140">
        <v>0</v>
      </c>
      <c r="Q30" s="140">
        <v>0</v>
      </c>
      <c r="R30" s="140">
        <v>0</v>
      </c>
      <c r="S30" s="141" t="s">
        <v>199</v>
      </c>
      <c r="T30" s="140">
        <v>0</v>
      </c>
      <c r="U30" s="140">
        <v>18689</v>
      </c>
      <c r="V30" s="140">
        <f t="shared" si="10"/>
        <v>32104</v>
      </c>
      <c r="W30" s="140">
        <f t="shared" si="11"/>
        <v>951</v>
      </c>
      <c r="X30" s="140">
        <f t="shared" si="12"/>
        <v>0</v>
      </c>
      <c r="Y30" s="140">
        <f t="shared" si="13"/>
        <v>0</v>
      </c>
      <c r="Z30" s="140">
        <f t="shared" si="14"/>
        <v>0</v>
      </c>
      <c r="AA30" s="140">
        <f t="shared" si="15"/>
        <v>0</v>
      </c>
      <c r="AB30" s="141" t="s">
        <v>199</v>
      </c>
      <c r="AC30" s="140">
        <f t="shared" si="16"/>
        <v>951</v>
      </c>
      <c r="AD30" s="140">
        <f t="shared" si="17"/>
        <v>31153</v>
      </c>
      <c r="AE30" s="140">
        <f t="shared" si="18"/>
        <v>0</v>
      </c>
      <c r="AF30" s="140">
        <f t="shared" si="19"/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0">
        <f t="shared" si="20"/>
        <v>12786</v>
      </c>
      <c r="AN30" s="140">
        <f t="shared" si="21"/>
        <v>183</v>
      </c>
      <c r="AO30" s="140">
        <v>0</v>
      </c>
      <c r="AP30" s="140">
        <v>0</v>
      </c>
      <c r="AQ30" s="140">
        <v>0</v>
      </c>
      <c r="AR30" s="140">
        <v>183</v>
      </c>
      <c r="AS30" s="140">
        <f t="shared" si="22"/>
        <v>0</v>
      </c>
      <c r="AT30" s="140">
        <v>0</v>
      </c>
      <c r="AU30" s="140">
        <v>0</v>
      </c>
      <c r="AV30" s="140">
        <v>0</v>
      </c>
      <c r="AW30" s="140">
        <v>0</v>
      </c>
      <c r="AX30" s="140">
        <f t="shared" si="23"/>
        <v>12603</v>
      </c>
      <c r="AY30" s="140">
        <v>5744</v>
      </c>
      <c r="AZ30" s="140">
        <v>6670</v>
      </c>
      <c r="BA30" s="140">
        <v>189</v>
      </c>
      <c r="BB30" s="140">
        <v>0</v>
      </c>
      <c r="BC30" s="140">
        <v>0</v>
      </c>
      <c r="BD30" s="140">
        <v>0</v>
      </c>
      <c r="BE30" s="140">
        <v>629</v>
      </c>
      <c r="BF30" s="140">
        <f t="shared" si="24"/>
        <v>13415</v>
      </c>
      <c r="BG30" s="140">
        <f t="shared" si="25"/>
        <v>0</v>
      </c>
      <c r="BH30" s="140">
        <f t="shared" si="26"/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0">
        <v>11195</v>
      </c>
      <c r="BO30" s="140">
        <f t="shared" si="27"/>
        <v>0</v>
      </c>
      <c r="BP30" s="140">
        <f t="shared" si="28"/>
        <v>0</v>
      </c>
      <c r="BQ30" s="140">
        <v>0</v>
      </c>
      <c r="BR30" s="140">
        <v>0</v>
      </c>
      <c r="BS30" s="140">
        <v>0</v>
      </c>
      <c r="BT30" s="140">
        <v>0</v>
      </c>
      <c r="BU30" s="140">
        <f t="shared" si="29"/>
        <v>0</v>
      </c>
      <c r="BV30" s="140">
        <v>0</v>
      </c>
      <c r="BW30" s="140">
        <v>0</v>
      </c>
      <c r="BX30" s="140">
        <v>0</v>
      </c>
      <c r="BY30" s="140">
        <v>0</v>
      </c>
      <c r="BZ30" s="140">
        <f t="shared" si="30"/>
        <v>0</v>
      </c>
      <c r="CA30" s="140">
        <v>0</v>
      </c>
      <c r="CB30" s="140">
        <v>0</v>
      </c>
      <c r="CC30" s="140">
        <v>0</v>
      </c>
      <c r="CD30" s="140">
        <v>0</v>
      </c>
      <c r="CE30" s="140">
        <v>7494</v>
      </c>
      <c r="CF30" s="140">
        <v>0</v>
      </c>
      <c r="CG30" s="140">
        <v>0</v>
      </c>
      <c r="CH30" s="140">
        <f t="shared" si="31"/>
        <v>0</v>
      </c>
      <c r="CI30" s="140">
        <f t="shared" si="50"/>
        <v>0</v>
      </c>
      <c r="CJ30" s="140">
        <f t="shared" si="50"/>
        <v>0</v>
      </c>
      <c r="CK30" s="140">
        <f t="shared" si="50"/>
        <v>0</v>
      </c>
      <c r="CL30" s="140">
        <f t="shared" si="50"/>
        <v>0</v>
      </c>
      <c r="CM30" s="140">
        <f t="shared" si="50"/>
        <v>0</v>
      </c>
      <c r="CN30" s="140">
        <f t="shared" si="50"/>
        <v>0</v>
      </c>
      <c r="CO30" s="140">
        <f t="shared" si="50"/>
        <v>0</v>
      </c>
      <c r="CP30" s="140">
        <f t="shared" si="50"/>
        <v>11195</v>
      </c>
      <c r="CQ30" s="140">
        <f t="shared" si="50"/>
        <v>12786</v>
      </c>
      <c r="CR30" s="140">
        <f t="shared" si="50"/>
        <v>183</v>
      </c>
      <c r="CS30" s="140">
        <f t="shared" si="50"/>
        <v>0</v>
      </c>
      <c r="CT30" s="140">
        <f t="shared" si="50"/>
        <v>0</v>
      </c>
      <c r="CU30" s="140">
        <f t="shared" si="50"/>
        <v>0</v>
      </c>
      <c r="CV30" s="140">
        <f t="shared" si="50"/>
        <v>183</v>
      </c>
      <c r="CW30" s="140">
        <f t="shared" si="50"/>
        <v>0</v>
      </c>
      <c r="CX30" s="140">
        <f t="shared" si="49"/>
        <v>0</v>
      </c>
      <c r="CY30" s="140">
        <f t="shared" si="49"/>
        <v>0</v>
      </c>
      <c r="CZ30" s="140">
        <f t="shared" si="49"/>
        <v>0</v>
      </c>
      <c r="DA30" s="140">
        <f t="shared" si="49"/>
        <v>0</v>
      </c>
      <c r="DB30" s="140">
        <f t="shared" si="49"/>
        <v>12603</v>
      </c>
      <c r="DC30" s="140">
        <f t="shared" si="49"/>
        <v>5744</v>
      </c>
      <c r="DD30" s="140">
        <f t="shared" si="49"/>
        <v>6670</v>
      </c>
      <c r="DE30" s="140">
        <f t="shared" si="49"/>
        <v>189</v>
      </c>
      <c r="DF30" s="140">
        <f t="shared" si="49"/>
        <v>0</v>
      </c>
      <c r="DG30" s="140">
        <f t="shared" si="49"/>
        <v>7494</v>
      </c>
      <c r="DH30" s="140">
        <f t="shared" si="49"/>
        <v>0</v>
      </c>
      <c r="DI30" s="140">
        <f t="shared" si="49"/>
        <v>629</v>
      </c>
      <c r="DJ30" s="140">
        <f t="shared" si="49"/>
        <v>13415</v>
      </c>
    </row>
    <row r="31" spans="1:114" s="123" customFormat="1" ht="12" customHeight="1">
      <c r="A31" s="124" t="s">
        <v>219</v>
      </c>
      <c r="B31" s="125" t="s">
        <v>265</v>
      </c>
      <c r="C31" s="124" t="s">
        <v>266</v>
      </c>
      <c r="D31" s="140">
        <f t="shared" si="6"/>
        <v>9189</v>
      </c>
      <c r="E31" s="140">
        <f t="shared" si="7"/>
        <v>0</v>
      </c>
      <c r="F31" s="140">
        <v>0</v>
      </c>
      <c r="G31" s="140">
        <v>0</v>
      </c>
      <c r="H31" s="140">
        <v>0</v>
      </c>
      <c r="I31" s="140">
        <v>0</v>
      </c>
      <c r="J31" s="141" t="s">
        <v>199</v>
      </c>
      <c r="K31" s="140">
        <v>0</v>
      </c>
      <c r="L31" s="140">
        <v>9189</v>
      </c>
      <c r="M31" s="140">
        <f t="shared" si="8"/>
        <v>12753</v>
      </c>
      <c r="N31" s="140">
        <f t="shared" si="9"/>
        <v>0</v>
      </c>
      <c r="O31" s="140">
        <v>0</v>
      </c>
      <c r="P31" s="140">
        <v>0</v>
      </c>
      <c r="Q31" s="140">
        <v>0</v>
      </c>
      <c r="R31" s="140">
        <v>0</v>
      </c>
      <c r="S31" s="141" t="s">
        <v>199</v>
      </c>
      <c r="T31" s="140">
        <v>0</v>
      </c>
      <c r="U31" s="140">
        <v>12753</v>
      </c>
      <c r="V31" s="140">
        <f t="shared" si="10"/>
        <v>21942</v>
      </c>
      <c r="W31" s="140">
        <f t="shared" si="11"/>
        <v>0</v>
      </c>
      <c r="X31" s="140">
        <f t="shared" si="12"/>
        <v>0</v>
      </c>
      <c r="Y31" s="140">
        <f t="shared" si="13"/>
        <v>0</v>
      </c>
      <c r="Z31" s="140">
        <f t="shared" si="14"/>
        <v>0</v>
      </c>
      <c r="AA31" s="140">
        <f t="shared" si="15"/>
        <v>0</v>
      </c>
      <c r="AB31" s="141" t="s">
        <v>199</v>
      </c>
      <c r="AC31" s="140">
        <f t="shared" si="16"/>
        <v>0</v>
      </c>
      <c r="AD31" s="140">
        <f t="shared" si="17"/>
        <v>21942</v>
      </c>
      <c r="AE31" s="140">
        <f t="shared" si="18"/>
        <v>0</v>
      </c>
      <c r="AF31" s="140">
        <f t="shared" si="19"/>
        <v>0</v>
      </c>
      <c r="AG31" s="140"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0">
        <f t="shared" si="20"/>
        <v>9189</v>
      </c>
      <c r="AN31" s="140">
        <f t="shared" si="21"/>
        <v>0</v>
      </c>
      <c r="AO31" s="140">
        <v>0</v>
      </c>
      <c r="AP31" s="140">
        <v>0</v>
      </c>
      <c r="AQ31" s="140">
        <v>0</v>
      </c>
      <c r="AR31" s="140">
        <v>0</v>
      </c>
      <c r="AS31" s="140">
        <f t="shared" si="22"/>
        <v>0</v>
      </c>
      <c r="AT31" s="140">
        <v>0</v>
      </c>
      <c r="AU31" s="140">
        <v>0</v>
      </c>
      <c r="AV31" s="140">
        <v>0</v>
      </c>
      <c r="AW31" s="140">
        <v>0</v>
      </c>
      <c r="AX31" s="140">
        <f t="shared" si="23"/>
        <v>9189</v>
      </c>
      <c r="AY31" s="140">
        <v>3118</v>
      </c>
      <c r="AZ31" s="140">
        <v>5976</v>
      </c>
      <c r="BA31" s="140">
        <v>0</v>
      </c>
      <c r="BB31" s="140">
        <v>95</v>
      </c>
      <c r="BC31" s="140">
        <v>0</v>
      </c>
      <c r="BD31" s="140">
        <v>0</v>
      </c>
      <c r="BE31" s="140">
        <v>0</v>
      </c>
      <c r="BF31" s="140">
        <f t="shared" si="24"/>
        <v>9189</v>
      </c>
      <c r="BG31" s="140">
        <f t="shared" si="25"/>
        <v>0</v>
      </c>
      <c r="BH31" s="140">
        <f t="shared" si="26"/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0">
        <v>7639</v>
      </c>
      <c r="BO31" s="140">
        <f t="shared" si="27"/>
        <v>0</v>
      </c>
      <c r="BP31" s="140">
        <f t="shared" si="28"/>
        <v>0</v>
      </c>
      <c r="BQ31" s="140">
        <v>0</v>
      </c>
      <c r="BR31" s="140">
        <v>0</v>
      </c>
      <c r="BS31" s="140">
        <v>0</v>
      </c>
      <c r="BT31" s="140">
        <v>0</v>
      </c>
      <c r="BU31" s="140">
        <f t="shared" si="29"/>
        <v>0</v>
      </c>
      <c r="BV31" s="140">
        <v>0</v>
      </c>
      <c r="BW31" s="140">
        <v>0</v>
      </c>
      <c r="BX31" s="140">
        <v>0</v>
      </c>
      <c r="BY31" s="140">
        <v>0</v>
      </c>
      <c r="BZ31" s="140">
        <f t="shared" si="30"/>
        <v>0</v>
      </c>
      <c r="CA31" s="140">
        <v>0</v>
      </c>
      <c r="CB31" s="140">
        <v>0</v>
      </c>
      <c r="CC31" s="140">
        <v>0</v>
      </c>
      <c r="CD31" s="140">
        <v>0</v>
      </c>
      <c r="CE31" s="140">
        <v>5114</v>
      </c>
      <c r="CF31" s="140">
        <v>0</v>
      </c>
      <c r="CG31" s="140">
        <v>0</v>
      </c>
      <c r="CH31" s="140">
        <f t="shared" si="31"/>
        <v>0</v>
      </c>
      <c r="CI31" s="140">
        <f t="shared" si="50"/>
        <v>0</v>
      </c>
      <c r="CJ31" s="140">
        <f t="shared" si="50"/>
        <v>0</v>
      </c>
      <c r="CK31" s="140">
        <f t="shared" si="50"/>
        <v>0</v>
      </c>
      <c r="CL31" s="140">
        <f t="shared" si="50"/>
        <v>0</v>
      </c>
      <c r="CM31" s="140">
        <f t="shared" si="50"/>
        <v>0</v>
      </c>
      <c r="CN31" s="140">
        <f t="shared" si="50"/>
        <v>0</v>
      </c>
      <c r="CO31" s="140">
        <f t="shared" si="50"/>
        <v>0</v>
      </c>
      <c r="CP31" s="140">
        <f t="shared" si="50"/>
        <v>7639</v>
      </c>
      <c r="CQ31" s="140">
        <f t="shared" si="50"/>
        <v>9189</v>
      </c>
      <c r="CR31" s="140">
        <f t="shared" si="50"/>
        <v>0</v>
      </c>
      <c r="CS31" s="140">
        <f t="shared" si="50"/>
        <v>0</v>
      </c>
      <c r="CT31" s="140">
        <f t="shared" si="50"/>
        <v>0</v>
      </c>
      <c r="CU31" s="140">
        <f t="shared" si="50"/>
        <v>0</v>
      </c>
      <c r="CV31" s="140">
        <f t="shared" si="50"/>
        <v>0</v>
      </c>
      <c r="CW31" s="140">
        <f t="shared" si="50"/>
        <v>0</v>
      </c>
      <c r="CX31" s="140">
        <f t="shared" si="49"/>
        <v>0</v>
      </c>
      <c r="CY31" s="140">
        <f t="shared" si="49"/>
        <v>0</v>
      </c>
      <c r="CZ31" s="140">
        <f t="shared" si="49"/>
        <v>0</v>
      </c>
      <c r="DA31" s="140">
        <f t="shared" si="49"/>
        <v>0</v>
      </c>
      <c r="DB31" s="140">
        <f t="shared" si="49"/>
        <v>9189</v>
      </c>
      <c r="DC31" s="140">
        <f t="shared" si="49"/>
        <v>3118</v>
      </c>
      <c r="DD31" s="140">
        <f t="shared" si="49"/>
        <v>5976</v>
      </c>
      <c r="DE31" s="140">
        <f t="shared" si="49"/>
        <v>0</v>
      </c>
      <c r="DF31" s="140">
        <f t="shared" si="49"/>
        <v>95</v>
      </c>
      <c r="DG31" s="140">
        <f t="shared" si="49"/>
        <v>5114</v>
      </c>
      <c r="DH31" s="140">
        <f t="shared" si="49"/>
        <v>0</v>
      </c>
      <c r="DI31" s="140">
        <f t="shared" si="49"/>
        <v>0</v>
      </c>
      <c r="DJ31" s="140">
        <f t="shared" si="49"/>
        <v>9189</v>
      </c>
    </row>
    <row r="32" spans="1:114" s="123" customFormat="1" ht="12" customHeight="1">
      <c r="A32" s="124" t="s">
        <v>219</v>
      </c>
      <c r="B32" s="125" t="s">
        <v>267</v>
      </c>
      <c r="C32" s="124" t="s">
        <v>268</v>
      </c>
      <c r="D32" s="140">
        <f t="shared" si="6"/>
        <v>154668</v>
      </c>
      <c r="E32" s="140">
        <f t="shared" si="7"/>
        <v>28585</v>
      </c>
      <c r="F32" s="140">
        <v>0</v>
      </c>
      <c r="G32" s="140">
        <v>0</v>
      </c>
      <c r="H32" s="140">
        <v>0</v>
      </c>
      <c r="I32" s="140">
        <v>21502</v>
      </c>
      <c r="J32" s="141" t="s">
        <v>199</v>
      </c>
      <c r="K32" s="140">
        <v>7083</v>
      </c>
      <c r="L32" s="140">
        <v>126083</v>
      </c>
      <c r="M32" s="140">
        <f t="shared" si="8"/>
        <v>25484</v>
      </c>
      <c r="N32" s="140">
        <f t="shared" si="9"/>
        <v>0</v>
      </c>
      <c r="O32" s="140">
        <v>0</v>
      </c>
      <c r="P32" s="140">
        <v>0</v>
      </c>
      <c r="Q32" s="140">
        <v>0</v>
      </c>
      <c r="R32" s="140">
        <v>0</v>
      </c>
      <c r="S32" s="141" t="s">
        <v>199</v>
      </c>
      <c r="T32" s="140">
        <v>0</v>
      </c>
      <c r="U32" s="140">
        <v>25484</v>
      </c>
      <c r="V32" s="140">
        <f t="shared" si="10"/>
        <v>180152</v>
      </c>
      <c r="W32" s="140">
        <f t="shared" si="11"/>
        <v>28585</v>
      </c>
      <c r="X32" s="140">
        <f t="shared" si="12"/>
        <v>0</v>
      </c>
      <c r="Y32" s="140">
        <f t="shared" si="13"/>
        <v>0</v>
      </c>
      <c r="Z32" s="140">
        <f t="shared" si="14"/>
        <v>0</v>
      </c>
      <c r="AA32" s="140">
        <f t="shared" si="15"/>
        <v>21502</v>
      </c>
      <c r="AB32" s="141" t="s">
        <v>199</v>
      </c>
      <c r="AC32" s="140">
        <f t="shared" si="16"/>
        <v>7083</v>
      </c>
      <c r="AD32" s="140">
        <f t="shared" si="17"/>
        <v>151567</v>
      </c>
      <c r="AE32" s="140">
        <f t="shared" si="18"/>
        <v>0</v>
      </c>
      <c r="AF32" s="140">
        <f t="shared" si="19"/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0">
        <f t="shared" si="20"/>
        <v>154668</v>
      </c>
      <c r="AN32" s="140">
        <f t="shared" si="21"/>
        <v>12485</v>
      </c>
      <c r="AO32" s="140">
        <v>7759</v>
      </c>
      <c r="AP32" s="140">
        <v>2363</v>
      </c>
      <c r="AQ32" s="140">
        <v>2363</v>
      </c>
      <c r="AR32" s="140">
        <v>0</v>
      </c>
      <c r="AS32" s="140">
        <f t="shared" si="22"/>
        <v>4418</v>
      </c>
      <c r="AT32" s="140">
        <v>3179</v>
      </c>
      <c r="AU32" s="140">
        <v>1239</v>
      </c>
      <c r="AV32" s="140">
        <v>0</v>
      </c>
      <c r="AW32" s="140">
        <v>0</v>
      </c>
      <c r="AX32" s="140">
        <f t="shared" si="23"/>
        <v>137765</v>
      </c>
      <c r="AY32" s="140">
        <v>28035</v>
      </c>
      <c r="AZ32" s="140">
        <v>109730</v>
      </c>
      <c r="BA32" s="140">
        <v>0</v>
      </c>
      <c r="BB32" s="140">
        <v>0</v>
      </c>
      <c r="BC32" s="140">
        <v>0</v>
      </c>
      <c r="BD32" s="140">
        <v>0</v>
      </c>
      <c r="BE32" s="140">
        <v>0</v>
      </c>
      <c r="BF32" s="140">
        <f t="shared" si="24"/>
        <v>154668</v>
      </c>
      <c r="BG32" s="140">
        <f t="shared" si="25"/>
        <v>0</v>
      </c>
      <c r="BH32" s="140">
        <f t="shared" si="26"/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0">
        <v>0</v>
      </c>
      <c r="BO32" s="140">
        <f t="shared" si="27"/>
        <v>0</v>
      </c>
      <c r="BP32" s="140">
        <f t="shared" si="28"/>
        <v>0</v>
      </c>
      <c r="BQ32" s="140">
        <v>0</v>
      </c>
      <c r="BR32" s="140">
        <v>0</v>
      </c>
      <c r="BS32" s="140">
        <v>0</v>
      </c>
      <c r="BT32" s="140">
        <v>0</v>
      </c>
      <c r="BU32" s="140">
        <f t="shared" si="29"/>
        <v>0</v>
      </c>
      <c r="BV32" s="140">
        <v>0</v>
      </c>
      <c r="BW32" s="140">
        <v>0</v>
      </c>
      <c r="BX32" s="140">
        <v>0</v>
      </c>
      <c r="BY32" s="140">
        <v>0</v>
      </c>
      <c r="BZ32" s="140">
        <f t="shared" si="30"/>
        <v>0</v>
      </c>
      <c r="CA32" s="140">
        <v>0</v>
      </c>
      <c r="CB32" s="140">
        <v>0</v>
      </c>
      <c r="CC32" s="140">
        <v>0</v>
      </c>
      <c r="CD32" s="140">
        <v>0</v>
      </c>
      <c r="CE32" s="140">
        <v>25484</v>
      </c>
      <c r="CF32" s="140">
        <v>0</v>
      </c>
      <c r="CG32" s="140">
        <v>0</v>
      </c>
      <c r="CH32" s="140">
        <f t="shared" si="31"/>
        <v>0</v>
      </c>
      <c r="CI32" s="140">
        <f t="shared" si="50"/>
        <v>0</v>
      </c>
      <c r="CJ32" s="140">
        <f t="shared" si="50"/>
        <v>0</v>
      </c>
      <c r="CK32" s="140">
        <f t="shared" si="50"/>
        <v>0</v>
      </c>
      <c r="CL32" s="140">
        <f t="shared" si="50"/>
        <v>0</v>
      </c>
      <c r="CM32" s="140">
        <f t="shared" si="50"/>
        <v>0</v>
      </c>
      <c r="CN32" s="140">
        <f t="shared" si="50"/>
        <v>0</v>
      </c>
      <c r="CO32" s="140">
        <f t="shared" si="50"/>
        <v>0</v>
      </c>
      <c r="CP32" s="140">
        <f t="shared" si="50"/>
        <v>0</v>
      </c>
      <c r="CQ32" s="140">
        <f t="shared" si="50"/>
        <v>154668</v>
      </c>
      <c r="CR32" s="140">
        <f t="shared" si="50"/>
        <v>12485</v>
      </c>
      <c r="CS32" s="140">
        <f t="shared" si="50"/>
        <v>7759</v>
      </c>
      <c r="CT32" s="140">
        <f t="shared" si="50"/>
        <v>2363</v>
      </c>
      <c r="CU32" s="140">
        <f t="shared" si="50"/>
        <v>2363</v>
      </c>
      <c r="CV32" s="140">
        <f t="shared" si="50"/>
        <v>0</v>
      </c>
      <c r="CW32" s="140">
        <f t="shared" si="50"/>
        <v>4418</v>
      </c>
      <c r="CX32" s="140">
        <f t="shared" si="49"/>
        <v>3179</v>
      </c>
      <c r="CY32" s="140">
        <f t="shared" si="49"/>
        <v>1239</v>
      </c>
      <c r="CZ32" s="140">
        <f t="shared" si="49"/>
        <v>0</v>
      </c>
      <c r="DA32" s="140">
        <f t="shared" si="49"/>
        <v>0</v>
      </c>
      <c r="DB32" s="140">
        <f t="shared" si="49"/>
        <v>137765</v>
      </c>
      <c r="DC32" s="140">
        <f t="shared" si="49"/>
        <v>28035</v>
      </c>
      <c r="DD32" s="140">
        <f t="shared" si="49"/>
        <v>109730</v>
      </c>
      <c r="DE32" s="140">
        <f t="shared" si="49"/>
        <v>0</v>
      </c>
      <c r="DF32" s="140">
        <f t="shared" si="49"/>
        <v>0</v>
      </c>
      <c r="DG32" s="140">
        <f t="shared" si="49"/>
        <v>25484</v>
      </c>
      <c r="DH32" s="140">
        <f t="shared" si="49"/>
        <v>0</v>
      </c>
      <c r="DI32" s="140">
        <f t="shared" si="49"/>
        <v>0</v>
      </c>
      <c r="DJ32" s="140">
        <f t="shared" si="49"/>
        <v>154668</v>
      </c>
    </row>
    <row r="33" spans="1:114" s="123" customFormat="1" ht="12" customHeight="1">
      <c r="A33" s="124" t="s">
        <v>219</v>
      </c>
      <c r="B33" s="125" t="s">
        <v>269</v>
      </c>
      <c r="C33" s="124" t="s">
        <v>270</v>
      </c>
      <c r="D33" s="140">
        <f t="shared" si="6"/>
        <v>536855</v>
      </c>
      <c r="E33" s="140">
        <f t="shared" si="7"/>
        <v>96839</v>
      </c>
      <c r="F33" s="140">
        <v>0</v>
      </c>
      <c r="G33" s="140">
        <v>0</v>
      </c>
      <c r="H33" s="140">
        <v>0</v>
      </c>
      <c r="I33" s="140">
        <v>75242</v>
      </c>
      <c r="J33" s="141" t="s">
        <v>199</v>
      </c>
      <c r="K33" s="140">
        <v>21597</v>
      </c>
      <c r="L33" s="140">
        <v>440016</v>
      </c>
      <c r="M33" s="140">
        <f t="shared" si="8"/>
        <v>118749</v>
      </c>
      <c r="N33" s="140">
        <f t="shared" si="9"/>
        <v>0</v>
      </c>
      <c r="O33" s="140">
        <v>0</v>
      </c>
      <c r="P33" s="140">
        <v>0</v>
      </c>
      <c r="Q33" s="140">
        <v>0</v>
      </c>
      <c r="R33" s="140">
        <v>0</v>
      </c>
      <c r="S33" s="141" t="s">
        <v>199</v>
      </c>
      <c r="T33" s="140">
        <v>0</v>
      </c>
      <c r="U33" s="140">
        <v>118749</v>
      </c>
      <c r="V33" s="140">
        <f t="shared" si="10"/>
        <v>655604</v>
      </c>
      <c r="W33" s="140">
        <f t="shared" si="11"/>
        <v>96839</v>
      </c>
      <c r="X33" s="140">
        <f t="shared" si="12"/>
        <v>0</v>
      </c>
      <c r="Y33" s="140">
        <f t="shared" si="13"/>
        <v>0</v>
      </c>
      <c r="Z33" s="140">
        <f t="shared" si="14"/>
        <v>0</v>
      </c>
      <c r="AA33" s="140">
        <f t="shared" si="15"/>
        <v>75242</v>
      </c>
      <c r="AB33" s="141" t="s">
        <v>199</v>
      </c>
      <c r="AC33" s="140">
        <f t="shared" si="16"/>
        <v>21597</v>
      </c>
      <c r="AD33" s="140">
        <f t="shared" si="17"/>
        <v>558765</v>
      </c>
      <c r="AE33" s="140">
        <f t="shared" si="18"/>
        <v>0</v>
      </c>
      <c r="AF33" s="140">
        <f t="shared" si="19"/>
        <v>0</v>
      </c>
      <c r="AG33" s="140"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393</v>
      </c>
      <c r="AM33" s="140">
        <f t="shared" si="20"/>
        <v>349509</v>
      </c>
      <c r="AN33" s="140">
        <f t="shared" si="21"/>
        <v>105413</v>
      </c>
      <c r="AO33" s="140">
        <v>40216</v>
      </c>
      <c r="AP33" s="140">
        <v>31606</v>
      </c>
      <c r="AQ33" s="140">
        <v>33591</v>
      </c>
      <c r="AR33" s="140">
        <v>0</v>
      </c>
      <c r="AS33" s="140">
        <f t="shared" si="22"/>
        <v>96664</v>
      </c>
      <c r="AT33" s="140">
        <v>49781</v>
      </c>
      <c r="AU33" s="140">
        <v>46883</v>
      </c>
      <c r="AV33" s="140">
        <v>0</v>
      </c>
      <c r="AW33" s="140">
        <v>0</v>
      </c>
      <c r="AX33" s="140">
        <f t="shared" si="23"/>
        <v>147432</v>
      </c>
      <c r="AY33" s="140">
        <v>68670</v>
      </c>
      <c r="AZ33" s="140">
        <v>78757</v>
      </c>
      <c r="BA33" s="140">
        <v>0</v>
      </c>
      <c r="BB33" s="140">
        <v>5</v>
      </c>
      <c r="BC33" s="140">
        <v>186953</v>
      </c>
      <c r="BD33" s="140">
        <v>0</v>
      </c>
      <c r="BE33" s="140">
        <v>0</v>
      </c>
      <c r="BF33" s="140">
        <f t="shared" si="24"/>
        <v>349509</v>
      </c>
      <c r="BG33" s="140">
        <f t="shared" si="25"/>
        <v>0</v>
      </c>
      <c r="BH33" s="140">
        <f t="shared" si="26"/>
        <v>0</v>
      </c>
      <c r="BI33" s="140">
        <v>0</v>
      </c>
      <c r="BJ33" s="140">
        <v>0</v>
      </c>
      <c r="BK33" s="140">
        <v>0</v>
      </c>
      <c r="BL33" s="140">
        <v>0</v>
      </c>
      <c r="BM33" s="140">
        <v>0</v>
      </c>
      <c r="BN33" s="140">
        <v>1545</v>
      </c>
      <c r="BO33" s="140">
        <f t="shared" si="27"/>
        <v>0</v>
      </c>
      <c r="BP33" s="140">
        <f t="shared" si="28"/>
        <v>0</v>
      </c>
      <c r="BQ33" s="140">
        <v>0</v>
      </c>
      <c r="BR33" s="140">
        <v>0</v>
      </c>
      <c r="BS33" s="140">
        <v>0</v>
      </c>
      <c r="BT33" s="140">
        <v>0</v>
      </c>
      <c r="BU33" s="140">
        <f t="shared" si="29"/>
        <v>0</v>
      </c>
      <c r="BV33" s="140">
        <v>0</v>
      </c>
      <c r="BW33" s="140">
        <v>0</v>
      </c>
      <c r="BX33" s="140">
        <v>0</v>
      </c>
      <c r="BY33" s="140">
        <v>0</v>
      </c>
      <c r="BZ33" s="140">
        <f t="shared" si="30"/>
        <v>0</v>
      </c>
      <c r="CA33" s="140">
        <v>0</v>
      </c>
      <c r="CB33" s="140">
        <v>0</v>
      </c>
      <c r="CC33" s="140">
        <v>0</v>
      </c>
      <c r="CD33" s="140">
        <v>0</v>
      </c>
      <c r="CE33" s="140">
        <v>117204</v>
      </c>
      <c r="CF33" s="140">
        <v>0</v>
      </c>
      <c r="CG33" s="140">
        <v>0</v>
      </c>
      <c r="CH33" s="140">
        <f t="shared" si="31"/>
        <v>0</v>
      </c>
      <c r="CI33" s="140">
        <f t="shared" si="50"/>
        <v>0</v>
      </c>
      <c r="CJ33" s="140">
        <f t="shared" si="50"/>
        <v>0</v>
      </c>
      <c r="CK33" s="140">
        <f t="shared" si="50"/>
        <v>0</v>
      </c>
      <c r="CL33" s="140">
        <f t="shared" si="50"/>
        <v>0</v>
      </c>
      <c r="CM33" s="140">
        <f t="shared" si="50"/>
        <v>0</v>
      </c>
      <c r="CN33" s="140">
        <f t="shared" si="50"/>
        <v>0</v>
      </c>
      <c r="CO33" s="140">
        <f t="shared" si="50"/>
        <v>0</v>
      </c>
      <c r="CP33" s="140">
        <f t="shared" si="50"/>
        <v>1938</v>
      </c>
      <c r="CQ33" s="140">
        <f t="shared" si="50"/>
        <v>349509</v>
      </c>
      <c r="CR33" s="140">
        <f t="shared" si="50"/>
        <v>105413</v>
      </c>
      <c r="CS33" s="140">
        <f t="shared" si="50"/>
        <v>40216</v>
      </c>
      <c r="CT33" s="140">
        <f t="shared" si="50"/>
        <v>31606</v>
      </c>
      <c r="CU33" s="140">
        <f t="shared" si="50"/>
        <v>33591</v>
      </c>
      <c r="CV33" s="140">
        <f t="shared" si="50"/>
        <v>0</v>
      </c>
      <c r="CW33" s="140">
        <f t="shared" si="50"/>
        <v>96664</v>
      </c>
      <c r="CX33" s="140">
        <f t="shared" si="49"/>
        <v>49781</v>
      </c>
      <c r="CY33" s="140">
        <f t="shared" si="49"/>
        <v>46883</v>
      </c>
      <c r="CZ33" s="140">
        <f t="shared" si="49"/>
        <v>0</v>
      </c>
      <c r="DA33" s="140">
        <f t="shared" si="49"/>
        <v>0</v>
      </c>
      <c r="DB33" s="140">
        <f t="shared" si="49"/>
        <v>147432</v>
      </c>
      <c r="DC33" s="140">
        <f t="shared" si="49"/>
        <v>68670</v>
      </c>
      <c r="DD33" s="140">
        <f t="shared" si="49"/>
        <v>78757</v>
      </c>
      <c r="DE33" s="140">
        <f t="shared" si="49"/>
        <v>0</v>
      </c>
      <c r="DF33" s="140">
        <f t="shared" si="49"/>
        <v>5</v>
      </c>
      <c r="DG33" s="140">
        <f t="shared" si="49"/>
        <v>304157</v>
      </c>
      <c r="DH33" s="140">
        <f t="shared" si="49"/>
        <v>0</v>
      </c>
      <c r="DI33" s="140">
        <f t="shared" si="49"/>
        <v>0</v>
      </c>
      <c r="DJ33" s="140">
        <f t="shared" si="49"/>
        <v>349509</v>
      </c>
    </row>
    <row r="34" spans="1:114" s="123" customFormat="1" ht="12" customHeight="1">
      <c r="A34" s="124" t="s">
        <v>219</v>
      </c>
      <c r="B34" s="125" t="s">
        <v>271</v>
      </c>
      <c r="C34" s="124" t="s">
        <v>272</v>
      </c>
      <c r="D34" s="140">
        <f t="shared" si="6"/>
        <v>383443</v>
      </c>
      <c r="E34" s="140">
        <f t="shared" si="7"/>
        <v>41124</v>
      </c>
      <c r="F34" s="140">
        <v>0</v>
      </c>
      <c r="G34" s="140">
        <v>0</v>
      </c>
      <c r="H34" s="140">
        <v>0</v>
      </c>
      <c r="I34" s="140">
        <v>366</v>
      </c>
      <c r="J34" s="141" t="s">
        <v>199</v>
      </c>
      <c r="K34" s="140">
        <v>40758</v>
      </c>
      <c r="L34" s="140">
        <v>342319</v>
      </c>
      <c r="M34" s="140">
        <f t="shared" si="8"/>
        <v>42463</v>
      </c>
      <c r="N34" s="140">
        <f t="shared" si="9"/>
        <v>0</v>
      </c>
      <c r="O34" s="140">
        <v>0</v>
      </c>
      <c r="P34" s="140">
        <v>0</v>
      </c>
      <c r="Q34" s="140">
        <v>0</v>
      </c>
      <c r="R34" s="140">
        <v>0</v>
      </c>
      <c r="S34" s="141" t="s">
        <v>199</v>
      </c>
      <c r="T34" s="140">
        <v>0</v>
      </c>
      <c r="U34" s="140">
        <v>42463</v>
      </c>
      <c r="V34" s="140">
        <f t="shared" si="10"/>
        <v>425906</v>
      </c>
      <c r="W34" s="140">
        <f t="shared" si="11"/>
        <v>41124</v>
      </c>
      <c r="X34" s="140">
        <f t="shared" si="12"/>
        <v>0</v>
      </c>
      <c r="Y34" s="140">
        <f t="shared" si="13"/>
        <v>0</v>
      </c>
      <c r="Z34" s="140">
        <f t="shared" si="14"/>
        <v>0</v>
      </c>
      <c r="AA34" s="140">
        <f t="shared" si="15"/>
        <v>366</v>
      </c>
      <c r="AB34" s="141" t="s">
        <v>199</v>
      </c>
      <c r="AC34" s="140">
        <f t="shared" si="16"/>
        <v>40758</v>
      </c>
      <c r="AD34" s="140">
        <f t="shared" si="17"/>
        <v>384782</v>
      </c>
      <c r="AE34" s="140">
        <f t="shared" si="18"/>
        <v>0</v>
      </c>
      <c r="AF34" s="140">
        <f t="shared" si="19"/>
        <v>0</v>
      </c>
      <c r="AG34" s="140"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214</v>
      </c>
      <c r="AM34" s="140">
        <f t="shared" si="20"/>
        <v>350842</v>
      </c>
      <c r="AN34" s="140">
        <f t="shared" si="21"/>
        <v>0</v>
      </c>
      <c r="AO34" s="140">
        <v>0</v>
      </c>
      <c r="AP34" s="140">
        <v>0</v>
      </c>
      <c r="AQ34" s="140">
        <v>0</v>
      </c>
      <c r="AR34" s="140">
        <v>0</v>
      </c>
      <c r="AS34" s="140">
        <f t="shared" si="22"/>
        <v>0</v>
      </c>
      <c r="AT34" s="140">
        <v>0</v>
      </c>
      <c r="AU34" s="140">
        <v>0</v>
      </c>
      <c r="AV34" s="140">
        <v>0</v>
      </c>
      <c r="AW34" s="140">
        <v>0</v>
      </c>
      <c r="AX34" s="140">
        <f t="shared" si="23"/>
        <v>350842</v>
      </c>
      <c r="AY34" s="140">
        <v>21042</v>
      </c>
      <c r="AZ34" s="140">
        <v>92861</v>
      </c>
      <c r="BA34" s="140">
        <v>106334</v>
      </c>
      <c r="BB34" s="140">
        <v>130605</v>
      </c>
      <c r="BC34" s="140">
        <v>16275</v>
      </c>
      <c r="BD34" s="140">
        <v>0</v>
      </c>
      <c r="BE34" s="140">
        <v>16112</v>
      </c>
      <c r="BF34" s="140">
        <f t="shared" si="24"/>
        <v>366954</v>
      </c>
      <c r="BG34" s="140">
        <f t="shared" si="25"/>
        <v>0</v>
      </c>
      <c r="BH34" s="140">
        <f t="shared" si="26"/>
        <v>0</v>
      </c>
      <c r="BI34" s="140">
        <v>0</v>
      </c>
      <c r="BJ34" s="140">
        <v>0</v>
      </c>
      <c r="BK34" s="140">
        <v>0</v>
      </c>
      <c r="BL34" s="140">
        <v>0</v>
      </c>
      <c r="BM34" s="140">
        <v>0</v>
      </c>
      <c r="BN34" s="140">
        <v>552</v>
      </c>
      <c r="BO34" s="140">
        <f t="shared" si="27"/>
        <v>0</v>
      </c>
      <c r="BP34" s="140">
        <f t="shared" si="28"/>
        <v>0</v>
      </c>
      <c r="BQ34" s="140">
        <v>0</v>
      </c>
      <c r="BR34" s="140">
        <v>0</v>
      </c>
      <c r="BS34" s="140">
        <v>0</v>
      </c>
      <c r="BT34" s="140">
        <v>0</v>
      </c>
      <c r="BU34" s="140">
        <f t="shared" si="29"/>
        <v>0</v>
      </c>
      <c r="BV34" s="140">
        <v>0</v>
      </c>
      <c r="BW34" s="140">
        <v>0</v>
      </c>
      <c r="BX34" s="140">
        <v>0</v>
      </c>
      <c r="BY34" s="140">
        <v>0</v>
      </c>
      <c r="BZ34" s="140">
        <f t="shared" si="30"/>
        <v>0</v>
      </c>
      <c r="CA34" s="140">
        <v>0</v>
      </c>
      <c r="CB34" s="140">
        <v>0</v>
      </c>
      <c r="CC34" s="140">
        <v>0</v>
      </c>
      <c r="CD34" s="140">
        <v>0</v>
      </c>
      <c r="CE34" s="140">
        <v>41911</v>
      </c>
      <c r="CF34" s="140">
        <v>0</v>
      </c>
      <c r="CG34" s="140">
        <v>0</v>
      </c>
      <c r="CH34" s="140">
        <f t="shared" si="31"/>
        <v>0</v>
      </c>
      <c r="CI34" s="140">
        <f t="shared" si="50"/>
        <v>0</v>
      </c>
      <c r="CJ34" s="140">
        <f t="shared" si="50"/>
        <v>0</v>
      </c>
      <c r="CK34" s="140">
        <f t="shared" si="50"/>
        <v>0</v>
      </c>
      <c r="CL34" s="140">
        <f t="shared" si="50"/>
        <v>0</v>
      </c>
      <c r="CM34" s="140">
        <f t="shared" si="50"/>
        <v>0</v>
      </c>
      <c r="CN34" s="140">
        <f t="shared" si="50"/>
        <v>0</v>
      </c>
      <c r="CO34" s="140">
        <f t="shared" si="50"/>
        <v>0</v>
      </c>
      <c r="CP34" s="140">
        <f t="shared" si="50"/>
        <v>766</v>
      </c>
      <c r="CQ34" s="140">
        <f t="shared" si="50"/>
        <v>350842</v>
      </c>
      <c r="CR34" s="140">
        <f t="shared" si="50"/>
        <v>0</v>
      </c>
      <c r="CS34" s="140">
        <f t="shared" si="50"/>
        <v>0</v>
      </c>
      <c r="CT34" s="140">
        <f t="shared" si="50"/>
        <v>0</v>
      </c>
      <c r="CU34" s="140">
        <f t="shared" si="50"/>
        <v>0</v>
      </c>
      <c r="CV34" s="140">
        <f t="shared" si="50"/>
        <v>0</v>
      </c>
      <c r="CW34" s="140">
        <f t="shared" si="50"/>
        <v>0</v>
      </c>
      <c r="CX34" s="140">
        <f t="shared" si="49"/>
        <v>0</v>
      </c>
      <c r="CY34" s="140">
        <f t="shared" si="49"/>
        <v>0</v>
      </c>
      <c r="CZ34" s="140">
        <f t="shared" si="49"/>
        <v>0</v>
      </c>
      <c r="DA34" s="140">
        <f t="shared" si="49"/>
        <v>0</v>
      </c>
      <c r="DB34" s="140">
        <f t="shared" si="49"/>
        <v>350842</v>
      </c>
      <c r="DC34" s="140">
        <f t="shared" si="49"/>
        <v>21042</v>
      </c>
      <c r="DD34" s="140">
        <f t="shared" si="49"/>
        <v>92861</v>
      </c>
      <c r="DE34" s="140">
        <f t="shared" si="49"/>
        <v>106334</v>
      </c>
      <c r="DF34" s="140">
        <f t="shared" si="49"/>
        <v>130605</v>
      </c>
      <c r="DG34" s="140">
        <f t="shared" si="49"/>
        <v>58186</v>
      </c>
      <c r="DH34" s="140">
        <f t="shared" si="49"/>
        <v>0</v>
      </c>
      <c r="DI34" s="140">
        <f t="shared" si="49"/>
        <v>16112</v>
      </c>
      <c r="DJ34" s="140">
        <f t="shared" si="49"/>
        <v>366954</v>
      </c>
    </row>
    <row r="35" spans="1:114" s="123" customFormat="1" ht="12" customHeight="1">
      <c r="A35" s="124" t="s">
        <v>219</v>
      </c>
      <c r="B35" s="125" t="s">
        <v>273</v>
      </c>
      <c r="C35" s="124" t="s">
        <v>274</v>
      </c>
      <c r="D35" s="140">
        <f t="shared" si="6"/>
        <v>102369</v>
      </c>
      <c r="E35" s="140">
        <f t="shared" si="7"/>
        <v>1338</v>
      </c>
      <c r="F35" s="140">
        <v>0</v>
      </c>
      <c r="G35" s="140">
        <v>0</v>
      </c>
      <c r="H35" s="140">
        <v>0</v>
      </c>
      <c r="I35" s="140">
        <v>1338</v>
      </c>
      <c r="J35" s="141" t="s">
        <v>199</v>
      </c>
      <c r="K35" s="140">
        <v>0</v>
      </c>
      <c r="L35" s="140">
        <v>101031</v>
      </c>
      <c r="M35" s="140">
        <f t="shared" si="8"/>
        <v>13957</v>
      </c>
      <c r="N35" s="140">
        <f t="shared" si="9"/>
        <v>0</v>
      </c>
      <c r="O35" s="140">
        <v>0</v>
      </c>
      <c r="P35" s="140">
        <v>0</v>
      </c>
      <c r="Q35" s="140">
        <v>0</v>
      </c>
      <c r="R35" s="140">
        <v>0</v>
      </c>
      <c r="S35" s="141" t="s">
        <v>199</v>
      </c>
      <c r="T35" s="140">
        <v>0</v>
      </c>
      <c r="U35" s="140">
        <v>13957</v>
      </c>
      <c r="V35" s="140">
        <f t="shared" si="10"/>
        <v>116326</v>
      </c>
      <c r="W35" s="140">
        <f t="shared" si="11"/>
        <v>1338</v>
      </c>
      <c r="X35" s="140">
        <f t="shared" si="12"/>
        <v>0</v>
      </c>
      <c r="Y35" s="140">
        <f t="shared" si="13"/>
        <v>0</v>
      </c>
      <c r="Z35" s="140">
        <f t="shared" si="14"/>
        <v>0</v>
      </c>
      <c r="AA35" s="140">
        <f t="shared" si="15"/>
        <v>1338</v>
      </c>
      <c r="AB35" s="141" t="s">
        <v>199</v>
      </c>
      <c r="AC35" s="140">
        <f t="shared" si="16"/>
        <v>0</v>
      </c>
      <c r="AD35" s="140">
        <f t="shared" si="17"/>
        <v>114988</v>
      </c>
      <c r="AE35" s="140">
        <f t="shared" si="18"/>
        <v>0</v>
      </c>
      <c r="AF35" s="140">
        <f t="shared" si="19"/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0">
        <f t="shared" si="20"/>
        <v>13803</v>
      </c>
      <c r="AN35" s="140">
        <f t="shared" si="21"/>
        <v>8392</v>
      </c>
      <c r="AO35" s="140">
        <v>0</v>
      </c>
      <c r="AP35" s="140">
        <v>8392</v>
      </c>
      <c r="AQ35" s="140">
        <v>0</v>
      </c>
      <c r="AR35" s="140">
        <v>0</v>
      </c>
      <c r="AS35" s="140">
        <f t="shared" si="22"/>
        <v>4316</v>
      </c>
      <c r="AT35" s="140">
        <v>4316</v>
      </c>
      <c r="AU35" s="140">
        <v>0</v>
      </c>
      <c r="AV35" s="140">
        <v>0</v>
      </c>
      <c r="AW35" s="140">
        <v>0</v>
      </c>
      <c r="AX35" s="140">
        <f t="shared" si="23"/>
        <v>1095</v>
      </c>
      <c r="AY35" s="140">
        <v>1095</v>
      </c>
      <c r="AZ35" s="140">
        <v>0</v>
      </c>
      <c r="BA35" s="140">
        <v>0</v>
      </c>
      <c r="BB35" s="140">
        <v>0</v>
      </c>
      <c r="BC35" s="140">
        <v>88566</v>
      </c>
      <c r="BD35" s="140">
        <v>0</v>
      </c>
      <c r="BE35" s="140">
        <v>0</v>
      </c>
      <c r="BF35" s="140">
        <f t="shared" si="24"/>
        <v>13803</v>
      </c>
      <c r="BG35" s="140">
        <f t="shared" si="25"/>
        <v>0</v>
      </c>
      <c r="BH35" s="140">
        <f t="shared" si="26"/>
        <v>0</v>
      </c>
      <c r="BI35" s="140">
        <v>0</v>
      </c>
      <c r="BJ35" s="140">
        <v>0</v>
      </c>
      <c r="BK35" s="140">
        <v>0</v>
      </c>
      <c r="BL35" s="140">
        <v>0</v>
      </c>
      <c r="BM35" s="140">
        <v>0</v>
      </c>
      <c r="BN35" s="140">
        <v>0</v>
      </c>
      <c r="BO35" s="140">
        <f t="shared" si="27"/>
        <v>0</v>
      </c>
      <c r="BP35" s="140">
        <f t="shared" si="28"/>
        <v>0</v>
      </c>
      <c r="BQ35" s="140">
        <v>0</v>
      </c>
      <c r="BR35" s="140">
        <v>0</v>
      </c>
      <c r="BS35" s="140">
        <v>0</v>
      </c>
      <c r="BT35" s="140">
        <v>0</v>
      </c>
      <c r="BU35" s="140">
        <f t="shared" si="29"/>
        <v>0</v>
      </c>
      <c r="BV35" s="140">
        <v>0</v>
      </c>
      <c r="BW35" s="140">
        <v>0</v>
      </c>
      <c r="BX35" s="140">
        <v>0</v>
      </c>
      <c r="BY35" s="140">
        <v>0</v>
      </c>
      <c r="BZ35" s="140">
        <f t="shared" si="30"/>
        <v>0</v>
      </c>
      <c r="CA35" s="140">
        <v>0</v>
      </c>
      <c r="CB35" s="140">
        <v>0</v>
      </c>
      <c r="CC35" s="140">
        <v>0</v>
      </c>
      <c r="CD35" s="140">
        <v>0</v>
      </c>
      <c r="CE35" s="140">
        <v>13957</v>
      </c>
      <c r="CF35" s="140">
        <v>0</v>
      </c>
      <c r="CG35" s="140">
        <v>0</v>
      </c>
      <c r="CH35" s="140">
        <f t="shared" si="31"/>
        <v>0</v>
      </c>
      <c r="CI35" s="140">
        <f t="shared" si="50"/>
        <v>0</v>
      </c>
      <c r="CJ35" s="140">
        <f t="shared" si="50"/>
        <v>0</v>
      </c>
      <c r="CK35" s="140">
        <f t="shared" si="50"/>
        <v>0</v>
      </c>
      <c r="CL35" s="140">
        <f t="shared" si="50"/>
        <v>0</v>
      </c>
      <c r="CM35" s="140">
        <f t="shared" si="50"/>
        <v>0</v>
      </c>
      <c r="CN35" s="140">
        <f t="shared" si="50"/>
        <v>0</v>
      </c>
      <c r="CO35" s="140">
        <f t="shared" si="50"/>
        <v>0</v>
      </c>
      <c r="CP35" s="140">
        <f t="shared" si="50"/>
        <v>0</v>
      </c>
      <c r="CQ35" s="140">
        <f t="shared" si="50"/>
        <v>13803</v>
      </c>
      <c r="CR35" s="140">
        <f t="shared" si="50"/>
        <v>8392</v>
      </c>
      <c r="CS35" s="140">
        <f t="shared" si="50"/>
        <v>0</v>
      </c>
      <c r="CT35" s="140">
        <f t="shared" si="50"/>
        <v>8392</v>
      </c>
      <c r="CU35" s="140">
        <f t="shared" si="50"/>
        <v>0</v>
      </c>
      <c r="CV35" s="140">
        <f t="shared" si="50"/>
        <v>0</v>
      </c>
      <c r="CW35" s="140">
        <f t="shared" si="50"/>
        <v>4316</v>
      </c>
      <c r="CX35" s="140">
        <f t="shared" si="49"/>
        <v>4316</v>
      </c>
      <c r="CY35" s="140">
        <f t="shared" si="49"/>
        <v>0</v>
      </c>
      <c r="CZ35" s="140">
        <f t="shared" si="49"/>
        <v>0</v>
      </c>
      <c r="DA35" s="140">
        <f t="shared" si="49"/>
        <v>0</v>
      </c>
      <c r="DB35" s="140">
        <f t="shared" si="49"/>
        <v>1095</v>
      </c>
      <c r="DC35" s="140">
        <f t="shared" si="49"/>
        <v>1095</v>
      </c>
      <c r="DD35" s="140">
        <f t="shared" si="49"/>
        <v>0</v>
      </c>
      <c r="DE35" s="140">
        <f t="shared" si="49"/>
        <v>0</v>
      </c>
      <c r="DF35" s="140">
        <f t="shared" si="49"/>
        <v>0</v>
      </c>
      <c r="DG35" s="140">
        <f t="shared" si="49"/>
        <v>102523</v>
      </c>
      <c r="DH35" s="140">
        <f t="shared" si="49"/>
        <v>0</v>
      </c>
      <c r="DI35" s="140">
        <f t="shared" si="49"/>
        <v>0</v>
      </c>
      <c r="DJ35" s="140">
        <f t="shared" si="49"/>
        <v>13803</v>
      </c>
    </row>
    <row r="36" spans="1:114" s="123" customFormat="1" ht="12" customHeight="1">
      <c r="A36" s="124" t="s">
        <v>219</v>
      </c>
      <c r="B36" s="125" t="s">
        <v>275</v>
      </c>
      <c r="C36" s="124" t="s">
        <v>276</v>
      </c>
      <c r="D36" s="140">
        <f t="shared" si="6"/>
        <v>26369</v>
      </c>
      <c r="E36" s="140">
        <f t="shared" si="7"/>
        <v>4577</v>
      </c>
      <c r="F36" s="140">
        <v>0</v>
      </c>
      <c r="G36" s="140">
        <v>0</v>
      </c>
      <c r="H36" s="140">
        <v>0</v>
      </c>
      <c r="I36" s="140">
        <v>0</v>
      </c>
      <c r="J36" s="141" t="s">
        <v>199</v>
      </c>
      <c r="K36" s="140">
        <v>4577</v>
      </c>
      <c r="L36" s="140">
        <v>21792</v>
      </c>
      <c r="M36" s="140">
        <f t="shared" si="8"/>
        <v>6100</v>
      </c>
      <c r="N36" s="140">
        <f t="shared" si="9"/>
        <v>0</v>
      </c>
      <c r="O36" s="140">
        <v>0</v>
      </c>
      <c r="P36" s="140">
        <v>0</v>
      </c>
      <c r="Q36" s="140">
        <v>0</v>
      </c>
      <c r="R36" s="140">
        <v>0</v>
      </c>
      <c r="S36" s="141" t="s">
        <v>199</v>
      </c>
      <c r="T36" s="140">
        <v>0</v>
      </c>
      <c r="U36" s="140">
        <v>6100</v>
      </c>
      <c r="V36" s="140">
        <f t="shared" si="10"/>
        <v>32469</v>
      </c>
      <c r="W36" s="140">
        <f t="shared" si="11"/>
        <v>4577</v>
      </c>
      <c r="X36" s="140">
        <f t="shared" si="12"/>
        <v>0</v>
      </c>
      <c r="Y36" s="140">
        <f t="shared" si="13"/>
        <v>0</v>
      </c>
      <c r="Z36" s="140">
        <f t="shared" si="14"/>
        <v>0</v>
      </c>
      <c r="AA36" s="140">
        <f t="shared" si="15"/>
        <v>0</v>
      </c>
      <c r="AB36" s="141" t="s">
        <v>199</v>
      </c>
      <c r="AC36" s="140">
        <f t="shared" si="16"/>
        <v>4577</v>
      </c>
      <c r="AD36" s="140">
        <f t="shared" si="17"/>
        <v>27892</v>
      </c>
      <c r="AE36" s="140">
        <f t="shared" si="18"/>
        <v>0</v>
      </c>
      <c r="AF36" s="140">
        <f t="shared" si="19"/>
        <v>0</v>
      </c>
      <c r="AG36" s="140"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0">
        <f t="shared" si="20"/>
        <v>21087</v>
      </c>
      <c r="AN36" s="140">
        <f t="shared" si="21"/>
        <v>0</v>
      </c>
      <c r="AO36" s="140">
        <v>0</v>
      </c>
      <c r="AP36" s="140">
        <v>0</v>
      </c>
      <c r="AQ36" s="140">
        <v>0</v>
      </c>
      <c r="AR36" s="140">
        <v>0</v>
      </c>
      <c r="AS36" s="140">
        <f t="shared" si="22"/>
        <v>0</v>
      </c>
      <c r="AT36" s="140">
        <v>0</v>
      </c>
      <c r="AU36" s="140">
        <v>0</v>
      </c>
      <c r="AV36" s="140">
        <v>0</v>
      </c>
      <c r="AW36" s="140">
        <v>0</v>
      </c>
      <c r="AX36" s="140">
        <f t="shared" si="23"/>
        <v>21087</v>
      </c>
      <c r="AY36" s="140">
        <v>10000</v>
      </c>
      <c r="AZ36" s="140">
        <v>2887</v>
      </c>
      <c r="BA36" s="140">
        <v>8200</v>
      </c>
      <c r="BB36" s="140">
        <v>0</v>
      </c>
      <c r="BC36" s="140">
        <v>5282</v>
      </c>
      <c r="BD36" s="140">
        <v>0</v>
      </c>
      <c r="BE36" s="140">
        <v>0</v>
      </c>
      <c r="BF36" s="140">
        <f t="shared" si="24"/>
        <v>21087</v>
      </c>
      <c r="BG36" s="140">
        <f t="shared" si="25"/>
        <v>0</v>
      </c>
      <c r="BH36" s="140">
        <f t="shared" si="26"/>
        <v>0</v>
      </c>
      <c r="BI36" s="140">
        <v>0</v>
      </c>
      <c r="BJ36" s="140">
        <v>0</v>
      </c>
      <c r="BK36" s="140">
        <v>0</v>
      </c>
      <c r="BL36" s="140">
        <v>0</v>
      </c>
      <c r="BM36" s="140">
        <v>0</v>
      </c>
      <c r="BN36" s="140">
        <v>0</v>
      </c>
      <c r="BO36" s="140">
        <f t="shared" si="27"/>
        <v>0</v>
      </c>
      <c r="BP36" s="140">
        <f t="shared" si="28"/>
        <v>0</v>
      </c>
      <c r="BQ36" s="140">
        <v>0</v>
      </c>
      <c r="BR36" s="140">
        <v>0</v>
      </c>
      <c r="BS36" s="140">
        <v>0</v>
      </c>
      <c r="BT36" s="140">
        <v>0</v>
      </c>
      <c r="BU36" s="140">
        <f t="shared" si="29"/>
        <v>0</v>
      </c>
      <c r="BV36" s="140">
        <v>0</v>
      </c>
      <c r="BW36" s="140">
        <v>0</v>
      </c>
      <c r="BX36" s="140">
        <v>0</v>
      </c>
      <c r="BY36" s="140">
        <v>0</v>
      </c>
      <c r="BZ36" s="140">
        <f t="shared" si="30"/>
        <v>0</v>
      </c>
      <c r="CA36" s="140">
        <v>0</v>
      </c>
      <c r="CB36" s="140">
        <v>0</v>
      </c>
      <c r="CC36" s="140">
        <v>0</v>
      </c>
      <c r="CD36" s="140">
        <v>0</v>
      </c>
      <c r="CE36" s="140">
        <v>6100</v>
      </c>
      <c r="CF36" s="140">
        <v>0</v>
      </c>
      <c r="CG36" s="140">
        <v>0</v>
      </c>
      <c r="CH36" s="140">
        <f t="shared" si="31"/>
        <v>0</v>
      </c>
      <c r="CI36" s="140">
        <f t="shared" si="50"/>
        <v>0</v>
      </c>
      <c r="CJ36" s="140">
        <f t="shared" si="50"/>
        <v>0</v>
      </c>
      <c r="CK36" s="140">
        <f t="shared" si="50"/>
        <v>0</v>
      </c>
      <c r="CL36" s="140">
        <f t="shared" si="50"/>
        <v>0</v>
      </c>
      <c r="CM36" s="140">
        <f t="shared" si="50"/>
        <v>0</v>
      </c>
      <c r="CN36" s="140">
        <f t="shared" si="50"/>
        <v>0</v>
      </c>
      <c r="CO36" s="140">
        <f t="shared" si="50"/>
        <v>0</v>
      </c>
      <c r="CP36" s="140">
        <f t="shared" si="50"/>
        <v>0</v>
      </c>
      <c r="CQ36" s="140">
        <f t="shared" si="50"/>
        <v>21087</v>
      </c>
      <c r="CR36" s="140">
        <f t="shared" si="50"/>
        <v>0</v>
      </c>
      <c r="CS36" s="140">
        <f t="shared" si="50"/>
        <v>0</v>
      </c>
      <c r="CT36" s="140">
        <f t="shared" si="50"/>
        <v>0</v>
      </c>
      <c r="CU36" s="140">
        <f t="shared" si="50"/>
        <v>0</v>
      </c>
      <c r="CV36" s="140">
        <f t="shared" si="50"/>
        <v>0</v>
      </c>
      <c r="CW36" s="140">
        <f t="shared" si="50"/>
        <v>0</v>
      </c>
      <c r="CX36" s="140">
        <f t="shared" si="49"/>
        <v>0</v>
      </c>
      <c r="CY36" s="140">
        <f t="shared" si="49"/>
        <v>0</v>
      </c>
      <c r="CZ36" s="140">
        <f t="shared" si="49"/>
        <v>0</v>
      </c>
      <c r="DA36" s="140">
        <f t="shared" si="49"/>
        <v>0</v>
      </c>
      <c r="DB36" s="140">
        <f t="shared" si="49"/>
        <v>21087</v>
      </c>
      <c r="DC36" s="140">
        <f t="shared" si="49"/>
        <v>10000</v>
      </c>
      <c r="DD36" s="140">
        <f t="shared" si="49"/>
        <v>2887</v>
      </c>
      <c r="DE36" s="140">
        <f t="shared" si="49"/>
        <v>8200</v>
      </c>
      <c r="DF36" s="140">
        <f t="shared" si="49"/>
        <v>0</v>
      </c>
      <c r="DG36" s="140">
        <f t="shared" si="49"/>
        <v>11382</v>
      </c>
      <c r="DH36" s="140">
        <f t="shared" si="49"/>
        <v>0</v>
      </c>
      <c r="DI36" s="140">
        <f t="shared" si="49"/>
        <v>0</v>
      </c>
      <c r="DJ36" s="140">
        <f t="shared" si="49"/>
        <v>21087</v>
      </c>
    </row>
    <row r="37" spans="1:114" s="123" customFormat="1" ht="12" customHeight="1">
      <c r="A37" s="124" t="s">
        <v>219</v>
      </c>
      <c r="B37" s="125" t="s">
        <v>277</v>
      </c>
      <c r="C37" s="124" t="s">
        <v>278</v>
      </c>
      <c r="D37" s="140">
        <f t="shared" si="6"/>
        <v>195773</v>
      </c>
      <c r="E37" s="140">
        <f t="shared" si="7"/>
        <v>115114</v>
      </c>
      <c r="F37" s="140">
        <v>0</v>
      </c>
      <c r="G37" s="140">
        <v>0</v>
      </c>
      <c r="H37" s="140">
        <v>103500</v>
      </c>
      <c r="I37" s="140">
        <v>10960</v>
      </c>
      <c r="J37" s="141" t="s">
        <v>199</v>
      </c>
      <c r="K37" s="140">
        <v>654</v>
      </c>
      <c r="L37" s="140">
        <v>80659</v>
      </c>
      <c r="M37" s="140">
        <f t="shared" si="8"/>
        <v>13875</v>
      </c>
      <c r="N37" s="140">
        <f t="shared" si="9"/>
        <v>0</v>
      </c>
      <c r="O37" s="140">
        <v>0</v>
      </c>
      <c r="P37" s="140">
        <v>0</v>
      </c>
      <c r="Q37" s="140">
        <v>0</v>
      </c>
      <c r="R37" s="140">
        <v>0</v>
      </c>
      <c r="S37" s="141" t="s">
        <v>199</v>
      </c>
      <c r="T37" s="140">
        <v>0</v>
      </c>
      <c r="U37" s="140">
        <v>13875</v>
      </c>
      <c r="V37" s="140">
        <f t="shared" si="10"/>
        <v>209648</v>
      </c>
      <c r="W37" s="140">
        <f t="shared" si="11"/>
        <v>115114</v>
      </c>
      <c r="X37" s="140">
        <f t="shared" si="12"/>
        <v>0</v>
      </c>
      <c r="Y37" s="140">
        <f t="shared" si="13"/>
        <v>0</v>
      </c>
      <c r="Z37" s="140">
        <f t="shared" si="14"/>
        <v>103500</v>
      </c>
      <c r="AA37" s="140">
        <f t="shared" si="15"/>
        <v>10960</v>
      </c>
      <c r="AB37" s="141" t="s">
        <v>199</v>
      </c>
      <c r="AC37" s="140">
        <f t="shared" si="16"/>
        <v>654</v>
      </c>
      <c r="AD37" s="140">
        <f t="shared" si="17"/>
        <v>94534</v>
      </c>
      <c r="AE37" s="140">
        <f t="shared" si="18"/>
        <v>116094</v>
      </c>
      <c r="AF37" s="140">
        <f t="shared" si="19"/>
        <v>115516</v>
      </c>
      <c r="AG37" s="140">
        <v>0</v>
      </c>
      <c r="AH37" s="140">
        <v>0</v>
      </c>
      <c r="AI37" s="140">
        <v>115516</v>
      </c>
      <c r="AJ37" s="140">
        <v>0</v>
      </c>
      <c r="AK37" s="140">
        <v>578</v>
      </c>
      <c r="AL37" s="140">
        <v>0</v>
      </c>
      <c r="AM37" s="140">
        <f t="shared" si="20"/>
        <v>58714</v>
      </c>
      <c r="AN37" s="140">
        <f t="shared" si="21"/>
        <v>14429</v>
      </c>
      <c r="AO37" s="140">
        <v>14429</v>
      </c>
      <c r="AP37" s="140">
        <v>0</v>
      </c>
      <c r="AQ37" s="140">
        <v>0</v>
      </c>
      <c r="AR37" s="140">
        <v>0</v>
      </c>
      <c r="AS37" s="140">
        <f t="shared" si="22"/>
        <v>2533</v>
      </c>
      <c r="AT37" s="140">
        <v>0</v>
      </c>
      <c r="AU37" s="140">
        <v>2533</v>
      </c>
      <c r="AV37" s="140">
        <v>0</v>
      </c>
      <c r="AW37" s="140">
        <v>7907</v>
      </c>
      <c r="AX37" s="140">
        <f t="shared" si="23"/>
        <v>33845</v>
      </c>
      <c r="AY37" s="140">
        <v>26496</v>
      </c>
      <c r="AZ37" s="140">
        <v>5298</v>
      </c>
      <c r="BA37" s="140">
        <v>2051</v>
      </c>
      <c r="BB37" s="140">
        <v>0</v>
      </c>
      <c r="BC37" s="140">
        <v>20965</v>
      </c>
      <c r="BD37" s="140">
        <v>0</v>
      </c>
      <c r="BE37" s="140">
        <v>0</v>
      </c>
      <c r="BF37" s="140">
        <f t="shared" si="24"/>
        <v>174808</v>
      </c>
      <c r="BG37" s="140">
        <f t="shared" si="25"/>
        <v>0</v>
      </c>
      <c r="BH37" s="140">
        <f t="shared" si="26"/>
        <v>0</v>
      </c>
      <c r="BI37" s="140">
        <v>0</v>
      </c>
      <c r="BJ37" s="140">
        <v>0</v>
      </c>
      <c r="BK37" s="140">
        <v>0</v>
      </c>
      <c r="BL37" s="140">
        <v>0</v>
      </c>
      <c r="BM37" s="140">
        <v>0</v>
      </c>
      <c r="BN37" s="140">
        <v>0</v>
      </c>
      <c r="BO37" s="140">
        <f t="shared" si="27"/>
        <v>0</v>
      </c>
      <c r="BP37" s="140">
        <f t="shared" si="28"/>
        <v>0</v>
      </c>
      <c r="BQ37" s="140">
        <v>0</v>
      </c>
      <c r="BR37" s="140">
        <v>0</v>
      </c>
      <c r="BS37" s="140">
        <v>0</v>
      </c>
      <c r="BT37" s="140">
        <v>0</v>
      </c>
      <c r="BU37" s="140">
        <f t="shared" si="29"/>
        <v>0</v>
      </c>
      <c r="BV37" s="140">
        <v>0</v>
      </c>
      <c r="BW37" s="140">
        <v>0</v>
      </c>
      <c r="BX37" s="140">
        <v>0</v>
      </c>
      <c r="BY37" s="140">
        <v>0</v>
      </c>
      <c r="BZ37" s="140">
        <f t="shared" si="30"/>
        <v>0</v>
      </c>
      <c r="CA37" s="140">
        <v>0</v>
      </c>
      <c r="CB37" s="140">
        <v>0</v>
      </c>
      <c r="CC37" s="140">
        <v>0</v>
      </c>
      <c r="CD37" s="140">
        <v>0</v>
      </c>
      <c r="CE37" s="140">
        <v>13875</v>
      </c>
      <c r="CF37" s="140">
        <v>0</v>
      </c>
      <c r="CG37" s="140">
        <v>0</v>
      </c>
      <c r="CH37" s="140">
        <f t="shared" si="31"/>
        <v>0</v>
      </c>
      <c r="CI37" s="140">
        <f t="shared" si="50"/>
        <v>116094</v>
      </c>
      <c r="CJ37" s="140">
        <f t="shared" si="50"/>
        <v>115516</v>
      </c>
      <c r="CK37" s="140">
        <f t="shared" si="50"/>
        <v>0</v>
      </c>
      <c r="CL37" s="140">
        <f t="shared" si="50"/>
        <v>0</v>
      </c>
      <c r="CM37" s="140">
        <f t="shared" si="50"/>
        <v>115516</v>
      </c>
      <c r="CN37" s="140">
        <f t="shared" si="50"/>
        <v>0</v>
      </c>
      <c r="CO37" s="140">
        <f t="shared" si="50"/>
        <v>578</v>
      </c>
      <c r="CP37" s="140">
        <f t="shared" si="50"/>
        <v>0</v>
      </c>
      <c r="CQ37" s="140">
        <f t="shared" si="50"/>
        <v>58714</v>
      </c>
      <c r="CR37" s="140">
        <f t="shared" si="50"/>
        <v>14429</v>
      </c>
      <c r="CS37" s="140">
        <f t="shared" si="50"/>
        <v>14429</v>
      </c>
      <c r="CT37" s="140">
        <f t="shared" si="50"/>
        <v>0</v>
      </c>
      <c r="CU37" s="140">
        <f t="shared" si="50"/>
        <v>0</v>
      </c>
      <c r="CV37" s="140">
        <f t="shared" si="50"/>
        <v>0</v>
      </c>
      <c r="CW37" s="140">
        <f t="shared" si="50"/>
        <v>2533</v>
      </c>
      <c r="CX37" s="140">
        <f t="shared" si="49"/>
        <v>0</v>
      </c>
      <c r="CY37" s="140">
        <f t="shared" si="49"/>
        <v>2533</v>
      </c>
      <c r="CZ37" s="140">
        <f t="shared" si="49"/>
        <v>0</v>
      </c>
      <c r="DA37" s="140">
        <f t="shared" si="49"/>
        <v>7907</v>
      </c>
      <c r="DB37" s="140">
        <f t="shared" si="49"/>
        <v>33845</v>
      </c>
      <c r="DC37" s="140">
        <f t="shared" si="49"/>
        <v>26496</v>
      </c>
      <c r="DD37" s="140">
        <f t="shared" si="49"/>
        <v>5298</v>
      </c>
      <c r="DE37" s="140">
        <f t="shared" si="49"/>
        <v>2051</v>
      </c>
      <c r="DF37" s="140">
        <f t="shared" si="49"/>
        <v>0</v>
      </c>
      <c r="DG37" s="140">
        <f t="shared" si="49"/>
        <v>34840</v>
      </c>
      <c r="DH37" s="140">
        <f t="shared" si="49"/>
        <v>0</v>
      </c>
      <c r="DI37" s="140">
        <f t="shared" si="49"/>
        <v>0</v>
      </c>
      <c r="DJ37" s="140">
        <f t="shared" si="49"/>
        <v>174808</v>
      </c>
    </row>
    <row r="38" spans="1:114" s="123" customFormat="1" ht="12" customHeight="1">
      <c r="A38" s="124" t="s">
        <v>219</v>
      </c>
      <c r="B38" s="125" t="s">
        <v>279</v>
      </c>
      <c r="C38" s="124" t="s">
        <v>280</v>
      </c>
      <c r="D38" s="140">
        <f t="shared" si="6"/>
        <v>339587</v>
      </c>
      <c r="E38" s="140">
        <f t="shared" si="7"/>
        <v>104361</v>
      </c>
      <c r="F38" s="140">
        <v>0</v>
      </c>
      <c r="G38" s="140">
        <v>0</v>
      </c>
      <c r="H38" s="140">
        <v>0</v>
      </c>
      <c r="I38" s="140">
        <v>61761</v>
      </c>
      <c r="J38" s="141" t="s">
        <v>199</v>
      </c>
      <c r="K38" s="140">
        <v>42600</v>
      </c>
      <c r="L38" s="140">
        <v>235226</v>
      </c>
      <c r="M38" s="140">
        <f t="shared" si="8"/>
        <v>11055</v>
      </c>
      <c r="N38" s="140">
        <f t="shared" si="9"/>
        <v>0</v>
      </c>
      <c r="O38" s="140">
        <v>0</v>
      </c>
      <c r="P38" s="140">
        <v>0</v>
      </c>
      <c r="Q38" s="140">
        <v>0</v>
      </c>
      <c r="R38" s="140">
        <v>0</v>
      </c>
      <c r="S38" s="141" t="s">
        <v>199</v>
      </c>
      <c r="T38" s="140"/>
      <c r="U38" s="140">
        <v>11055</v>
      </c>
      <c r="V38" s="140">
        <f t="shared" si="10"/>
        <v>350642</v>
      </c>
      <c r="W38" s="140">
        <f t="shared" si="11"/>
        <v>104361</v>
      </c>
      <c r="X38" s="140">
        <f t="shared" si="12"/>
        <v>0</v>
      </c>
      <c r="Y38" s="140">
        <f t="shared" si="13"/>
        <v>0</v>
      </c>
      <c r="Z38" s="140">
        <f t="shared" si="14"/>
        <v>0</v>
      </c>
      <c r="AA38" s="140">
        <f t="shared" si="15"/>
        <v>61761</v>
      </c>
      <c r="AB38" s="141" t="s">
        <v>199</v>
      </c>
      <c r="AC38" s="140">
        <f t="shared" si="16"/>
        <v>42600</v>
      </c>
      <c r="AD38" s="140">
        <f t="shared" si="17"/>
        <v>246281</v>
      </c>
      <c r="AE38" s="140">
        <f t="shared" si="18"/>
        <v>0</v>
      </c>
      <c r="AF38" s="140">
        <f t="shared" si="19"/>
        <v>0</v>
      </c>
      <c r="AG38" s="140"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30692</v>
      </c>
      <c r="AM38" s="140">
        <f t="shared" si="20"/>
        <v>306518</v>
      </c>
      <c r="AN38" s="140">
        <f t="shared" si="21"/>
        <v>23533</v>
      </c>
      <c r="AO38" s="140">
        <v>18724</v>
      </c>
      <c r="AP38" s="140">
        <v>1413</v>
      </c>
      <c r="AQ38" s="140">
        <v>3396</v>
      </c>
      <c r="AR38" s="140">
        <v>0</v>
      </c>
      <c r="AS38" s="140">
        <f t="shared" si="22"/>
        <v>164201</v>
      </c>
      <c r="AT38" s="140">
        <v>204</v>
      </c>
      <c r="AU38" s="140">
        <v>148748</v>
      </c>
      <c r="AV38" s="140">
        <v>15249</v>
      </c>
      <c r="AW38" s="140">
        <v>0</v>
      </c>
      <c r="AX38" s="140">
        <f t="shared" si="23"/>
        <v>114710</v>
      </c>
      <c r="AY38" s="140">
        <v>71873</v>
      </c>
      <c r="AZ38" s="140">
        <v>41311</v>
      </c>
      <c r="BA38" s="140">
        <v>494</v>
      </c>
      <c r="BB38" s="140">
        <v>1032</v>
      </c>
      <c r="BC38" s="140">
        <v>0</v>
      </c>
      <c r="BD38" s="140">
        <v>4074</v>
      </c>
      <c r="BE38" s="140">
        <v>2377</v>
      </c>
      <c r="BF38" s="140">
        <f t="shared" si="24"/>
        <v>308895</v>
      </c>
      <c r="BG38" s="140">
        <f t="shared" si="25"/>
        <v>0</v>
      </c>
      <c r="BH38" s="140">
        <f t="shared" si="26"/>
        <v>0</v>
      </c>
      <c r="BI38" s="140">
        <v>0</v>
      </c>
      <c r="BJ38" s="140">
        <v>0</v>
      </c>
      <c r="BK38" s="140">
        <v>0</v>
      </c>
      <c r="BL38" s="140">
        <v>0</v>
      </c>
      <c r="BM38" s="140">
        <v>0</v>
      </c>
      <c r="BN38" s="140">
        <v>0</v>
      </c>
      <c r="BO38" s="140">
        <f t="shared" si="27"/>
        <v>0</v>
      </c>
      <c r="BP38" s="140">
        <f t="shared" si="28"/>
        <v>0</v>
      </c>
      <c r="BQ38" s="140">
        <v>0</v>
      </c>
      <c r="BR38" s="140">
        <v>0</v>
      </c>
      <c r="BS38" s="140">
        <v>0</v>
      </c>
      <c r="BT38" s="140">
        <v>0</v>
      </c>
      <c r="BU38" s="140">
        <f t="shared" si="29"/>
        <v>0</v>
      </c>
      <c r="BV38" s="140">
        <v>0</v>
      </c>
      <c r="BW38" s="140">
        <v>0</v>
      </c>
      <c r="BX38" s="140">
        <v>0</v>
      </c>
      <c r="BY38" s="140">
        <v>0</v>
      </c>
      <c r="BZ38" s="140">
        <f t="shared" si="30"/>
        <v>0</v>
      </c>
      <c r="CA38" s="140">
        <v>0</v>
      </c>
      <c r="CB38" s="140">
        <v>0</v>
      </c>
      <c r="CC38" s="140">
        <v>0</v>
      </c>
      <c r="CD38" s="140">
        <v>0</v>
      </c>
      <c r="CE38" s="140">
        <v>10312</v>
      </c>
      <c r="CF38" s="140">
        <v>0</v>
      </c>
      <c r="CG38" s="140">
        <v>743</v>
      </c>
      <c r="CH38" s="140">
        <f t="shared" si="31"/>
        <v>743</v>
      </c>
      <c r="CI38" s="140">
        <f t="shared" si="50"/>
        <v>0</v>
      </c>
      <c r="CJ38" s="140">
        <f t="shared" si="50"/>
        <v>0</v>
      </c>
      <c r="CK38" s="140">
        <f t="shared" si="50"/>
        <v>0</v>
      </c>
      <c r="CL38" s="140">
        <f t="shared" si="50"/>
        <v>0</v>
      </c>
      <c r="CM38" s="140">
        <f t="shared" si="50"/>
        <v>0</v>
      </c>
      <c r="CN38" s="140">
        <f t="shared" si="50"/>
        <v>0</v>
      </c>
      <c r="CO38" s="140">
        <f t="shared" si="50"/>
        <v>0</v>
      </c>
      <c r="CP38" s="140">
        <f t="shared" si="50"/>
        <v>30692</v>
      </c>
      <c r="CQ38" s="140">
        <f t="shared" si="50"/>
        <v>306518</v>
      </c>
      <c r="CR38" s="140">
        <f t="shared" si="50"/>
        <v>23533</v>
      </c>
      <c r="CS38" s="140">
        <f t="shared" si="50"/>
        <v>18724</v>
      </c>
      <c r="CT38" s="140">
        <f t="shared" si="50"/>
        <v>1413</v>
      </c>
      <c r="CU38" s="140">
        <f t="shared" si="50"/>
        <v>3396</v>
      </c>
      <c r="CV38" s="140">
        <f t="shared" si="50"/>
        <v>0</v>
      </c>
      <c r="CW38" s="140">
        <f t="shared" si="50"/>
        <v>164201</v>
      </c>
      <c r="CX38" s="140">
        <f t="shared" si="49"/>
        <v>204</v>
      </c>
      <c r="CY38" s="140">
        <f t="shared" si="49"/>
        <v>148748</v>
      </c>
      <c r="CZ38" s="140">
        <f t="shared" si="49"/>
        <v>15249</v>
      </c>
      <c r="DA38" s="140">
        <f t="shared" si="49"/>
        <v>0</v>
      </c>
      <c r="DB38" s="140">
        <f t="shared" si="49"/>
        <v>114710</v>
      </c>
      <c r="DC38" s="140">
        <f t="shared" si="49"/>
        <v>71873</v>
      </c>
      <c r="DD38" s="140">
        <f t="shared" si="49"/>
        <v>41311</v>
      </c>
      <c r="DE38" s="140">
        <f t="shared" si="49"/>
        <v>494</v>
      </c>
      <c r="DF38" s="140">
        <f t="shared" si="49"/>
        <v>1032</v>
      </c>
      <c r="DG38" s="140">
        <f t="shared" si="49"/>
        <v>10312</v>
      </c>
      <c r="DH38" s="140">
        <f t="shared" si="49"/>
        <v>4074</v>
      </c>
      <c r="DI38" s="140">
        <f t="shared" si="49"/>
        <v>3120</v>
      </c>
      <c r="DJ38" s="140">
        <f t="shared" si="49"/>
        <v>309638</v>
      </c>
    </row>
    <row r="39" spans="1:114" s="123" customFormat="1" ht="12" customHeight="1">
      <c r="A39" s="124" t="s">
        <v>219</v>
      </c>
      <c r="B39" s="125" t="s">
        <v>281</v>
      </c>
      <c r="C39" s="124" t="s">
        <v>282</v>
      </c>
      <c r="D39" s="140">
        <f t="shared" si="6"/>
        <v>113217</v>
      </c>
      <c r="E39" s="140">
        <f t="shared" si="7"/>
        <v>0</v>
      </c>
      <c r="F39" s="140">
        <v>0</v>
      </c>
      <c r="G39" s="140">
        <v>0</v>
      </c>
      <c r="H39" s="140">
        <v>0</v>
      </c>
      <c r="I39" s="140">
        <v>0</v>
      </c>
      <c r="J39" s="141" t="s">
        <v>199</v>
      </c>
      <c r="K39" s="140">
        <v>0</v>
      </c>
      <c r="L39" s="140">
        <v>113217</v>
      </c>
      <c r="M39" s="140">
        <f t="shared" si="8"/>
        <v>42307</v>
      </c>
      <c r="N39" s="140">
        <f t="shared" si="9"/>
        <v>0</v>
      </c>
      <c r="O39" s="140">
        <v>0</v>
      </c>
      <c r="P39" s="140">
        <v>0</v>
      </c>
      <c r="Q39" s="140">
        <v>0</v>
      </c>
      <c r="R39" s="140">
        <v>0</v>
      </c>
      <c r="S39" s="141" t="s">
        <v>199</v>
      </c>
      <c r="T39" s="140">
        <v>0</v>
      </c>
      <c r="U39" s="140">
        <v>42307</v>
      </c>
      <c r="V39" s="140">
        <f t="shared" si="10"/>
        <v>155524</v>
      </c>
      <c r="W39" s="140">
        <f t="shared" si="11"/>
        <v>0</v>
      </c>
      <c r="X39" s="140">
        <f t="shared" si="12"/>
        <v>0</v>
      </c>
      <c r="Y39" s="140">
        <f t="shared" si="13"/>
        <v>0</v>
      </c>
      <c r="Z39" s="140">
        <f t="shared" si="14"/>
        <v>0</v>
      </c>
      <c r="AA39" s="140">
        <f t="shared" si="15"/>
        <v>0</v>
      </c>
      <c r="AB39" s="141" t="s">
        <v>199</v>
      </c>
      <c r="AC39" s="140">
        <f t="shared" si="16"/>
        <v>0</v>
      </c>
      <c r="AD39" s="140">
        <f t="shared" si="17"/>
        <v>155524</v>
      </c>
      <c r="AE39" s="140">
        <f t="shared" si="18"/>
        <v>0</v>
      </c>
      <c r="AF39" s="140">
        <f t="shared" si="19"/>
        <v>0</v>
      </c>
      <c r="AG39" s="140"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0">
        <f t="shared" si="20"/>
        <v>23640</v>
      </c>
      <c r="AN39" s="140">
        <f t="shared" si="21"/>
        <v>0</v>
      </c>
      <c r="AO39" s="140">
        <v>0</v>
      </c>
      <c r="AP39" s="140">
        <v>0</v>
      </c>
      <c r="AQ39" s="140">
        <v>0</v>
      </c>
      <c r="AR39" s="140">
        <v>0</v>
      </c>
      <c r="AS39" s="140">
        <f t="shared" si="22"/>
        <v>0</v>
      </c>
      <c r="AT39" s="140">
        <v>0</v>
      </c>
      <c r="AU39" s="140">
        <v>0</v>
      </c>
      <c r="AV39" s="140">
        <v>0</v>
      </c>
      <c r="AW39" s="140">
        <v>0</v>
      </c>
      <c r="AX39" s="140">
        <f t="shared" si="23"/>
        <v>23640</v>
      </c>
      <c r="AY39" s="140">
        <v>18941</v>
      </c>
      <c r="AZ39" s="140">
        <v>4420</v>
      </c>
      <c r="BA39" s="140">
        <v>0</v>
      </c>
      <c r="BB39" s="140">
        <v>279</v>
      </c>
      <c r="BC39" s="140">
        <v>89577</v>
      </c>
      <c r="BD39" s="140">
        <v>0</v>
      </c>
      <c r="BE39" s="140">
        <v>0</v>
      </c>
      <c r="BF39" s="140">
        <f t="shared" si="24"/>
        <v>23640</v>
      </c>
      <c r="BG39" s="140">
        <f t="shared" si="25"/>
        <v>0</v>
      </c>
      <c r="BH39" s="140">
        <f t="shared" si="26"/>
        <v>0</v>
      </c>
      <c r="BI39" s="140">
        <v>0</v>
      </c>
      <c r="BJ39" s="140">
        <v>0</v>
      </c>
      <c r="BK39" s="140">
        <v>0</v>
      </c>
      <c r="BL39" s="140">
        <v>0</v>
      </c>
      <c r="BM39" s="140">
        <v>0</v>
      </c>
      <c r="BN39" s="140">
        <v>0</v>
      </c>
      <c r="BO39" s="140">
        <f t="shared" si="27"/>
        <v>0</v>
      </c>
      <c r="BP39" s="140">
        <f t="shared" si="28"/>
        <v>0</v>
      </c>
      <c r="BQ39" s="140">
        <v>0</v>
      </c>
      <c r="BR39" s="140">
        <v>0</v>
      </c>
      <c r="BS39" s="140">
        <v>0</v>
      </c>
      <c r="BT39" s="140">
        <v>0</v>
      </c>
      <c r="BU39" s="140">
        <f t="shared" si="29"/>
        <v>0</v>
      </c>
      <c r="BV39" s="140">
        <v>0</v>
      </c>
      <c r="BW39" s="140">
        <v>0</v>
      </c>
      <c r="BX39" s="140">
        <v>0</v>
      </c>
      <c r="BY39" s="140">
        <v>0</v>
      </c>
      <c r="BZ39" s="140">
        <f t="shared" si="30"/>
        <v>0</v>
      </c>
      <c r="CA39" s="140">
        <v>0</v>
      </c>
      <c r="CB39" s="140">
        <v>0</v>
      </c>
      <c r="CC39" s="140">
        <v>0</v>
      </c>
      <c r="CD39" s="140">
        <v>0</v>
      </c>
      <c r="CE39" s="140">
        <v>42307</v>
      </c>
      <c r="CF39" s="140">
        <v>0</v>
      </c>
      <c r="CG39" s="140">
        <v>0</v>
      </c>
      <c r="CH39" s="140">
        <f t="shared" si="31"/>
        <v>0</v>
      </c>
      <c r="CI39" s="140">
        <f t="shared" si="50"/>
        <v>0</v>
      </c>
      <c r="CJ39" s="140">
        <f t="shared" si="50"/>
        <v>0</v>
      </c>
      <c r="CK39" s="140">
        <f t="shared" si="50"/>
        <v>0</v>
      </c>
      <c r="CL39" s="140">
        <f t="shared" si="50"/>
        <v>0</v>
      </c>
      <c r="CM39" s="140">
        <f t="shared" si="50"/>
        <v>0</v>
      </c>
      <c r="CN39" s="140">
        <f t="shared" si="50"/>
        <v>0</v>
      </c>
      <c r="CO39" s="140">
        <f t="shared" si="50"/>
        <v>0</v>
      </c>
      <c r="CP39" s="140">
        <f t="shared" si="50"/>
        <v>0</v>
      </c>
      <c r="CQ39" s="140">
        <f t="shared" si="50"/>
        <v>23640</v>
      </c>
      <c r="CR39" s="140">
        <f t="shared" si="50"/>
        <v>0</v>
      </c>
      <c r="CS39" s="140">
        <f t="shared" si="50"/>
        <v>0</v>
      </c>
      <c r="CT39" s="140">
        <f t="shared" si="50"/>
        <v>0</v>
      </c>
      <c r="CU39" s="140">
        <f t="shared" si="50"/>
        <v>0</v>
      </c>
      <c r="CV39" s="140">
        <f t="shared" si="50"/>
        <v>0</v>
      </c>
      <c r="CW39" s="140">
        <f t="shared" si="50"/>
        <v>0</v>
      </c>
      <c r="CX39" s="140">
        <f t="shared" si="49"/>
        <v>0</v>
      </c>
      <c r="CY39" s="140">
        <f t="shared" si="49"/>
        <v>0</v>
      </c>
      <c r="CZ39" s="140">
        <f t="shared" si="49"/>
        <v>0</v>
      </c>
      <c r="DA39" s="140">
        <f t="shared" si="49"/>
        <v>0</v>
      </c>
      <c r="DB39" s="140">
        <f t="shared" si="49"/>
        <v>23640</v>
      </c>
      <c r="DC39" s="140">
        <f t="shared" si="49"/>
        <v>18941</v>
      </c>
      <c r="DD39" s="140">
        <f t="shared" si="49"/>
        <v>4420</v>
      </c>
      <c r="DE39" s="140">
        <f t="shared" si="49"/>
        <v>0</v>
      </c>
      <c r="DF39" s="140">
        <f t="shared" si="49"/>
        <v>279</v>
      </c>
      <c r="DG39" s="140">
        <f t="shared" si="49"/>
        <v>131884</v>
      </c>
      <c r="DH39" s="140">
        <f t="shared" si="49"/>
        <v>0</v>
      </c>
      <c r="DI39" s="140">
        <f t="shared" si="49"/>
        <v>0</v>
      </c>
      <c r="DJ39" s="140">
        <f t="shared" si="49"/>
        <v>23640</v>
      </c>
    </row>
    <row r="40" spans="1:114" s="123" customFormat="1" ht="12" customHeight="1">
      <c r="A40" s="124" t="s">
        <v>219</v>
      </c>
      <c r="B40" s="125" t="s">
        <v>283</v>
      </c>
      <c r="C40" s="124" t="s">
        <v>284</v>
      </c>
      <c r="D40" s="140">
        <f t="shared" si="6"/>
        <v>76392</v>
      </c>
      <c r="E40" s="140">
        <f t="shared" si="7"/>
        <v>2445</v>
      </c>
      <c r="F40" s="140">
        <v>0</v>
      </c>
      <c r="G40" s="140">
        <v>0</v>
      </c>
      <c r="H40" s="140">
        <v>0</v>
      </c>
      <c r="I40" s="140">
        <v>0</v>
      </c>
      <c r="J40" s="141" t="s">
        <v>199</v>
      </c>
      <c r="K40" s="140">
        <v>2445</v>
      </c>
      <c r="L40" s="140">
        <v>73947</v>
      </c>
      <c r="M40" s="140">
        <f t="shared" si="8"/>
        <v>21650</v>
      </c>
      <c r="N40" s="140">
        <f t="shared" si="9"/>
        <v>0</v>
      </c>
      <c r="O40" s="140">
        <v>0</v>
      </c>
      <c r="P40" s="140">
        <v>0</v>
      </c>
      <c r="Q40" s="140">
        <v>0</v>
      </c>
      <c r="R40" s="140">
        <v>0</v>
      </c>
      <c r="S40" s="141" t="s">
        <v>199</v>
      </c>
      <c r="T40" s="140">
        <v>0</v>
      </c>
      <c r="U40" s="140">
        <v>21650</v>
      </c>
      <c r="V40" s="140">
        <f t="shared" si="10"/>
        <v>98042</v>
      </c>
      <c r="W40" s="140">
        <f t="shared" si="11"/>
        <v>2445</v>
      </c>
      <c r="X40" s="140">
        <f t="shared" si="12"/>
        <v>0</v>
      </c>
      <c r="Y40" s="140">
        <f t="shared" si="13"/>
        <v>0</v>
      </c>
      <c r="Z40" s="140">
        <f t="shared" si="14"/>
        <v>0</v>
      </c>
      <c r="AA40" s="140">
        <f t="shared" si="15"/>
        <v>0</v>
      </c>
      <c r="AB40" s="141" t="s">
        <v>199</v>
      </c>
      <c r="AC40" s="140">
        <f t="shared" si="16"/>
        <v>2445</v>
      </c>
      <c r="AD40" s="140">
        <f t="shared" si="17"/>
        <v>95597</v>
      </c>
      <c r="AE40" s="140">
        <f t="shared" si="18"/>
        <v>0</v>
      </c>
      <c r="AF40" s="140">
        <f t="shared" si="19"/>
        <v>0</v>
      </c>
      <c r="AG40" s="140"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0">
        <f t="shared" si="20"/>
        <v>23929</v>
      </c>
      <c r="AN40" s="140">
        <f t="shared" si="21"/>
        <v>6685</v>
      </c>
      <c r="AO40" s="140">
        <v>6685</v>
      </c>
      <c r="AP40" s="140"/>
      <c r="AQ40" s="140"/>
      <c r="AR40" s="140">
        <v>0</v>
      </c>
      <c r="AS40" s="140">
        <f t="shared" si="22"/>
        <v>0</v>
      </c>
      <c r="AT40" s="140">
        <v>0</v>
      </c>
      <c r="AU40" s="140">
        <v>0</v>
      </c>
      <c r="AV40" s="140">
        <v>0</v>
      </c>
      <c r="AW40" s="140">
        <v>0</v>
      </c>
      <c r="AX40" s="140">
        <f t="shared" si="23"/>
        <v>17244</v>
      </c>
      <c r="AY40" s="140">
        <v>14288</v>
      </c>
      <c r="AZ40" s="140">
        <v>2956</v>
      </c>
      <c r="BA40" s="140">
        <v>0</v>
      </c>
      <c r="BB40" s="140">
        <v>0</v>
      </c>
      <c r="BC40" s="140">
        <v>52463</v>
      </c>
      <c r="BD40" s="140">
        <v>0</v>
      </c>
      <c r="BE40" s="140">
        <v>0</v>
      </c>
      <c r="BF40" s="140">
        <f t="shared" si="24"/>
        <v>23929</v>
      </c>
      <c r="BG40" s="140">
        <f t="shared" si="25"/>
        <v>0</v>
      </c>
      <c r="BH40" s="140">
        <f t="shared" si="26"/>
        <v>0</v>
      </c>
      <c r="BI40" s="140">
        <v>0</v>
      </c>
      <c r="BJ40" s="140">
        <v>0</v>
      </c>
      <c r="BK40" s="140">
        <v>0</v>
      </c>
      <c r="BL40" s="140">
        <v>0</v>
      </c>
      <c r="BM40" s="140">
        <v>0</v>
      </c>
      <c r="BN40" s="140">
        <v>0</v>
      </c>
      <c r="BO40" s="140">
        <f t="shared" si="27"/>
        <v>661</v>
      </c>
      <c r="BP40" s="140">
        <f t="shared" si="28"/>
        <v>661</v>
      </c>
      <c r="BQ40" s="140">
        <v>661</v>
      </c>
      <c r="BR40" s="140">
        <v>0</v>
      </c>
      <c r="BS40" s="140">
        <v>0</v>
      </c>
      <c r="BT40" s="140">
        <v>0</v>
      </c>
      <c r="BU40" s="140">
        <f t="shared" si="29"/>
        <v>0</v>
      </c>
      <c r="BV40" s="140">
        <v>0</v>
      </c>
      <c r="BW40" s="140">
        <v>0</v>
      </c>
      <c r="BX40" s="140">
        <v>0</v>
      </c>
      <c r="BY40" s="140">
        <v>0</v>
      </c>
      <c r="BZ40" s="140">
        <f t="shared" si="30"/>
        <v>0</v>
      </c>
      <c r="CA40" s="140">
        <v>0</v>
      </c>
      <c r="CB40" s="140">
        <v>0</v>
      </c>
      <c r="CC40" s="140">
        <v>0</v>
      </c>
      <c r="CD40" s="140">
        <v>0</v>
      </c>
      <c r="CE40" s="140">
        <v>20989</v>
      </c>
      <c r="CF40" s="140">
        <v>0</v>
      </c>
      <c r="CG40" s="140">
        <v>0</v>
      </c>
      <c r="CH40" s="140">
        <f t="shared" si="31"/>
        <v>661</v>
      </c>
      <c r="CI40" s="140">
        <f t="shared" si="50"/>
        <v>0</v>
      </c>
      <c r="CJ40" s="140">
        <f t="shared" si="50"/>
        <v>0</v>
      </c>
      <c r="CK40" s="140">
        <f t="shared" si="50"/>
        <v>0</v>
      </c>
      <c r="CL40" s="140">
        <f t="shared" si="50"/>
        <v>0</v>
      </c>
      <c r="CM40" s="140">
        <f t="shared" si="50"/>
        <v>0</v>
      </c>
      <c r="CN40" s="140">
        <f t="shared" si="50"/>
        <v>0</v>
      </c>
      <c r="CO40" s="140">
        <f t="shared" si="50"/>
        <v>0</v>
      </c>
      <c r="CP40" s="140">
        <f t="shared" si="50"/>
        <v>0</v>
      </c>
      <c r="CQ40" s="140">
        <f t="shared" si="50"/>
        <v>24590</v>
      </c>
      <c r="CR40" s="140">
        <f t="shared" si="50"/>
        <v>7346</v>
      </c>
      <c r="CS40" s="140">
        <f t="shared" si="50"/>
        <v>7346</v>
      </c>
      <c r="CT40" s="140">
        <f t="shared" si="50"/>
        <v>0</v>
      </c>
      <c r="CU40" s="140">
        <f t="shared" si="50"/>
        <v>0</v>
      </c>
      <c r="CV40" s="140">
        <f t="shared" si="50"/>
        <v>0</v>
      </c>
      <c r="CW40" s="140">
        <f t="shared" si="50"/>
        <v>0</v>
      </c>
      <c r="CX40" s="140">
        <f t="shared" si="49"/>
        <v>0</v>
      </c>
      <c r="CY40" s="140">
        <f t="shared" si="49"/>
        <v>0</v>
      </c>
      <c r="CZ40" s="140">
        <f t="shared" si="49"/>
        <v>0</v>
      </c>
      <c r="DA40" s="140">
        <f t="shared" si="49"/>
        <v>0</v>
      </c>
      <c r="DB40" s="140">
        <f t="shared" si="49"/>
        <v>17244</v>
      </c>
      <c r="DC40" s="140">
        <f t="shared" si="49"/>
        <v>14288</v>
      </c>
      <c r="DD40" s="140">
        <f t="shared" si="49"/>
        <v>2956</v>
      </c>
      <c r="DE40" s="140">
        <f t="shared" si="49"/>
        <v>0</v>
      </c>
      <c r="DF40" s="140">
        <f t="shared" si="49"/>
        <v>0</v>
      </c>
      <c r="DG40" s="140">
        <f t="shared" si="49"/>
        <v>73452</v>
      </c>
      <c r="DH40" s="140">
        <f t="shared" si="49"/>
        <v>0</v>
      </c>
      <c r="DI40" s="140">
        <f t="shared" si="49"/>
        <v>0</v>
      </c>
      <c r="DJ40" s="140">
        <f t="shared" si="49"/>
        <v>24590</v>
      </c>
    </row>
    <row r="41" spans="1:114" s="123" customFormat="1" ht="12" customHeight="1">
      <c r="A41" s="124" t="s">
        <v>219</v>
      </c>
      <c r="B41" s="125" t="s">
        <v>285</v>
      </c>
      <c r="C41" s="124" t="s">
        <v>286</v>
      </c>
      <c r="D41" s="140">
        <f t="shared" si="6"/>
        <v>181581</v>
      </c>
      <c r="E41" s="140">
        <f t="shared" si="7"/>
        <v>0</v>
      </c>
      <c r="F41" s="140">
        <v>0</v>
      </c>
      <c r="G41" s="140">
        <v>0</v>
      </c>
      <c r="H41" s="140">
        <v>0</v>
      </c>
      <c r="I41" s="140">
        <v>0</v>
      </c>
      <c r="J41" s="141" t="s">
        <v>199</v>
      </c>
      <c r="K41" s="140">
        <v>0</v>
      </c>
      <c r="L41" s="140">
        <v>181581</v>
      </c>
      <c r="M41" s="140">
        <f t="shared" si="8"/>
        <v>35980</v>
      </c>
      <c r="N41" s="140">
        <f t="shared" si="9"/>
        <v>0</v>
      </c>
      <c r="O41" s="140">
        <v>0</v>
      </c>
      <c r="P41" s="140">
        <v>0</v>
      </c>
      <c r="Q41" s="140">
        <v>0</v>
      </c>
      <c r="R41" s="140">
        <v>0</v>
      </c>
      <c r="S41" s="141" t="s">
        <v>199</v>
      </c>
      <c r="T41" s="140">
        <v>0</v>
      </c>
      <c r="U41" s="140">
        <v>35980</v>
      </c>
      <c r="V41" s="140">
        <f t="shared" si="10"/>
        <v>217561</v>
      </c>
      <c r="W41" s="140">
        <f t="shared" si="11"/>
        <v>0</v>
      </c>
      <c r="X41" s="140">
        <f t="shared" si="12"/>
        <v>0</v>
      </c>
      <c r="Y41" s="140">
        <f t="shared" si="13"/>
        <v>0</v>
      </c>
      <c r="Z41" s="140">
        <f t="shared" si="14"/>
        <v>0</v>
      </c>
      <c r="AA41" s="140">
        <f t="shared" si="15"/>
        <v>0</v>
      </c>
      <c r="AB41" s="141" t="s">
        <v>199</v>
      </c>
      <c r="AC41" s="140">
        <f t="shared" si="16"/>
        <v>0</v>
      </c>
      <c r="AD41" s="140">
        <f t="shared" si="17"/>
        <v>217561</v>
      </c>
      <c r="AE41" s="140">
        <f t="shared" si="18"/>
        <v>0</v>
      </c>
      <c r="AF41" s="140">
        <f t="shared" si="19"/>
        <v>0</v>
      </c>
      <c r="AG41" s="140"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12013</v>
      </c>
      <c r="AM41" s="140">
        <f t="shared" si="20"/>
        <v>51635</v>
      </c>
      <c r="AN41" s="140">
        <f t="shared" si="21"/>
        <v>0</v>
      </c>
      <c r="AO41" s="140">
        <v>0</v>
      </c>
      <c r="AP41" s="140">
        <v>0</v>
      </c>
      <c r="AQ41" s="140">
        <v>0</v>
      </c>
      <c r="AR41" s="140">
        <v>0</v>
      </c>
      <c r="AS41" s="140">
        <f t="shared" si="22"/>
        <v>1452</v>
      </c>
      <c r="AT41" s="140">
        <v>1452</v>
      </c>
      <c r="AU41" s="140">
        <v>0</v>
      </c>
      <c r="AV41" s="140">
        <v>0</v>
      </c>
      <c r="AW41" s="140">
        <v>0</v>
      </c>
      <c r="AX41" s="140">
        <f t="shared" si="23"/>
        <v>50183</v>
      </c>
      <c r="AY41" s="140">
        <v>50062</v>
      </c>
      <c r="AZ41" s="140">
        <v>0</v>
      </c>
      <c r="BA41" s="140">
        <v>121</v>
      </c>
      <c r="BB41" s="140">
        <v>0</v>
      </c>
      <c r="BC41" s="140">
        <v>117933</v>
      </c>
      <c r="BD41" s="140">
        <v>0</v>
      </c>
      <c r="BE41" s="140">
        <v>0</v>
      </c>
      <c r="BF41" s="140">
        <f t="shared" si="24"/>
        <v>51635</v>
      </c>
      <c r="BG41" s="140">
        <f t="shared" si="25"/>
        <v>0</v>
      </c>
      <c r="BH41" s="140">
        <f t="shared" si="26"/>
        <v>0</v>
      </c>
      <c r="BI41" s="140">
        <v>0</v>
      </c>
      <c r="BJ41" s="140">
        <v>0</v>
      </c>
      <c r="BK41" s="140">
        <v>0</v>
      </c>
      <c r="BL41" s="140">
        <v>0</v>
      </c>
      <c r="BM41" s="140">
        <v>0</v>
      </c>
      <c r="BN41" s="140">
        <v>0</v>
      </c>
      <c r="BO41" s="140">
        <f t="shared" si="27"/>
        <v>0</v>
      </c>
      <c r="BP41" s="140">
        <f t="shared" si="28"/>
        <v>0</v>
      </c>
      <c r="BQ41" s="140"/>
      <c r="BR41" s="140"/>
      <c r="BS41" s="140"/>
      <c r="BT41" s="140"/>
      <c r="BU41" s="140">
        <f t="shared" si="29"/>
        <v>0</v>
      </c>
      <c r="BV41" s="140"/>
      <c r="BW41" s="140"/>
      <c r="BX41" s="140">
        <v>0</v>
      </c>
      <c r="BY41" s="140">
        <v>0</v>
      </c>
      <c r="BZ41" s="140">
        <f t="shared" si="30"/>
        <v>0</v>
      </c>
      <c r="CA41" s="140">
        <v>0</v>
      </c>
      <c r="CB41" s="140">
        <v>0</v>
      </c>
      <c r="CC41" s="140">
        <v>0</v>
      </c>
      <c r="CD41" s="140">
        <v>0</v>
      </c>
      <c r="CE41" s="140">
        <v>35980</v>
      </c>
      <c r="CF41" s="140">
        <v>0</v>
      </c>
      <c r="CG41" s="140"/>
      <c r="CH41" s="140">
        <f t="shared" si="31"/>
        <v>0</v>
      </c>
      <c r="CI41" s="140">
        <f t="shared" si="50"/>
        <v>0</v>
      </c>
      <c r="CJ41" s="140">
        <f t="shared" si="50"/>
        <v>0</v>
      </c>
      <c r="CK41" s="140">
        <f t="shared" si="50"/>
        <v>0</v>
      </c>
      <c r="CL41" s="140">
        <f t="shared" si="50"/>
        <v>0</v>
      </c>
      <c r="CM41" s="140">
        <f t="shared" si="50"/>
        <v>0</v>
      </c>
      <c r="CN41" s="140">
        <f t="shared" si="50"/>
        <v>0</v>
      </c>
      <c r="CO41" s="140">
        <f t="shared" si="50"/>
        <v>0</v>
      </c>
      <c r="CP41" s="140">
        <f t="shared" si="50"/>
        <v>12013</v>
      </c>
      <c r="CQ41" s="140">
        <f t="shared" si="50"/>
        <v>51635</v>
      </c>
      <c r="CR41" s="140">
        <f t="shared" si="50"/>
        <v>0</v>
      </c>
      <c r="CS41" s="140">
        <f t="shared" si="50"/>
        <v>0</v>
      </c>
      <c r="CT41" s="140">
        <f t="shared" si="50"/>
        <v>0</v>
      </c>
      <c r="CU41" s="140">
        <f t="shared" si="50"/>
        <v>0</v>
      </c>
      <c r="CV41" s="140">
        <f t="shared" si="50"/>
        <v>0</v>
      </c>
      <c r="CW41" s="140">
        <f t="shared" si="50"/>
        <v>1452</v>
      </c>
      <c r="CX41" s="140">
        <f t="shared" si="49"/>
        <v>1452</v>
      </c>
      <c r="CY41" s="140">
        <f t="shared" si="49"/>
        <v>0</v>
      </c>
      <c r="CZ41" s="140">
        <f t="shared" si="49"/>
        <v>0</v>
      </c>
      <c r="DA41" s="140">
        <f t="shared" si="49"/>
        <v>0</v>
      </c>
      <c r="DB41" s="140">
        <f t="shared" si="49"/>
        <v>50183</v>
      </c>
      <c r="DC41" s="140">
        <f t="shared" si="49"/>
        <v>50062</v>
      </c>
      <c r="DD41" s="140">
        <f t="shared" si="49"/>
        <v>0</v>
      </c>
      <c r="DE41" s="140">
        <f t="shared" si="49"/>
        <v>121</v>
      </c>
      <c r="DF41" s="140">
        <f t="shared" si="49"/>
        <v>0</v>
      </c>
      <c r="DG41" s="140">
        <f t="shared" si="49"/>
        <v>153913</v>
      </c>
      <c r="DH41" s="140">
        <f t="shared" si="49"/>
        <v>0</v>
      </c>
      <c r="DI41" s="140">
        <f t="shared" si="49"/>
        <v>0</v>
      </c>
      <c r="DJ41" s="140">
        <f t="shared" si="49"/>
        <v>51635</v>
      </c>
    </row>
    <row r="42" spans="1:114" s="123" customFormat="1" ht="12" customHeight="1">
      <c r="A42" s="124" t="s">
        <v>219</v>
      </c>
      <c r="B42" s="125" t="s">
        <v>287</v>
      </c>
      <c r="C42" s="124" t="s">
        <v>288</v>
      </c>
      <c r="D42" s="140">
        <f t="shared" si="6"/>
        <v>265132</v>
      </c>
      <c r="E42" s="140">
        <f t="shared" si="7"/>
        <v>14818</v>
      </c>
      <c r="F42" s="140">
        <v>0</v>
      </c>
      <c r="G42" s="140">
        <v>0</v>
      </c>
      <c r="H42" s="140">
        <v>0</v>
      </c>
      <c r="I42" s="140">
        <v>14663</v>
      </c>
      <c r="J42" s="141" t="s">
        <v>199</v>
      </c>
      <c r="K42" s="140">
        <v>155</v>
      </c>
      <c r="L42" s="140">
        <v>250314</v>
      </c>
      <c r="M42" s="140">
        <f t="shared" si="8"/>
        <v>46224</v>
      </c>
      <c r="N42" s="140">
        <f t="shared" si="9"/>
        <v>10</v>
      </c>
      <c r="O42" s="140">
        <v>0</v>
      </c>
      <c r="P42" s="140">
        <v>0</v>
      </c>
      <c r="Q42" s="140">
        <v>0</v>
      </c>
      <c r="R42" s="140">
        <v>0</v>
      </c>
      <c r="S42" s="141" t="s">
        <v>199</v>
      </c>
      <c r="T42" s="140">
        <v>10</v>
      </c>
      <c r="U42" s="140">
        <v>46214</v>
      </c>
      <c r="V42" s="140">
        <f t="shared" si="10"/>
        <v>311356</v>
      </c>
      <c r="W42" s="140">
        <f t="shared" si="11"/>
        <v>14828</v>
      </c>
      <c r="X42" s="140">
        <f t="shared" si="12"/>
        <v>0</v>
      </c>
      <c r="Y42" s="140">
        <f t="shared" si="13"/>
        <v>0</v>
      </c>
      <c r="Z42" s="140">
        <f t="shared" si="14"/>
        <v>0</v>
      </c>
      <c r="AA42" s="140">
        <f t="shared" si="15"/>
        <v>14663</v>
      </c>
      <c r="AB42" s="141" t="s">
        <v>199</v>
      </c>
      <c r="AC42" s="140">
        <f t="shared" si="16"/>
        <v>165</v>
      </c>
      <c r="AD42" s="140">
        <f t="shared" si="17"/>
        <v>296528</v>
      </c>
      <c r="AE42" s="140">
        <f t="shared" si="18"/>
        <v>0</v>
      </c>
      <c r="AF42" s="140">
        <f t="shared" si="19"/>
        <v>0</v>
      </c>
      <c r="AG42" s="140"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13194</v>
      </c>
      <c r="AM42" s="140">
        <f t="shared" si="20"/>
        <v>101295</v>
      </c>
      <c r="AN42" s="140">
        <f t="shared" si="21"/>
        <v>39068</v>
      </c>
      <c r="AO42" s="140">
        <v>39068</v>
      </c>
      <c r="AP42" s="140">
        <v>0</v>
      </c>
      <c r="AQ42" s="140">
        <v>0</v>
      </c>
      <c r="AR42" s="140">
        <v>0</v>
      </c>
      <c r="AS42" s="140">
        <f t="shared" si="22"/>
        <v>356</v>
      </c>
      <c r="AT42" s="140">
        <v>207</v>
      </c>
      <c r="AU42" s="140">
        <v>149</v>
      </c>
      <c r="AV42" s="140">
        <v>0</v>
      </c>
      <c r="AW42" s="140">
        <v>0</v>
      </c>
      <c r="AX42" s="140">
        <f t="shared" si="23"/>
        <v>61855</v>
      </c>
      <c r="AY42" s="140">
        <v>60391</v>
      </c>
      <c r="AZ42" s="140">
        <v>1285</v>
      </c>
      <c r="BA42" s="140">
        <v>179</v>
      </c>
      <c r="BB42" s="140">
        <v>0</v>
      </c>
      <c r="BC42" s="140">
        <v>140325</v>
      </c>
      <c r="BD42" s="140">
        <v>16</v>
      </c>
      <c r="BE42" s="140">
        <v>10318</v>
      </c>
      <c r="BF42" s="140">
        <f t="shared" si="24"/>
        <v>111613</v>
      </c>
      <c r="BG42" s="140">
        <f t="shared" si="25"/>
        <v>0</v>
      </c>
      <c r="BH42" s="140">
        <f t="shared" si="26"/>
        <v>0</v>
      </c>
      <c r="BI42" s="140">
        <v>0</v>
      </c>
      <c r="BJ42" s="140">
        <v>0</v>
      </c>
      <c r="BK42" s="140">
        <v>0</v>
      </c>
      <c r="BL42" s="140">
        <v>0</v>
      </c>
      <c r="BM42" s="140">
        <v>0</v>
      </c>
      <c r="BN42" s="140">
        <v>0</v>
      </c>
      <c r="BO42" s="140">
        <f t="shared" si="27"/>
        <v>0</v>
      </c>
      <c r="BP42" s="140">
        <f t="shared" si="28"/>
        <v>0</v>
      </c>
      <c r="BQ42" s="140">
        <v>0</v>
      </c>
      <c r="BR42" s="140">
        <v>0</v>
      </c>
      <c r="BS42" s="140">
        <v>0</v>
      </c>
      <c r="BT42" s="140">
        <v>0</v>
      </c>
      <c r="BU42" s="140">
        <f t="shared" si="29"/>
        <v>0</v>
      </c>
      <c r="BV42" s="140">
        <v>0</v>
      </c>
      <c r="BW42" s="140">
        <v>0</v>
      </c>
      <c r="BX42" s="140">
        <v>0</v>
      </c>
      <c r="BY42" s="140">
        <v>0</v>
      </c>
      <c r="BZ42" s="140">
        <f t="shared" si="30"/>
        <v>0</v>
      </c>
      <c r="CA42" s="140">
        <v>0</v>
      </c>
      <c r="CB42" s="140">
        <v>0</v>
      </c>
      <c r="CC42" s="140">
        <v>0</v>
      </c>
      <c r="CD42" s="140">
        <v>0</v>
      </c>
      <c r="CE42" s="140">
        <v>46224</v>
      </c>
      <c r="CF42" s="140">
        <v>0</v>
      </c>
      <c r="CG42" s="140">
        <v>0</v>
      </c>
      <c r="CH42" s="140">
        <f t="shared" si="31"/>
        <v>0</v>
      </c>
      <c r="CI42" s="140">
        <f aca="true" t="shared" si="51" ref="CI42:CI58">SUM(AE42,+BG42)</f>
        <v>0</v>
      </c>
      <c r="CJ42" s="140">
        <f aca="true" t="shared" si="52" ref="CJ42:CJ57">SUM(AF42,+BH42)</f>
        <v>0</v>
      </c>
      <c r="CK42" s="140">
        <f aca="true" t="shared" si="53" ref="CK42:CK57">SUM(AG42,+BI42)</f>
        <v>0</v>
      </c>
      <c r="CL42" s="140">
        <f aca="true" t="shared" si="54" ref="CL42:CL57">SUM(AH42,+BJ42)</f>
        <v>0</v>
      </c>
      <c r="CM42" s="140">
        <f aca="true" t="shared" si="55" ref="CM42:CM57">SUM(AI42,+BK42)</f>
        <v>0</v>
      </c>
      <c r="CN42" s="140">
        <f aca="true" t="shared" si="56" ref="CN42:CN57">SUM(AJ42,+BL42)</f>
        <v>0</v>
      </c>
      <c r="CO42" s="140">
        <f aca="true" t="shared" si="57" ref="CO42:CO57">SUM(AK42,+BM42)</f>
        <v>0</v>
      </c>
      <c r="CP42" s="140">
        <f aca="true" t="shared" si="58" ref="CP42:CP57">SUM(AL42,+BN42)</f>
        <v>13194</v>
      </c>
      <c r="CQ42" s="140">
        <f aca="true" t="shared" si="59" ref="CQ42:CQ57">SUM(AM42,+BO42)</f>
        <v>101295</v>
      </c>
      <c r="CR42" s="140">
        <f aca="true" t="shared" si="60" ref="CR42:CR57">SUM(AN42,+BP42)</f>
        <v>39068</v>
      </c>
      <c r="CS42" s="140">
        <f aca="true" t="shared" si="61" ref="CS42:CS57">SUM(AO42,+BQ42)</f>
        <v>39068</v>
      </c>
      <c r="CT42" s="140">
        <f aca="true" t="shared" si="62" ref="CT42:CT57">SUM(AP42,+BR42)</f>
        <v>0</v>
      </c>
      <c r="CU42" s="140">
        <f aca="true" t="shared" si="63" ref="CU42:CU57">SUM(AQ42,+BS42)</f>
        <v>0</v>
      </c>
      <c r="CV42" s="140">
        <f aca="true" t="shared" si="64" ref="CV42:CV84">SUM(AR42,+BT42)</f>
        <v>0</v>
      </c>
      <c r="CW42" s="140">
        <f aca="true" t="shared" si="65" ref="CW42:CW84">SUM(AS42,+BU42)</f>
        <v>356</v>
      </c>
      <c r="CX42" s="140">
        <f t="shared" si="49"/>
        <v>207</v>
      </c>
      <c r="CY42" s="140">
        <f t="shared" si="49"/>
        <v>149</v>
      </c>
      <c r="CZ42" s="140">
        <f t="shared" si="49"/>
        <v>0</v>
      </c>
      <c r="DA42" s="140">
        <f t="shared" si="49"/>
        <v>0</v>
      </c>
      <c r="DB42" s="140">
        <f t="shared" si="49"/>
        <v>61855</v>
      </c>
      <c r="DC42" s="140">
        <f t="shared" si="49"/>
        <v>60391</v>
      </c>
      <c r="DD42" s="140">
        <f t="shared" si="49"/>
        <v>1285</v>
      </c>
      <c r="DE42" s="140">
        <f t="shared" si="49"/>
        <v>179</v>
      </c>
      <c r="DF42" s="140">
        <f t="shared" si="49"/>
        <v>0</v>
      </c>
      <c r="DG42" s="140">
        <f t="shared" si="49"/>
        <v>186549</v>
      </c>
      <c r="DH42" s="140">
        <f t="shared" si="49"/>
        <v>16</v>
      </c>
      <c r="DI42" s="140">
        <f t="shared" si="49"/>
        <v>10318</v>
      </c>
      <c r="DJ42" s="140">
        <f t="shared" si="49"/>
        <v>111613</v>
      </c>
    </row>
    <row r="43" spans="1:114" s="123" customFormat="1" ht="12" customHeight="1">
      <c r="A43" s="124" t="s">
        <v>219</v>
      </c>
      <c r="B43" s="125" t="s">
        <v>289</v>
      </c>
      <c r="C43" s="124" t="s">
        <v>290</v>
      </c>
      <c r="D43" s="140">
        <f t="shared" si="6"/>
        <v>34341</v>
      </c>
      <c r="E43" s="140">
        <f t="shared" si="7"/>
        <v>0</v>
      </c>
      <c r="F43" s="140">
        <v>0</v>
      </c>
      <c r="G43" s="140">
        <v>0</v>
      </c>
      <c r="H43" s="140">
        <v>0</v>
      </c>
      <c r="I43" s="140">
        <v>0</v>
      </c>
      <c r="J43" s="141" t="s">
        <v>199</v>
      </c>
      <c r="K43" s="140">
        <v>0</v>
      </c>
      <c r="L43" s="140">
        <v>34341</v>
      </c>
      <c r="M43" s="140">
        <f t="shared" si="8"/>
        <v>21400</v>
      </c>
      <c r="N43" s="140">
        <f t="shared" si="9"/>
        <v>0</v>
      </c>
      <c r="O43" s="140">
        <v>0</v>
      </c>
      <c r="P43" s="140">
        <v>0</v>
      </c>
      <c r="Q43" s="140">
        <v>0</v>
      </c>
      <c r="R43" s="140">
        <v>0</v>
      </c>
      <c r="S43" s="141" t="s">
        <v>199</v>
      </c>
      <c r="T43" s="140">
        <v>0</v>
      </c>
      <c r="U43" s="140">
        <v>21400</v>
      </c>
      <c r="V43" s="140">
        <f t="shared" si="10"/>
        <v>55741</v>
      </c>
      <c r="W43" s="140">
        <f t="shared" si="11"/>
        <v>0</v>
      </c>
      <c r="X43" s="140">
        <f t="shared" si="12"/>
        <v>0</v>
      </c>
      <c r="Y43" s="140">
        <f t="shared" si="13"/>
        <v>0</v>
      </c>
      <c r="Z43" s="140">
        <f t="shared" si="14"/>
        <v>0</v>
      </c>
      <c r="AA43" s="140">
        <f t="shared" si="15"/>
        <v>0</v>
      </c>
      <c r="AB43" s="141" t="s">
        <v>199</v>
      </c>
      <c r="AC43" s="140">
        <f t="shared" si="16"/>
        <v>0</v>
      </c>
      <c r="AD43" s="140">
        <f t="shared" si="17"/>
        <v>55741</v>
      </c>
      <c r="AE43" s="140">
        <f t="shared" si="18"/>
        <v>0</v>
      </c>
      <c r="AF43" s="140">
        <f t="shared" si="19"/>
        <v>0</v>
      </c>
      <c r="AG43" s="140"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3950</v>
      </c>
      <c r="AM43" s="140">
        <f t="shared" si="20"/>
        <v>0</v>
      </c>
      <c r="AN43" s="140">
        <f t="shared" si="21"/>
        <v>0</v>
      </c>
      <c r="AO43" s="140">
        <v>0</v>
      </c>
      <c r="AP43" s="140">
        <v>0</v>
      </c>
      <c r="AQ43" s="140">
        <v>0</v>
      </c>
      <c r="AR43" s="140">
        <v>0</v>
      </c>
      <c r="AS43" s="140">
        <f t="shared" si="22"/>
        <v>0</v>
      </c>
      <c r="AT43" s="140">
        <v>0</v>
      </c>
      <c r="AU43" s="140">
        <v>0</v>
      </c>
      <c r="AV43" s="140">
        <v>0</v>
      </c>
      <c r="AW43" s="140">
        <v>0</v>
      </c>
      <c r="AX43" s="140">
        <f t="shared" si="23"/>
        <v>0</v>
      </c>
      <c r="AY43" s="140">
        <v>0</v>
      </c>
      <c r="AZ43" s="140">
        <v>0</v>
      </c>
      <c r="BA43" s="140">
        <v>0</v>
      </c>
      <c r="BB43" s="140">
        <v>0</v>
      </c>
      <c r="BC43" s="140">
        <v>30391</v>
      </c>
      <c r="BD43" s="140">
        <v>0</v>
      </c>
      <c r="BE43" s="140">
        <v>0</v>
      </c>
      <c r="BF43" s="140">
        <f t="shared" si="24"/>
        <v>0</v>
      </c>
      <c r="BG43" s="140">
        <f t="shared" si="25"/>
        <v>0</v>
      </c>
      <c r="BH43" s="140">
        <f t="shared" si="26"/>
        <v>0</v>
      </c>
      <c r="BI43" s="140">
        <v>0</v>
      </c>
      <c r="BJ43" s="140">
        <v>0</v>
      </c>
      <c r="BK43" s="140">
        <v>0</v>
      </c>
      <c r="BL43" s="140">
        <v>0</v>
      </c>
      <c r="BM43" s="140">
        <v>0</v>
      </c>
      <c r="BN43" s="140">
        <v>0</v>
      </c>
      <c r="BO43" s="140">
        <f t="shared" si="27"/>
        <v>0</v>
      </c>
      <c r="BP43" s="140">
        <f t="shared" si="28"/>
        <v>0</v>
      </c>
      <c r="BQ43" s="140">
        <v>0</v>
      </c>
      <c r="BR43" s="140">
        <v>0</v>
      </c>
      <c r="BS43" s="140">
        <v>0</v>
      </c>
      <c r="BT43" s="140">
        <v>0</v>
      </c>
      <c r="BU43" s="140">
        <f t="shared" si="29"/>
        <v>0</v>
      </c>
      <c r="BV43" s="140">
        <v>0</v>
      </c>
      <c r="BW43" s="140">
        <v>0</v>
      </c>
      <c r="BX43" s="140">
        <v>0</v>
      </c>
      <c r="BY43" s="140">
        <v>0</v>
      </c>
      <c r="BZ43" s="140">
        <f t="shared" si="30"/>
        <v>0</v>
      </c>
      <c r="CA43" s="140">
        <v>0</v>
      </c>
      <c r="CB43" s="140">
        <v>0</v>
      </c>
      <c r="CC43" s="140">
        <v>0</v>
      </c>
      <c r="CD43" s="140">
        <v>0</v>
      </c>
      <c r="CE43" s="140">
        <v>21400</v>
      </c>
      <c r="CF43" s="140">
        <v>0</v>
      </c>
      <c r="CG43" s="140">
        <v>0</v>
      </c>
      <c r="CH43" s="140">
        <f t="shared" si="31"/>
        <v>0</v>
      </c>
      <c r="CI43" s="140">
        <f t="shared" si="51"/>
        <v>0</v>
      </c>
      <c r="CJ43" s="140">
        <f t="shared" si="52"/>
        <v>0</v>
      </c>
      <c r="CK43" s="140">
        <f t="shared" si="53"/>
        <v>0</v>
      </c>
      <c r="CL43" s="140">
        <f t="shared" si="54"/>
        <v>0</v>
      </c>
      <c r="CM43" s="140">
        <f t="shared" si="55"/>
        <v>0</v>
      </c>
      <c r="CN43" s="140">
        <f t="shared" si="56"/>
        <v>0</v>
      </c>
      <c r="CO43" s="140">
        <f t="shared" si="57"/>
        <v>0</v>
      </c>
      <c r="CP43" s="140">
        <f t="shared" si="58"/>
        <v>3950</v>
      </c>
      <c r="CQ43" s="140">
        <f t="shared" si="59"/>
        <v>0</v>
      </c>
      <c r="CR43" s="140">
        <f t="shared" si="60"/>
        <v>0</v>
      </c>
      <c r="CS43" s="140">
        <f t="shared" si="61"/>
        <v>0</v>
      </c>
      <c r="CT43" s="140">
        <f t="shared" si="62"/>
        <v>0</v>
      </c>
      <c r="CU43" s="140">
        <f t="shared" si="63"/>
        <v>0</v>
      </c>
      <c r="CV43" s="140">
        <f t="shared" si="64"/>
        <v>0</v>
      </c>
      <c r="CW43" s="140">
        <f t="shared" si="65"/>
        <v>0</v>
      </c>
      <c r="CX43" s="140">
        <f t="shared" si="49"/>
        <v>0</v>
      </c>
      <c r="CY43" s="140">
        <f t="shared" si="49"/>
        <v>0</v>
      </c>
      <c r="CZ43" s="140">
        <f t="shared" si="49"/>
        <v>0</v>
      </c>
      <c r="DA43" s="140">
        <f t="shared" si="49"/>
        <v>0</v>
      </c>
      <c r="DB43" s="140">
        <f t="shared" si="49"/>
        <v>0</v>
      </c>
      <c r="DC43" s="140">
        <f t="shared" si="49"/>
        <v>0</v>
      </c>
      <c r="DD43" s="140">
        <f t="shared" si="49"/>
        <v>0</v>
      </c>
      <c r="DE43" s="140">
        <f t="shared" si="49"/>
        <v>0</v>
      </c>
      <c r="DF43" s="140">
        <f aca="true" t="shared" si="66" ref="DB43:DJ71">SUM(BB43,+CD43)</f>
        <v>0</v>
      </c>
      <c r="DG43" s="140">
        <f t="shared" si="66"/>
        <v>51791</v>
      </c>
      <c r="DH43" s="140">
        <f t="shared" si="66"/>
        <v>0</v>
      </c>
      <c r="DI43" s="140">
        <f t="shared" si="66"/>
        <v>0</v>
      </c>
      <c r="DJ43" s="140">
        <f t="shared" si="66"/>
        <v>0</v>
      </c>
    </row>
    <row r="44" spans="1:114" s="123" customFormat="1" ht="12" customHeight="1">
      <c r="A44" s="124" t="s">
        <v>219</v>
      </c>
      <c r="B44" s="125" t="s">
        <v>291</v>
      </c>
      <c r="C44" s="124" t="s">
        <v>292</v>
      </c>
      <c r="D44" s="140">
        <f t="shared" si="6"/>
        <v>112350</v>
      </c>
      <c r="E44" s="140">
        <f t="shared" si="7"/>
        <v>13348</v>
      </c>
      <c r="F44" s="140">
        <v>0</v>
      </c>
      <c r="G44" s="140">
        <v>0</v>
      </c>
      <c r="H44" s="140">
        <v>0</v>
      </c>
      <c r="I44" s="140">
        <v>8309</v>
      </c>
      <c r="J44" s="141" t="s">
        <v>199</v>
      </c>
      <c r="K44" s="140">
        <v>5039</v>
      </c>
      <c r="L44" s="140">
        <v>99002</v>
      </c>
      <c r="M44" s="140">
        <f t="shared" si="8"/>
        <v>22904</v>
      </c>
      <c r="N44" s="140">
        <f t="shared" si="9"/>
        <v>0</v>
      </c>
      <c r="O44" s="140">
        <v>0</v>
      </c>
      <c r="P44" s="140">
        <v>0</v>
      </c>
      <c r="Q44" s="140">
        <v>0</v>
      </c>
      <c r="R44" s="140">
        <v>0</v>
      </c>
      <c r="S44" s="141" t="s">
        <v>199</v>
      </c>
      <c r="T44" s="140"/>
      <c r="U44" s="140">
        <v>22904</v>
      </c>
      <c r="V44" s="140">
        <f t="shared" si="10"/>
        <v>135254</v>
      </c>
      <c r="W44" s="140">
        <f t="shared" si="11"/>
        <v>13348</v>
      </c>
      <c r="X44" s="140">
        <f t="shared" si="12"/>
        <v>0</v>
      </c>
      <c r="Y44" s="140">
        <f t="shared" si="13"/>
        <v>0</v>
      </c>
      <c r="Z44" s="140">
        <f t="shared" si="14"/>
        <v>0</v>
      </c>
      <c r="AA44" s="140">
        <f t="shared" si="15"/>
        <v>8309</v>
      </c>
      <c r="AB44" s="141" t="s">
        <v>199</v>
      </c>
      <c r="AC44" s="140">
        <f t="shared" si="16"/>
        <v>5039</v>
      </c>
      <c r="AD44" s="140">
        <f t="shared" si="17"/>
        <v>121906</v>
      </c>
      <c r="AE44" s="140">
        <f t="shared" si="18"/>
        <v>0</v>
      </c>
      <c r="AF44" s="140">
        <f t="shared" si="19"/>
        <v>0</v>
      </c>
      <c r="AG44" s="140">
        <v>0</v>
      </c>
      <c r="AH44" s="140">
        <v>0</v>
      </c>
      <c r="AI44" s="140">
        <v>0</v>
      </c>
      <c r="AJ44" s="140">
        <v>0</v>
      </c>
      <c r="AK44" s="140">
        <v>0</v>
      </c>
      <c r="AL44" s="140">
        <v>7650</v>
      </c>
      <c r="AM44" s="140">
        <f t="shared" si="20"/>
        <v>26208</v>
      </c>
      <c r="AN44" s="140">
        <f t="shared" si="21"/>
        <v>6633</v>
      </c>
      <c r="AO44" s="140">
        <v>6633</v>
      </c>
      <c r="AP44" s="140">
        <v>0</v>
      </c>
      <c r="AQ44" s="140">
        <v>0</v>
      </c>
      <c r="AR44" s="140">
        <v>0</v>
      </c>
      <c r="AS44" s="140">
        <f t="shared" si="22"/>
        <v>0</v>
      </c>
      <c r="AT44" s="140">
        <v>0</v>
      </c>
      <c r="AU44" s="140">
        <v>0</v>
      </c>
      <c r="AV44" s="140">
        <v>0</v>
      </c>
      <c r="AW44" s="140">
        <v>0</v>
      </c>
      <c r="AX44" s="140">
        <f t="shared" si="23"/>
        <v>19575</v>
      </c>
      <c r="AY44" s="140">
        <v>18416</v>
      </c>
      <c r="AZ44" s="140">
        <v>0</v>
      </c>
      <c r="BA44" s="140">
        <v>0</v>
      </c>
      <c r="BB44" s="140">
        <v>1159</v>
      </c>
      <c r="BC44" s="140">
        <v>78492</v>
      </c>
      <c r="BD44" s="140">
        <v>0</v>
      </c>
      <c r="BE44" s="140">
        <v>0</v>
      </c>
      <c r="BF44" s="140">
        <f t="shared" si="24"/>
        <v>26208</v>
      </c>
      <c r="BG44" s="140">
        <f t="shared" si="25"/>
        <v>0</v>
      </c>
      <c r="BH44" s="140">
        <f t="shared" si="26"/>
        <v>0</v>
      </c>
      <c r="BI44" s="140">
        <v>0</v>
      </c>
      <c r="BJ44" s="140">
        <v>0</v>
      </c>
      <c r="BK44" s="140">
        <v>0</v>
      </c>
      <c r="BL44" s="140">
        <v>0</v>
      </c>
      <c r="BM44" s="140">
        <v>0</v>
      </c>
      <c r="BN44" s="140">
        <v>0</v>
      </c>
      <c r="BO44" s="140">
        <f t="shared" si="27"/>
        <v>663</v>
      </c>
      <c r="BP44" s="140">
        <f t="shared" si="28"/>
        <v>663</v>
      </c>
      <c r="BQ44" s="140">
        <v>663</v>
      </c>
      <c r="BR44" s="140">
        <v>0</v>
      </c>
      <c r="BS44" s="140">
        <v>0</v>
      </c>
      <c r="BT44" s="140">
        <v>0</v>
      </c>
      <c r="BU44" s="140">
        <f t="shared" si="29"/>
        <v>0</v>
      </c>
      <c r="BV44" s="140">
        <v>0</v>
      </c>
      <c r="BW44" s="140">
        <v>0</v>
      </c>
      <c r="BX44" s="140">
        <v>0</v>
      </c>
      <c r="BY44" s="140">
        <v>0</v>
      </c>
      <c r="BZ44" s="140">
        <f t="shared" si="30"/>
        <v>0</v>
      </c>
      <c r="CA44" s="140">
        <v>0</v>
      </c>
      <c r="CB44" s="140">
        <v>0</v>
      </c>
      <c r="CC44" s="140">
        <v>0</v>
      </c>
      <c r="CD44" s="140">
        <v>0</v>
      </c>
      <c r="CE44" s="140">
        <v>22241</v>
      </c>
      <c r="CF44" s="140">
        <v>0</v>
      </c>
      <c r="CG44" s="140">
        <v>0</v>
      </c>
      <c r="CH44" s="140">
        <f t="shared" si="31"/>
        <v>663</v>
      </c>
      <c r="CI44" s="140">
        <f t="shared" si="51"/>
        <v>0</v>
      </c>
      <c r="CJ44" s="140">
        <f t="shared" si="52"/>
        <v>0</v>
      </c>
      <c r="CK44" s="140">
        <f t="shared" si="53"/>
        <v>0</v>
      </c>
      <c r="CL44" s="140">
        <f t="shared" si="54"/>
        <v>0</v>
      </c>
      <c r="CM44" s="140">
        <f t="shared" si="55"/>
        <v>0</v>
      </c>
      <c r="CN44" s="140">
        <f t="shared" si="56"/>
        <v>0</v>
      </c>
      <c r="CO44" s="140">
        <f t="shared" si="57"/>
        <v>0</v>
      </c>
      <c r="CP44" s="140">
        <f t="shared" si="58"/>
        <v>7650</v>
      </c>
      <c r="CQ44" s="140">
        <f t="shared" si="59"/>
        <v>26871</v>
      </c>
      <c r="CR44" s="140">
        <f t="shared" si="60"/>
        <v>7296</v>
      </c>
      <c r="CS44" s="140">
        <f t="shared" si="61"/>
        <v>7296</v>
      </c>
      <c r="CT44" s="140">
        <f t="shared" si="62"/>
        <v>0</v>
      </c>
      <c r="CU44" s="140">
        <f t="shared" si="63"/>
        <v>0</v>
      </c>
      <c r="CV44" s="140">
        <f t="shared" si="64"/>
        <v>0</v>
      </c>
      <c r="CW44" s="140">
        <f t="shared" si="65"/>
        <v>0</v>
      </c>
      <c r="CX44" s="140">
        <f aca="true" t="shared" si="67" ref="CX44:CX56">SUM(AT44,+BV44)</f>
        <v>0</v>
      </c>
      <c r="CY44" s="140">
        <f aca="true" t="shared" si="68" ref="CY44:CY84">SUM(AU44,+BW44)</f>
        <v>0</v>
      </c>
      <c r="CZ44" s="140">
        <f aca="true" t="shared" si="69" ref="CZ44:CZ84">SUM(AV44,+BX44)</f>
        <v>0</v>
      </c>
      <c r="DA44" s="140">
        <f aca="true" t="shared" si="70" ref="DA44:DA84">SUM(AW44,+BY44)</f>
        <v>0</v>
      </c>
      <c r="DB44" s="140">
        <f t="shared" si="66"/>
        <v>19575</v>
      </c>
      <c r="DC44" s="140">
        <f t="shared" si="66"/>
        <v>18416</v>
      </c>
      <c r="DD44" s="140">
        <f t="shared" si="66"/>
        <v>0</v>
      </c>
      <c r="DE44" s="140">
        <f t="shared" si="66"/>
        <v>0</v>
      </c>
      <c r="DF44" s="140">
        <f t="shared" si="66"/>
        <v>1159</v>
      </c>
      <c r="DG44" s="140">
        <f t="shared" si="66"/>
        <v>100733</v>
      </c>
      <c r="DH44" s="140">
        <f t="shared" si="66"/>
        <v>0</v>
      </c>
      <c r="DI44" s="140">
        <f t="shared" si="66"/>
        <v>0</v>
      </c>
      <c r="DJ44" s="140">
        <f t="shared" si="66"/>
        <v>26871</v>
      </c>
    </row>
    <row r="45" spans="1:114" s="123" customFormat="1" ht="12" customHeight="1">
      <c r="A45" s="124" t="s">
        <v>219</v>
      </c>
      <c r="B45" s="125" t="s">
        <v>293</v>
      </c>
      <c r="C45" s="124" t="s">
        <v>294</v>
      </c>
      <c r="D45" s="140">
        <f t="shared" si="6"/>
        <v>30868</v>
      </c>
      <c r="E45" s="140">
        <f t="shared" si="7"/>
        <v>0</v>
      </c>
      <c r="F45" s="140">
        <v>0</v>
      </c>
      <c r="G45" s="140">
        <v>0</v>
      </c>
      <c r="H45" s="140">
        <v>0</v>
      </c>
      <c r="I45" s="140">
        <v>0</v>
      </c>
      <c r="J45" s="141" t="s">
        <v>199</v>
      </c>
      <c r="K45" s="140">
        <v>0</v>
      </c>
      <c r="L45" s="140">
        <v>30868</v>
      </c>
      <c r="M45" s="140">
        <f t="shared" si="8"/>
        <v>4291</v>
      </c>
      <c r="N45" s="140">
        <f t="shared" si="9"/>
        <v>0</v>
      </c>
      <c r="O45" s="140">
        <v>0</v>
      </c>
      <c r="P45" s="140">
        <v>0</v>
      </c>
      <c r="Q45" s="140">
        <v>0</v>
      </c>
      <c r="R45" s="140">
        <v>0</v>
      </c>
      <c r="S45" s="141" t="s">
        <v>199</v>
      </c>
      <c r="T45" s="140">
        <v>0</v>
      </c>
      <c r="U45" s="140">
        <v>4291</v>
      </c>
      <c r="V45" s="140">
        <f t="shared" si="10"/>
        <v>35159</v>
      </c>
      <c r="W45" s="140">
        <f t="shared" si="11"/>
        <v>0</v>
      </c>
      <c r="X45" s="140">
        <f t="shared" si="12"/>
        <v>0</v>
      </c>
      <c r="Y45" s="140">
        <f t="shared" si="13"/>
        <v>0</v>
      </c>
      <c r="Z45" s="140">
        <f t="shared" si="14"/>
        <v>0</v>
      </c>
      <c r="AA45" s="140">
        <f t="shared" si="15"/>
        <v>0</v>
      </c>
      <c r="AB45" s="141" t="s">
        <v>199</v>
      </c>
      <c r="AC45" s="140">
        <f t="shared" si="16"/>
        <v>0</v>
      </c>
      <c r="AD45" s="140">
        <f t="shared" si="17"/>
        <v>35159</v>
      </c>
      <c r="AE45" s="140">
        <f t="shared" si="18"/>
        <v>0</v>
      </c>
      <c r="AF45" s="140">
        <f t="shared" si="19"/>
        <v>0</v>
      </c>
      <c r="AG45" s="140">
        <v>0</v>
      </c>
      <c r="AH45" s="140">
        <v>0</v>
      </c>
      <c r="AI45" s="140">
        <v>0</v>
      </c>
      <c r="AJ45" s="140">
        <v>0</v>
      </c>
      <c r="AK45" s="140">
        <v>0</v>
      </c>
      <c r="AL45" s="140">
        <v>1797</v>
      </c>
      <c r="AM45" s="140">
        <f t="shared" si="20"/>
        <v>15067</v>
      </c>
      <c r="AN45" s="140">
        <f t="shared" si="21"/>
        <v>0</v>
      </c>
      <c r="AO45" s="140">
        <v>0</v>
      </c>
      <c r="AP45" s="140">
        <v>0</v>
      </c>
      <c r="AQ45" s="140">
        <v>0</v>
      </c>
      <c r="AR45" s="140">
        <v>0</v>
      </c>
      <c r="AS45" s="140">
        <f t="shared" si="22"/>
        <v>319</v>
      </c>
      <c r="AT45" s="140">
        <v>0</v>
      </c>
      <c r="AU45" s="140">
        <v>0</v>
      </c>
      <c r="AV45" s="140">
        <v>319</v>
      </c>
      <c r="AW45" s="140">
        <v>0</v>
      </c>
      <c r="AX45" s="140">
        <f t="shared" si="23"/>
        <v>14748</v>
      </c>
      <c r="AY45" s="140">
        <v>14748</v>
      </c>
      <c r="AZ45" s="140">
        <v>0</v>
      </c>
      <c r="BA45" s="140">
        <v>0</v>
      </c>
      <c r="BB45" s="140">
        <v>0</v>
      </c>
      <c r="BC45" s="140">
        <v>13592</v>
      </c>
      <c r="BD45" s="140">
        <v>0</v>
      </c>
      <c r="BE45" s="140">
        <v>412</v>
      </c>
      <c r="BF45" s="140">
        <f t="shared" si="24"/>
        <v>15479</v>
      </c>
      <c r="BG45" s="140">
        <f t="shared" si="25"/>
        <v>0</v>
      </c>
      <c r="BH45" s="140">
        <f t="shared" si="26"/>
        <v>0</v>
      </c>
      <c r="BI45" s="140">
        <v>0</v>
      </c>
      <c r="BJ45" s="140">
        <v>0</v>
      </c>
      <c r="BK45" s="140">
        <v>0</v>
      </c>
      <c r="BL45" s="140">
        <v>0</v>
      </c>
      <c r="BM45" s="140">
        <v>0</v>
      </c>
      <c r="BN45" s="140">
        <v>0</v>
      </c>
      <c r="BO45" s="140">
        <f t="shared" si="27"/>
        <v>0</v>
      </c>
      <c r="BP45" s="140">
        <f t="shared" si="28"/>
        <v>0</v>
      </c>
      <c r="BQ45" s="140">
        <v>0</v>
      </c>
      <c r="BR45" s="140">
        <v>0</v>
      </c>
      <c r="BS45" s="140">
        <v>0</v>
      </c>
      <c r="BT45" s="140">
        <v>0</v>
      </c>
      <c r="BU45" s="140">
        <f t="shared" si="29"/>
        <v>0</v>
      </c>
      <c r="BV45" s="140">
        <v>0</v>
      </c>
      <c r="BW45" s="140">
        <v>0</v>
      </c>
      <c r="BX45" s="140">
        <v>0</v>
      </c>
      <c r="BY45" s="140">
        <v>0</v>
      </c>
      <c r="BZ45" s="140">
        <f t="shared" si="30"/>
        <v>0</v>
      </c>
      <c r="CA45" s="140">
        <v>0</v>
      </c>
      <c r="CB45" s="140">
        <v>0</v>
      </c>
      <c r="CC45" s="140">
        <v>0</v>
      </c>
      <c r="CD45" s="140">
        <v>0</v>
      </c>
      <c r="CE45" s="140">
        <v>4291</v>
      </c>
      <c r="CF45" s="140">
        <v>0</v>
      </c>
      <c r="CG45" s="140">
        <v>0</v>
      </c>
      <c r="CH45" s="140">
        <f t="shared" si="31"/>
        <v>0</v>
      </c>
      <c r="CI45" s="140">
        <f t="shared" si="51"/>
        <v>0</v>
      </c>
      <c r="CJ45" s="140">
        <f t="shared" si="52"/>
        <v>0</v>
      </c>
      <c r="CK45" s="140">
        <f t="shared" si="53"/>
        <v>0</v>
      </c>
      <c r="CL45" s="140">
        <f t="shared" si="54"/>
        <v>0</v>
      </c>
      <c r="CM45" s="140">
        <f t="shared" si="55"/>
        <v>0</v>
      </c>
      <c r="CN45" s="140">
        <f t="shared" si="56"/>
        <v>0</v>
      </c>
      <c r="CO45" s="140">
        <f t="shared" si="57"/>
        <v>0</v>
      </c>
      <c r="CP45" s="140">
        <f t="shared" si="58"/>
        <v>1797</v>
      </c>
      <c r="CQ45" s="140">
        <f t="shared" si="59"/>
        <v>15067</v>
      </c>
      <c r="CR45" s="140">
        <f t="shared" si="60"/>
        <v>0</v>
      </c>
      <c r="CS45" s="140">
        <f t="shared" si="61"/>
        <v>0</v>
      </c>
      <c r="CT45" s="140">
        <f t="shared" si="62"/>
        <v>0</v>
      </c>
      <c r="CU45" s="140">
        <f t="shared" si="63"/>
        <v>0</v>
      </c>
      <c r="CV45" s="140">
        <f t="shared" si="64"/>
        <v>0</v>
      </c>
      <c r="CW45" s="140">
        <f t="shared" si="65"/>
        <v>319</v>
      </c>
      <c r="CX45" s="140">
        <f t="shared" si="67"/>
        <v>0</v>
      </c>
      <c r="CY45" s="140">
        <f t="shared" si="68"/>
        <v>0</v>
      </c>
      <c r="CZ45" s="140">
        <f t="shared" si="69"/>
        <v>319</v>
      </c>
      <c r="DA45" s="140">
        <f t="shared" si="70"/>
        <v>0</v>
      </c>
      <c r="DB45" s="140">
        <f t="shared" si="66"/>
        <v>14748</v>
      </c>
      <c r="DC45" s="140">
        <f t="shared" si="66"/>
        <v>14748</v>
      </c>
      <c r="DD45" s="140">
        <f t="shared" si="66"/>
        <v>0</v>
      </c>
      <c r="DE45" s="140">
        <f t="shared" si="66"/>
        <v>0</v>
      </c>
      <c r="DF45" s="140">
        <f t="shared" si="66"/>
        <v>0</v>
      </c>
      <c r="DG45" s="140">
        <f t="shared" si="66"/>
        <v>17883</v>
      </c>
      <c r="DH45" s="140">
        <f t="shared" si="66"/>
        <v>0</v>
      </c>
      <c r="DI45" s="140">
        <f t="shared" si="66"/>
        <v>412</v>
      </c>
      <c r="DJ45" s="140">
        <f t="shared" si="66"/>
        <v>15479</v>
      </c>
    </row>
    <row r="46" spans="1:114" s="123" customFormat="1" ht="12" customHeight="1">
      <c r="A46" s="124" t="s">
        <v>219</v>
      </c>
      <c r="B46" s="125" t="s">
        <v>295</v>
      </c>
      <c r="C46" s="124" t="s">
        <v>296</v>
      </c>
      <c r="D46" s="140">
        <f t="shared" si="6"/>
        <v>48497</v>
      </c>
      <c r="E46" s="140">
        <f t="shared" si="7"/>
        <v>5271</v>
      </c>
      <c r="F46" s="140">
        <v>0</v>
      </c>
      <c r="G46" s="140">
        <v>0</v>
      </c>
      <c r="H46" s="140">
        <v>0</v>
      </c>
      <c r="I46" s="140">
        <v>5163</v>
      </c>
      <c r="J46" s="141" t="s">
        <v>199</v>
      </c>
      <c r="K46" s="140">
        <v>108</v>
      </c>
      <c r="L46" s="140">
        <v>43226</v>
      </c>
      <c r="M46" s="140">
        <f t="shared" si="8"/>
        <v>3833</v>
      </c>
      <c r="N46" s="140">
        <f t="shared" si="9"/>
        <v>0</v>
      </c>
      <c r="O46" s="140">
        <v>0</v>
      </c>
      <c r="P46" s="140">
        <v>0</v>
      </c>
      <c r="Q46" s="140">
        <v>0</v>
      </c>
      <c r="R46" s="140">
        <v>0</v>
      </c>
      <c r="S46" s="141" t="s">
        <v>199</v>
      </c>
      <c r="T46" s="140">
        <v>0</v>
      </c>
      <c r="U46" s="140">
        <v>3833</v>
      </c>
      <c r="V46" s="140">
        <f t="shared" si="10"/>
        <v>52330</v>
      </c>
      <c r="W46" s="140">
        <f t="shared" si="11"/>
        <v>5271</v>
      </c>
      <c r="X46" s="140">
        <f t="shared" si="12"/>
        <v>0</v>
      </c>
      <c r="Y46" s="140">
        <f t="shared" si="13"/>
        <v>0</v>
      </c>
      <c r="Z46" s="140">
        <f t="shared" si="14"/>
        <v>0</v>
      </c>
      <c r="AA46" s="140">
        <f t="shared" si="15"/>
        <v>5163</v>
      </c>
      <c r="AB46" s="141" t="s">
        <v>199</v>
      </c>
      <c r="AC46" s="140">
        <f t="shared" si="16"/>
        <v>108</v>
      </c>
      <c r="AD46" s="140">
        <f t="shared" si="17"/>
        <v>47059</v>
      </c>
      <c r="AE46" s="140">
        <f t="shared" si="18"/>
        <v>0</v>
      </c>
      <c r="AF46" s="140">
        <f t="shared" si="19"/>
        <v>0</v>
      </c>
      <c r="AG46" s="140"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4426</v>
      </c>
      <c r="AM46" s="140">
        <f t="shared" si="20"/>
        <v>13290</v>
      </c>
      <c r="AN46" s="140">
        <f t="shared" si="21"/>
        <v>0</v>
      </c>
      <c r="AO46" s="140">
        <v>0</v>
      </c>
      <c r="AP46" s="140">
        <v>0</v>
      </c>
      <c r="AQ46" s="140">
        <v>0</v>
      </c>
      <c r="AR46" s="140">
        <v>0</v>
      </c>
      <c r="AS46" s="140">
        <f t="shared" si="22"/>
        <v>0</v>
      </c>
      <c r="AT46" s="140">
        <v>0</v>
      </c>
      <c r="AU46" s="140">
        <v>0</v>
      </c>
      <c r="AV46" s="140">
        <v>0</v>
      </c>
      <c r="AW46" s="140">
        <v>0</v>
      </c>
      <c r="AX46" s="140">
        <f t="shared" si="23"/>
        <v>13290</v>
      </c>
      <c r="AY46" s="140">
        <v>13266</v>
      </c>
      <c r="AZ46" s="140">
        <v>24</v>
      </c>
      <c r="BA46" s="140">
        <v>0</v>
      </c>
      <c r="BB46" s="140">
        <v>0</v>
      </c>
      <c r="BC46" s="140">
        <v>30781</v>
      </c>
      <c r="BD46" s="140">
        <v>0</v>
      </c>
      <c r="BE46" s="140">
        <v>0</v>
      </c>
      <c r="BF46" s="140">
        <f t="shared" si="24"/>
        <v>13290</v>
      </c>
      <c r="BG46" s="140">
        <f t="shared" si="25"/>
        <v>0</v>
      </c>
      <c r="BH46" s="140">
        <f t="shared" si="26"/>
        <v>0</v>
      </c>
      <c r="BI46" s="140">
        <v>0</v>
      </c>
      <c r="BJ46" s="140">
        <v>0</v>
      </c>
      <c r="BK46" s="140">
        <v>0</v>
      </c>
      <c r="BL46" s="140">
        <v>0</v>
      </c>
      <c r="BM46" s="140">
        <v>0</v>
      </c>
      <c r="BN46" s="140">
        <v>0</v>
      </c>
      <c r="BO46" s="140">
        <f t="shared" si="27"/>
        <v>0</v>
      </c>
      <c r="BP46" s="140">
        <f t="shared" si="28"/>
        <v>0</v>
      </c>
      <c r="BQ46" s="140">
        <v>0</v>
      </c>
      <c r="BR46" s="140">
        <v>0</v>
      </c>
      <c r="BS46" s="140">
        <v>0</v>
      </c>
      <c r="BT46" s="140">
        <v>0</v>
      </c>
      <c r="BU46" s="140">
        <f t="shared" si="29"/>
        <v>0</v>
      </c>
      <c r="BV46" s="140">
        <v>0</v>
      </c>
      <c r="BW46" s="140">
        <v>0</v>
      </c>
      <c r="BX46" s="140">
        <v>0</v>
      </c>
      <c r="BY46" s="140">
        <v>0</v>
      </c>
      <c r="BZ46" s="140">
        <f t="shared" si="30"/>
        <v>0</v>
      </c>
      <c r="CA46" s="140">
        <v>0</v>
      </c>
      <c r="CB46" s="140">
        <v>0</v>
      </c>
      <c r="CC46" s="140">
        <v>0</v>
      </c>
      <c r="CD46" s="140">
        <v>0</v>
      </c>
      <c r="CE46" s="140">
        <v>3833</v>
      </c>
      <c r="CF46" s="140">
        <v>0</v>
      </c>
      <c r="CG46" s="140">
        <v>0</v>
      </c>
      <c r="CH46" s="140">
        <f t="shared" si="31"/>
        <v>0</v>
      </c>
      <c r="CI46" s="140">
        <f t="shared" si="51"/>
        <v>0</v>
      </c>
      <c r="CJ46" s="140">
        <f t="shared" si="52"/>
        <v>0</v>
      </c>
      <c r="CK46" s="140">
        <f t="shared" si="53"/>
        <v>0</v>
      </c>
      <c r="CL46" s="140">
        <f t="shared" si="54"/>
        <v>0</v>
      </c>
      <c r="CM46" s="140">
        <f t="shared" si="55"/>
        <v>0</v>
      </c>
      <c r="CN46" s="140">
        <f t="shared" si="56"/>
        <v>0</v>
      </c>
      <c r="CO46" s="140">
        <f t="shared" si="57"/>
        <v>0</v>
      </c>
      <c r="CP46" s="140">
        <f t="shared" si="58"/>
        <v>4426</v>
      </c>
      <c r="CQ46" s="140">
        <f t="shared" si="59"/>
        <v>13290</v>
      </c>
      <c r="CR46" s="140">
        <f t="shared" si="60"/>
        <v>0</v>
      </c>
      <c r="CS46" s="140">
        <f t="shared" si="61"/>
        <v>0</v>
      </c>
      <c r="CT46" s="140">
        <f t="shared" si="62"/>
        <v>0</v>
      </c>
      <c r="CU46" s="140">
        <f t="shared" si="63"/>
        <v>0</v>
      </c>
      <c r="CV46" s="140">
        <f t="shared" si="64"/>
        <v>0</v>
      </c>
      <c r="CW46" s="140">
        <f t="shared" si="65"/>
        <v>0</v>
      </c>
      <c r="CX46" s="140">
        <f t="shared" si="67"/>
        <v>0</v>
      </c>
      <c r="CY46" s="140">
        <f t="shared" si="68"/>
        <v>0</v>
      </c>
      <c r="CZ46" s="140">
        <f t="shared" si="69"/>
        <v>0</v>
      </c>
      <c r="DA46" s="140">
        <f t="shared" si="70"/>
        <v>0</v>
      </c>
      <c r="DB46" s="140">
        <f t="shared" si="66"/>
        <v>13290</v>
      </c>
      <c r="DC46" s="140">
        <f t="shared" si="66"/>
        <v>13266</v>
      </c>
      <c r="DD46" s="140">
        <f t="shared" si="66"/>
        <v>24</v>
      </c>
      <c r="DE46" s="140">
        <f t="shared" si="66"/>
        <v>0</v>
      </c>
      <c r="DF46" s="140">
        <f t="shared" si="66"/>
        <v>0</v>
      </c>
      <c r="DG46" s="140">
        <f t="shared" si="66"/>
        <v>34614</v>
      </c>
      <c r="DH46" s="140">
        <f t="shared" si="66"/>
        <v>0</v>
      </c>
      <c r="DI46" s="140">
        <f t="shared" si="66"/>
        <v>0</v>
      </c>
      <c r="DJ46" s="140">
        <f t="shared" si="66"/>
        <v>13290</v>
      </c>
    </row>
    <row r="47" spans="1:114" s="123" customFormat="1" ht="12" customHeight="1">
      <c r="A47" s="124" t="s">
        <v>219</v>
      </c>
      <c r="B47" s="125" t="s">
        <v>297</v>
      </c>
      <c r="C47" s="124" t="s">
        <v>298</v>
      </c>
      <c r="D47" s="140">
        <f t="shared" si="6"/>
        <v>96097</v>
      </c>
      <c r="E47" s="140">
        <f t="shared" si="7"/>
        <v>4084</v>
      </c>
      <c r="F47" s="140">
        <v>0</v>
      </c>
      <c r="G47" s="140">
        <v>0</v>
      </c>
      <c r="H47" s="140">
        <v>0</v>
      </c>
      <c r="I47" s="140">
        <v>4084</v>
      </c>
      <c r="J47" s="141" t="s">
        <v>199</v>
      </c>
      <c r="K47" s="140">
        <v>0</v>
      </c>
      <c r="L47" s="140">
        <v>92013</v>
      </c>
      <c r="M47" s="140">
        <f t="shared" si="8"/>
        <v>20780</v>
      </c>
      <c r="N47" s="140">
        <f t="shared" si="9"/>
        <v>0</v>
      </c>
      <c r="O47" s="140">
        <v>0</v>
      </c>
      <c r="P47" s="140">
        <v>0</v>
      </c>
      <c r="Q47" s="140">
        <v>0</v>
      </c>
      <c r="R47" s="140">
        <v>0</v>
      </c>
      <c r="S47" s="141" t="s">
        <v>199</v>
      </c>
      <c r="T47" s="140">
        <v>0</v>
      </c>
      <c r="U47" s="140">
        <v>20780</v>
      </c>
      <c r="V47" s="140">
        <f t="shared" si="10"/>
        <v>116877</v>
      </c>
      <c r="W47" s="140">
        <f t="shared" si="11"/>
        <v>4084</v>
      </c>
      <c r="X47" s="140">
        <f t="shared" si="12"/>
        <v>0</v>
      </c>
      <c r="Y47" s="140">
        <f t="shared" si="13"/>
        <v>0</v>
      </c>
      <c r="Z47" s="140">
        <f t="shared" si="14"/>
        <v>0</v>
      </c>
      <c r="AA47" s="140">
        <f t="shared" si="15"/>
        <v>4084</v>
      </c>
      <c r="AB47" s="141" t="s">
        <v>199</v>
      </c>
      <c r="AC47" s="140">
        <f t="shared" si="16"/>
        <v>0</v>
      </c>
      <c r="AD47" s="140">
        <f t="shared" si="17"/>
        <v>112793</v>
      </c>
      <c r="AE47" s="140">
        <f t="shared" si="18"/>
        <v>0</v>
      </c>
      <c r="AF47" s="140">
        <f t="shared" si="19"/>
        <v>0</v>
      </c>
      <c r="AG47" s="140"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438</v>
      </c>
      <c r="AM47" s="140">
        <f t="shared" si="20"/>
        <v>55475</v>
      </c>
      <c r="AN47" s="140">
        <f t="shared" si="21"/>
        <v>0</v>
      </c>
      <c r="AO47" s="140">
        <v>0</v>
      </c>
      <c r="AP47" s="140">
        <v>0</v>
      </c>
      <c r="AQ47" s="140">
        <v>0</v>
      </c>
      <c r="AR47" s="140">
        <v>0</v>
      </c>
      <c r="AS47" s="140">
        <f t="shared" si="22"/>
        <v>0</v>
      </c>
      <c r="AT47" s="140">
        <v>0</v>
      </c>
      <c r="AU47" s="140">
        <v>0</v>
      </c>
      <c r="AV47" s="140">
        <v>0</v>
      </c>
      <c r="AW47" s="140">
        <v>0</v>
      </c>
      <c r="AX47" s="140">
        <f t="shared" si="23"/>
        <v>55475</v>
      </c>
      <c r="AY47" s="140">
        <v>37768</v>
      </c>
      <c r="AZ47" s="140">
        <v>14330</v>
      </c>
      <c r="BA47" s="140">
        <v>3377</v>
      </c>
      <c r="BB47" s="140">
        <v>0</v>
      </c>
      <c r="BC47" s="140">
        <v>40184</v>
      </c>
      <c r="BD47" s="140">
        <v>0</v>
      </c>
      <c r="BE47" s="140">
        <v>0</v>
      </c>
      <c r="BF47" s="140">
        <f t="shared" si="24"/>
        <v>55475</v>
      </c>
      <c r="BG47" s="140">
        <f t="shared" si="25"/>
        <v>0</v>
      </c>
      <c r="BH47" s="140">
        <f t="shared" si="26"/>
        <v>0</v>
      </c>
      <c r="BI47" s="140">
        <v>0</v>
      </c>
      <c r="BJ47" s="140">
        <v>0</v>
      </c>
      <c r="BK47" s="140">
        <v>0</v>
      </c>
      <c r="BL47" s="140">
        <v>0</v>
      </c>
      <c r="BM47" s="140">
        <v>0</v>
      </c>
      <c r="BN47" s="140">
        <v>0</v>
      </c>
      <c r="BO47" s="140">
        <f t="shared" si="27"/>
        <v>0</v>
      </c>
      <c r="BP47" s="140">
        <f t="shared" si="28"/>
        <v>0</v>
      </c>
      <c r="BQ47" s="140">
        <v>0</v>
      </c>
      <c r="BR47" s="140">
        <v>0</v>
      </c>
      <c r="BS47" s="140">
        <v>0</v>
      </c>
      <c r="BT47" s="140">
        <v>0</v>
      </c>
      <c r="BU47" s="140">
        <f t="shared" si="29"/>
        <v>0</v>
      </c>
      <c r="BV47" s="140">
        <v>0</v>
      </c>
      <c r="BW47" s="140">
        <v>0</v>
      </c>
      <c r="BX47" s="140">
        <v>0</v>
      </c>
      <c r="BY47" s="140">
        <v>0</v>
      </c>
      <c r="BZ47" s="140">
        <f t="shared" si="30"/>
        <v>0</v>
      </c>
      <c r="CA47" s="140">
        <v>0</v>
      </c>
      <c r="CB47" s="140">
        <v>0</v>
      </c>
      <c r="CC47" s="140">
        <v>0</v>
      </c>
      <c r="CD47" s="140">
        <v>0</v>
      </c>
      <c r="CE47" s="140">
        <v>20780</v>
      </c>
      <c r="CF47" s="140">
        <v>0</v>
      </c>
      <c r="CG47" s="140">
        <v>0</v>
      </c>
      <c r="CH47" s="140">
        <f t="shared" si="31"/>
        <v>0</v>
      </c>
      <c r="CI47" s="140">
        <f t="shared" si="51"/>
        <v>0</v>
      </c>
      <c r="CJ47" s="140">
        <f t="shared" si="52"/>
        <v>0</v>
      </c>
      <c r="CK47" s="140">
        <f t="shared" si="53"/>
        <v>0</v>
      </c>
      <c r="CL47" s="140">
        <f t="shared" si="54"/>
        <v>0</v>
      </c>
      <c r="CM47" s="140">
        <f t="shared" si="55"/>
        <v>0</v>
      </c>
      <c r="CN47" s="140">
        <f t="shared" si="56"/>
        <v>0</v>
      </c>
      <c r="CO47" s="140">
        <f t="shared" si="57"/>
        <v>0</v>
      </c>
      <c r="CP47" s="140">
        <f t="shared" si="58"/>
        <v>438</v>
      </c>
      <c r="CQ47" s="140">
        <f t="shared" si="59"/>
        <v>55475</v>
      </c>
      <c r="CR47" s="140">
        <f t="shared" si="60"/>
        <v>0</v>
      </c>
      <c r="CS47" s="140">
        <f t="shared" si="61"/>
        <v>0</v>
      </c>
      <c r="CT47" s="140">
        <f t="shared" si="62"/>
        <v>0</v>
      </c>
      <c r="CU47" s="140">
        <f t="shared" si="63"/>
        <v>0</v>
      </c>
      <c r="CV47" s="140">
        <f t="shared" si="64"/>
        <v>0</v>
      </c>
      <c r="CW47" s="140">
        <f t="shared" si="65"/>
        <v>0</v>
      </c>
      <c r="CX47" s="140">
        <f t="shared" si="67"/>
        <v>0</v>
      </c>
      <c r="CY47" s="140">
        <f t="shared" si="68"/>
        <v>0</v>
      </c>
      <c r="CZ47" s="140">
        <f t="shared" si="69"/>
        <v>0</v>
      </c>
      <c r="DA47" s="140">
        <f t="shared" si="70"/>
        <v>0</v>
      </c>
      <c r="DB47" s="140">
        <f t="shared" si="66"/>
        <v>55475</v>
      </c>
      <c r="DC47" s="140">
        <f t="shared" si="66"/>
        <v>37768</v>
      </c>
      <c r="DD47" s="140">
        <f t="shared" si="66"/>
        <v>14330</v>
      </c>
      <c r="DE47" s="140">
        <f t="shared" si="66"/>
        <v>3377</v>
      </c>
      <c r="DF47" s="140">
        <f t="shared" si="66"/>
        <v>0</v>
      </c>
      <c r="DG47" s="140">
        <f t="shared" si="66"/>
        <v>60964</v>
      </c>
      <c r="DH47" s="140">
        <f t="shared" si="66"/>
        <v>0</v>
      </c>
      <c r="DI47" s="140">
        <f t="shared" si="66"/>
        <v>0</v>
      </c>
      <c r="DJ47" s="140">
        <f t="shared" si="66"/>
        <v>55475</v>
      </c>
    </row>
    <row r="48" spans="1:114" s="123" customFormat="1" ht="12" customHeight="1">
      <c r="A48" s="124" t="s">
        <v>219</v>
      </c>
      <c r="B48" s="125" t="s">
        <v>299</v>
      </c>
      <c r="C48" s="124" t="s">
        <v>204</v>
      </c>
      <c r="D48" s="140">
        <f t="shared" si="6"/>
        <v>89441</v>
      </c>
      <c r="E48" s="140">
        <f t="shared" si="7"/>
        <v>14459</v>
      </c>
      <c r="F48" s="140">
        <v>0</v>
      </c>
      <c r="G48" s="140">
        <v>0</v>
      </c>
      <c r="H48" s="140">
        <v>0</v>
      </c>
      <c r="I48" s="140">
        <v>9886</v>
      </c>
      <c r="J48" s="141" t="s">
        <v>199</v>
      </c>
      <c r="K48" s="140">
        <v>4573</v>
      </c>
      <c r="L48" s="140">
        <v>74982</v>
      </c>
      <c r="M48" s="140">
        <f t="shared" si="8"/>
        <v>16674</v>
      </c>
      <c r="N48" s="140">
        <f t="shared" si="9"/>
        <v>0</v>
      </c>
      <c r="O48" s="140">
        <v>0</v>
      </c>
      <c r="P48" s="140">
        <v>0</v>
      </c>
      <c r="Q48" s="140">
        <v>0</v>
      </c>
      <c r="R48" s="140">
        <v>0</v>
      </c>
      <c r="S48" s="141" t="s">
        <v>199</v>
      </c>
      <c r="T48" s="140">
        <v>0</v>
      </c>
      <c r="U48" s="140">
        <v>16674</v>
      </c>
      <c r="V48" s="140">
        <f t="shared" si="10"/>
        <v>106115</v>
      </c>
      <c r="W48" s="140">
        <f t="shared" si="11"/>
        <v>14459</v>
      </c>
      <c r="X48" s="140">
        <f t="shared" si="12"/>
        <v>0</v>
      </c>
      <c r="Y48" s="140">
        <f t="shared" si="13"/>
        <v>0</v>
      </c>
      <c r="Z48" s="140">
        <f t="shared" si="14"/>
        <v>0</v>
      </c>
      <c r="AA48" s="140">
        <f t="shared" si="15"/>
        <v>9886</v>
      </c>
      <c r="AB48" s="141" t="s">
        <v>199</v>
      </c>
      <c r="AC48" s="140">
        <f t="shared" si="16"/>
        <v>4573</v>
      </c>
      <c r="AD48" s="140">
        <f t="shared" si="17"/>
        <v>91656</v>
      </c>
      <c r="AE48" s="140">
        <f t="shared" si="18"/>
        <v>0</v>
      </c>
      <c r="AF48" s="140">
        <f t="shared" si="19"/>
        <v>0</v>
      </c>
      <c r="AG48" s="140"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0">
        <f t="shared" si="20"/>
        <v>53435</v>
      </c>
      <c r="AN48" s="140">
        <f t="shared" si="21"/>
        <v>1498</v>
      </c>
      <c r="AO48" s="140">
        <v>1498</v>
      </c>
      <c r="AP48" s="140">
        <v>0</v>
      </c>
      <c r="AQ48" s="140">
        <v>0</v>
      </c>
      <c r="AR48" s="140">
        <v>0</v>
      </c>
      <c r="AS48" s="140">
        <f t="shared" si="22"/>
        <v>0</v>
      </c>
      <c r="AT48" s="140">
        <v>0</v>
      </c>
      <c r="AU48" s="140">
        <v>0</v>
      </c>
      <c r="AV48" s="140">
        <v>0</v>
      </c>
      <c r="AW48" s="140">
        <v>0</v>
      </c>
      <c r="AX48" s="140">
        <f t="shared" si="23"/>
        <v>51937</v>
      </c>
      <c r="AY48" s="140">
        <v>36988</v>
      </c>
      <c r="AZ48" s="140">
        <v>11866</v>
      </c>
      <c r="BA48" s="140">
        <v>3083</v>
      </c>
      <c r="BB48" s="140">
        <v>0</v>
      </c>
      <c r="BC48" s="140">
        <v>31287</v>
      </c>
      <c r="BD48" s="140">
        <v>0</v>
      </c>
      <c r="BE48" s="140">
        <v>4719</v>
      </c>
      <c r="BF48" s="140">
        <f t="shared" si="24"/>
        <v>58154</v>
      </c>
      <c r="BG48" s="140">
        <f t="shared" si="25"/>
        <v>0</v>
      </c>
      <c r="BH48" s="140">
        <f t="shared" si="26"/>
        <v>0</v>
      </c>
      <c r="BI48" s="140">
        <v>0</v>
      </c>
      <c r="BJ48" s="140">
        <v>0</v>
      </c>
      <c r="BK48" s="140">
        <v>0</v>
      </c>
      <c r="BL48" s="140">
        <v>0</v>
      </c>
      <c r="BM48" s="140">
        <v>0</v>
      </c>
      <c r="BN48" s="140">
        <v>0</v>
      </c>
      <c r="BO48" s="140">
        <f t="shared" si="27"/>
        <v>0</v>
      </c>
      <c r="BP48" s="140">
        <f t="shared" si="28"/>
        <v>0</v>
      </c>
      <c r="BQ48" s="140">
        <v>0</v>
      </c>
      <c r="BR48" s="140">
        <v>0</v>
      </c>
      <c r="BS48" s="140">
        <v>0</v>
      </c>
      <c r="BT48" s="140">
        <v>0</v>
      </c>
      <c r="BU48" s="140">
        <f t="shared" si="29"/>
        <v>0</v>
      </c>
      <c r="BV48" s="140">
        <v>0</v>
      </c>
      <c r="BW48" s="140">
        <v>0</v>
      </c>
      <c r="BX48" s="140">
        <v>0</v>
      </c>
      <c r="BY48" s="140">
        <v>0</v>
      </c>
      <c r="BZ48" s="140">
        <f t="shared" si="30"/>
        <v>0</v>
      </c>
      <c r="CA48" s="140">
        <v>0</v>
      </c>
      <c r="CB48" s="140">
        <v>0</v>
      </c>
      <c r="CC48" s="140">
        <v>0</v>
      </c>
      <c r="CD48" s="140">
        <v>0</v>
      </c>
      <c r="CE48" s="140">
        <v>16674</v>
      </c>
      <c r="CF48" s="140">
        <v>0</v>
      </c>
      <c r="CG48" s="140">
        <v>0</v>
      </c>
      <c r="CH48" s="140">
        <f t="shared" si="31"/>
        <v>0</v>
      </c>
      <c r="CI48" s="140">
        <f t="shared" si="51"/>
        <v>0</v>
      </c>
      <c r="CJ48" s="140">
        <f t="shared" si="52"/>
        <v>0</v>
      </c>
      <c r="CK48" s="140">
        <f t="shared" si="53"/>
        <v>0</v>
      </c>
      <c r="CL48" s="140">
        <f t="shared" si="54"/>
        <v>0</v>
      </c>
      <c r="CM48" s="140">
        <f t="shared" si="55"/>
        <v>0</v>
      </c>
      <c r="CN48" s="140">
        <f t="shared" si="56"/>
        <v>0</v>
      </c>
      <c r="CO48" s="140">
        <f t="shared" si="57"/>
        <v>0</v>
      </c>
      <c r="CP48" s="140">
        <f t="shared" si="58"/>
        <v>0</v>
      </c>
      <c r="CQ48" s="140">
        <f t="shared" si="59"/>
        <v>53435</v>
      </c>
      <c r="CR48" s="140">
        <f t="shared" si="60"/>
        <v>1498</v>
      </c>
      <c r="CS48" s="140">
        <f t="shared" si="61"/>
        <v>1498</v>
      </c>
      <c r="CT48" s="140">
        <f t="shared" si="62"/>
        <v>0</v>
      </c>
      <c r="CU48" s="140">
        <f t="shared" si="63"/>
        <v>0</v>
      </c>
      <c r="CV48" s="140">
        <f t="shared" si="64"/>
        <v>0</v>
      </c>
      <c r="CW48" s="140">
        <f t="shared" si="65"/>
        <v>0</v>
      </c>
      <c r="CX48" s="140">
        <f t="shared" si="67"/>
        <v>0</v>
      </c>
      <c r="CY48" s="140">
        <f t="shared" si="68"/>
        <v>0</v>
      </c>
      <c r="CZ48" s="140">
        <f t="shared" si="69"/>
        <v>0</v>
      </c>
      <c r="DA48" s="140">
        <f t="shared" si="70"/>
        <v>0</v>
      </c>
      <c r="DB48" s="140">
        <f t="shared" si="66"/>
        <v>51937</v>
      </c>
      <c r="DC48" s="140">
        <f t="shared" si="66"/>
        <v>36988</v>
      </c>
      <c r="DD48" s="140">
        <f t="shared" si="66"/>
        <v>11866</v>
      </c>
      <c r="DE48" s="140">
        <f t="shared" si="66"/>
        <v>3083</v>
      </c>
      <c r="DF48" s="140">
        <f t="shared" si="66"/>
        <v>0</v>
      </c>
      <c r="DG48" s="140">
        <f t="shared" si="66"/>
        <v>47961</v>
      </c>
      <c r="DH48" s="140">
        <f t="shared" si="66"/>
        <v>0</v>
      </c>
      <c r="DI48" s="140">
        <f t="shared" si="66"/>
        <v>4719</v>
      </c>
      <c r="DJ48" s="140">
        <f t="shared" si="66"/>
        <v>58154</v>
      </c>
    </row>
    <row r="49" spans="1:114" s="123" customFormat="1" ht="12" customHeight="1">
      <c r="A49" s="124" t="s">
        <v>219</v>
      </c>
      <c r="B49" s="125" t="s">
        <v>300</v>
      </c>
      <c r="C49" s="124" t="s">
        <v>301</v>
      </c>
      <c r="D49" s="140">
        <f t="shared" si="6"/>
        <v>31467</v>
      </c>
      <c r="E49" s="140">
        <f t="shared" si="7"/>
        <v>9654</v>
      </c>
      <c r="F49" s="140">
        <v>0</v>
      </c>
      <c r="G49" s="140">
        <v>0</v>
      </c>
      <c r="H49" s="140">
        <v>0</v>
      </c>
      <c r="I49" s="140">
        <v>8860</v>
      </c>
      <c r="J49" s="141" t="s">
        <v>199</v>
      </c>
      <c r="K49" s="140">
        <v>794</v>
      </c>
      <c r="L49" s="140">
        <v>21813</v>
      </c>
      <c r="M49" s="140">
        <f t="shared" si="8"/>
        <v>16584</v>
      </c>
      <c r="N49" s="140">
        <f t="shared" si="9"/>
        <v>0</v>
      </c>
      <c r="O49" s="140">
        <v>0</v>
      </c>
      <c r="P49" s="140">
        <v>0</v>
      </c>
      <c r="Q49" s="140">
        <v>0</v>
      </c>
      <c r="R49" s="140">
        <v>0</v>
      </c>
      <c r="S49" s="141" t="s">
        <v>199</v>
      </c>
      <c r="T49" s="140">
        <v>0</v>
      </c>
      <c r="U49" s="140">
        <v>16584</v>
      </c>
      <c r="V49" s="140">
        <f t="shared" si="10"/>
        <v>48051</v>
      </c>
      <c r="W49" s="140">
        <f t="shared" si="11"/>
        <v>9654</v>
      </c>
      <c r="X49" s="140">
        <f t="shared" si="12"/>
        <v>0</v>
      </c>
      <c r="Y49" s="140">
        <f t="shared" si="13"/>
        <v>0</v>
      </c>
      <c r="Z49" s="140">
        <f t="shared" si="14"/>
        <v>0</v>
      </c>
      <c r="AA49" s="140">
        <f t="shared" si="15"/>
        <v>8860</v>
      </c>
      <c r="AB49" s="141" t="s">
        <v>199</v>
      </c>
      <c r="AC49" s="140">
        <f t="shared" si="16"/>
        <v>794</v>
      </c>
      <c r="AD49" s="140">
        <f t="shared" si="17"/>
        <v>38397</v>
      </c>
      <c r="AE49" s="140">
        <f t="shared" si="18"/>
        <v>0</v>
      </c>
      <c r="AF49" s="140">
        <f t="shared" si="19"/>
        <v>0</v>
      </c>
      <c r="AG49" s="140"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0">
        <f t="shared" si="20"/>
        <v>10281</v>
      </c>
      <c r="AN49" s="140">
        <f t="shared" si="21"/>
        <v>0</v>
      </c>
      <c r="AO49" s="140">
        <v>0</v>
      </c>
      <c r="AP49" s="140">
        <v>0</v>
      </c>
      <c r="AQ49" s="140">
        <v>0</v>
      </c>
      <c r="AR49" s="140">
        <v>0</v>
      </c>
      <c r="AS49" s="140">
        <f t="shared" si="22"/>
        <v>929</v>
      </c>
      <c r="AT49" s="140">
        <v>157</v>
      </c>
      <c r="AU49" s="140">
        <v>0</v>
      </c>
      <c r="AV49" s="140">
        <v>772</v>
      </c>
      <c r="AW49" s="140">
        <v>0</v>
      </c>
      <c r="AX49" s="140">
        <f t="shared" si="23"/>
        <v>9352</v>
      </c>
      <c r="AY49" s="140">
        <v>6071</v>
      </c>
      <c r="AZ49" s="140">
        <v>2218</v>
      </c>
      <c r="BA49" s="140">
        <v>1040</v>
      </c>
      <c r="BB49" s="140">
        <v>23</v>
      </c>
      <c r="BC49" s="140">
        <v>17732</v>
      </c>
      <c r="BD49" s="140">
        <v>0</v>
      </c>
      <c r="BE49" s="140">
        <v>3454</v>
      </c>
      <c r="BF49" s="140">
        <f t="shared" si="24"/>
        <v>13735</v>
      </c>
      <c r="BG49" s="140">
        <f t="shared" si="25"/>
        <v>0</v>
      </c>
      <c r="BH49" s="140">
        <f t="shared" si="26"/>
        <v>0</v>
      </c>
      <c r="BI49" s="140">
        <v>0</v>
      </c>
      <c r="BJ49" s="140">
        <v>0</v>
      </c>
      <c r="BK49" s="140">
        <v>0</v>
      </c>
      <c r="BL49" s="140">
        <v>0</v>
      </c>
      <c r="BM49" s="140">
        <v>0</v>
      </c>
      <c r="BN49" s="140">
        <v>0</v>
      </c>
      <c r="BO49" s="140">
        <f t="shared" si="27"/>
        <v>0</v>
      </c>
      <c r="BP49" s="140">
        <f t="shared" si="28"/>
        <v>0</v>
      </c>
      <c r="BQ49" s="140">
        <v>0</v>
      </c>
      <c r="BR49" s="140">
        <v>0</v>
      </c>
      <c r="BS49" s="140">
        <v>0</v>
      </c>
      <c r="BT49" s="140">
        <v>0</v>
      </c>
      <c r="BU49" s="140">
        <f t="shared" si="29"/>
        <v>0</v>
      </c>
      <c r="BV49" s="140">
        <v>0</v>
      </c>
      <c r="BW49" s="140">
        <v>0</v>
      </c>
      <c r="BX49" s="140">
        <v>0</v>
      </c>
      <c r="BY49" s="140">
        <v>0</v>
      </c>
      <c r="BZ49" s="140">
        <f t="shared" si="30"/>
        <v>0</v>
      </c>
      <c r="CA49" s="140">
        <v>0</v>
      </c>
      <c r="CB49" s="140">
        <v>0</v>
      </c>
      <c r="CC49" s="140">
        <v>0</v>
      </c>
      <c r="CD49" s="140">
        <v>0</v>
      </c>
      <c r="CE49" s="140">
        <v>16584</v>
      </c>
      <c r="CF49" s="140">
        <v>0</v>
      </c>
      <c r="CG49" s="140">
        <v>0</v>
      </c>
      <c r="CH49" s="140">
        <f t="shared" si="31"/>
        <v>0</v>
      </c>
      <c r="CI49" s="140">
        <f t="shared" si="51"/>
        <v>0</v>
      </c>
      <c r="CJ49" s="140">
        <f t="shared" si="52"/>
        <v>0</v>
      </c>
      <c r="CK49" s="140">
        <f t="shared" si="53"/>
        <v>0</v>
      </c>
      <c r="CL49" s="140">
        <f t="shared" si="54"/>
        <v>0</v>
      </c>
      <c r="CM49" s="140">
        <f t="shared" si="55"/>
        <v>0</v>
      </c>
      <c r="CN49" s="140">
        <f t="shared" si="56"/>
        <v>0</v>
      </c>
      <c r="CO49" s="140">
        <f t="shared" si="57"/>
        <v>0</v>
      </c>
      <c r="CP49" s="140">
        <f t="shared" si="58"/>
        <v>0</v>
      </c>
      <c r="CQ49" s="140">
        <f t="shared" si="59"/>
        <v>10281</v>
      </c>
      <c r="CR49" s="140">
        <f t="shared" si="60"/>
        <v>0</v>
      </c>
      <c r="CS49" s="140">
        <f t="shared" si="61"/>
        <v>0</v>
      </c>
      <c r="CT49" s="140">
        <f t="shared" si="62"/>
        <v>0</v>
      </c>
      <c r="CU49" s="140">
        <f t="shared" si="63"/>
        <v>0</v>
      </c>
      <c r="CV49" s="140">
        <f t="shared" si="64"/>
        <v>0</v>
      </c>
      <c r="CW49" s="140">
        <f t="shared" si="65"/>
        <v>929</v>
      </c>
      <c r="CX49" s="140">
        <f t="shared" si="67"/>
        <v>157</v>
      </c>
      <c r="CY49" s="140">
        <f t="shared" si="68"/>
        <v>0</v>
      </c>
      <c r="CZ49" s="140">
        <f t="shared" si="69"/>
        <v>772</v>
      </c>
      <c r="DA49" s="140">
        <f t="shared" si="70"/>
        <v>0</v>
      </c>
      <c r="DB49" s="140">
        <f t="shared" si="66"/>
        <v>9352</v>
      </c>
      <c r="DC49" s="140">
        <f t="shared" si="66"/>
        <v>6071</v>
      </c>
      <c r="DD49" s="140">
        <f t="shared" si="66"/>
        <v>2218</v>
      </c>
      <c r="DE49" s="140">
        <f t="shared" si="66"/>
        <v>1040</v>
      </c>
      <c r="DF49" s="140">
        <f t="shared" si="66"/>
        <v>23</v>
      </c>
      <c r="DG49" s="140">
        <f t="shared" si="66"/>
        <v>34316</v>
      </c>
      <c r="DH49" s="140">
        <f t="shared" si="66"/>
        <v>0</v>
      </c>
      <c r="DI49" s="140">
        <f t="shared" si="66"/>
        <v>3454</v>
      </c>
      <c r="DJ49" s="140">
        <f t="shared" si="66"/>
        <v>13735</v>
      </c>
    </row>
    <row r="50" spans="1:114" s="123" customFormat="1" ht="12" customHeight="1">
      <c r="A50" s="124" t="s">
        <v>219</v>
      </c>
      <c r="B50" s="125" t="s">
        <v>302</v>
      </c>
      <c r="C50" s="124" t="s">
        <v>303</v>
      </c>
      <c r="D50" s="140">
        <f t="shared" si="6"/>
        <v>51203</v>
      </c>
      <c r="E50" s="140">
        <f t="shared" si="7"/>
        <v>9037</v>
      </c>
      <c r="F50" s="140">
        <v>0</v>
      </c>
      <c r="G50" s="140">
        <v>0</v>
      </c>
      <c r="H50" s="140">
        <v>0</v>
      </c>
      <c r="I50" s="140">
        <v>2645</v>
      </c>
      <c r="J50" s="141" t="s">
        <v>199</v>
      </c>
      <c r="K50" s="140">
        <v>6392</v>
      </c>
      <c r="L50" s="140">
        <v>42166</v>
      </c>
      <c r="M50" s="140">
        <f t="shared" si="8"/>
        <v>48808</v>
      </c>
      <c r="N50" s="140">
        <f t="shared" si="9"/>
        <v>9745</v>
      </c>
      <c r="O50" s="140">
        <v>0</v>
      </c>
      <c r="P50" s="140">
        <v>0</v>
      </c>
      <c r="Q50" s="140">
        <v>0</v>
      </c>
      <c r="R50" s="140">
        <v>9745</v>
      </c>
      <c r="S50" s="141" t="s">
        <v>199</v>
      </c>
      <c r="T50" s="140">
        <v>0</v>
      </c>
      <c r="U50" s="140">
        <v>39063</v>
      </c>
      <c r="V50" s="140">
        <f t="shared" si="10"/>
        <v>100011</v>
      </c>
      <c r="W50" s="140">
        <f t="shared" si="11"/>
        <v>18782</v>
      </c>
      <c r="X50" s="140">
        <f t="shared" si="12"/>
        <v>0</v>
      </c>
      <c r="Y50" s="140">
        <f t="shared" si="13"/>
        <v>0</v>
      </c>
      <c r="Z50" s="140">
        <f t="shared" si="14"/>
        <v>0</v>
      </c>
      <c r="AA50" s="140">
        <f t="shared" si="15"/>
        <v>12390</v>
      </c>
      <c r="AB50" s="141" t="s">
        <v>199</v>
      </c>
      <c r="AC50" s="140">
        <f t="shared" si="16"/>
        <v>6392</v>
      </c>
      <c r="AD50" s="140">
        <f t="shared" si="17"/>
        <v>81229</v>
      </c>
      <c r="AE50" s="140">
        <f t="shared" si="18"/>
        <v>0</v>
      </c>
      <c r="AF50" s="140">
        <f t="shared" si="19"/>
        <v>0</v>
      </c>
      <c r="AG50" s="140"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10050</v>
      </c>
      <c r="AM50" s="140">
        <f t="shared" si="20"/>
        <v>22380</v>
      </c>
      <c r="AN50" s="140">
        <f t="shared" si="21"/>
        <v>0</v>
      </c>
      <c r="AO50" s="140">
        <v>0</v>
      </c>
      <c r="AP50" s="140">
        <v>0</v>
      </c>
      <c r="AQ50" s="140">
        <v>0</v>
      </c>
      <c r="AR50" s="140">
        <v>0</v>
      </c>
      <c r="AS50" s="140">
        <f t="shared" si="22"/>
        <v>1473</v>
      </c>
      <c r="AT50" s="140">
        <v>472</v>
      </c>
      <c r="AU50" s="140">
        <v>761</v>
      </c>
      <c r="AV50" s="140">
        <v>240</v>
      </c>
      <c r="AW50" s="140">
        <v>0</v>
      </c>
      <c r="AX50" s="140">
        <f t="shared" si="23"/>
        <v>20907</v>
      </c>
      <c r="AY50" s="140">
        <v>10741</v>
      </c>
      <c r="AZ50" s="140">
        <v>6120</v>
      </c>
      <c r="BA50" s="140">
        <v>4046</v>
      </c>
      <c r="BB50" s="140">
        <v>0</v>
      </c>
      <c r="BC50" s="140">
        <v>18773</v>
      </c>
      <c r="BD50" s="140">
        <v>0</v>
      </c>
      <c r="BE50" s="140">
        <v>0</v>
      </c>
      <c r="BF50" s="140">
        <f t="shared" si="24"/>
        <v>22380</v>
      </c>
      <c r="BG50" s="140">
        <f t="shared" si="25"/>
        <v>0</v>
      </c>
      <c r="BH50" s="140">
        <f t="shared" si="26"/>
        <v>0</v>
      </c>
      <c r="BI50" s="140">
        <v>0</v>
      </c>
      <c r="BJ50" s="140">
        <v>0</v>
      </c>
      <c r="BK50" s="140">
        <v>0</v>
      </c>
      <c r="BL50" s="140">
        <v>0</v>
      </c>
      <c r="BM50" s="140">
        <v>0</v>
      </c>
      <c r="BN50" s="140">
        <v>14104</v>
      </c>
      <c r="BO50" s="140">
        <f t="shared" si="27"/>
        <v>7453</v>
      </c>
      <c r="BP50" s="140">
        <f t="shared" si="28"/>
        <v>0</v>
      </c>
      <c r="BQ50" s="140">
        <v>0</v>
      </c>
      <c r="BR50" s="140">
        <v>0</v>
      </c>
      <c r="BS50" s="140">
        <v>0</v>
      </c>
      <c r="BT50" s="140">
        <v>0</v>
      </c>
      <c r="BU50" s="140">
        <f t="shared" si="29"/>
        <v>0</v>
      </c>
      <c r="BV50" s="140">
        <v>0</v>
      </c>
      <c r="BW50" s="140">
        <v>0</v>
      </c>
      <c r="BX50" s="140">
        <v>0</v>
      </c>
      <c r="BY50" s="140">
        <v>0</v>
      </c>
      <c r="BZ50" s="140">
        <f t="shared" si="30"/>
        <v>7453</v>
      </c>
      <c r="CA50" s="140">
        <v>7453</v>
      </c>
      <c r="CB50" s="140">
        <v>0</v>
      </c>
      <c r="CC50" s="140">
        <v>0</v>
      </c>
      <c r="CD50" s="140">
        <v>0</v>
      </c>
      <c r="CE50" s="140">
        <v>27251</v>
      </c>
      <c r="CF50" s="140">
        <v>0</v>
      </c>
      <c r="CG50" s="140">
        <v>0</v>
      </c>
      <c r="CH50" s="140">
        <f t="shared" si="31"/>
        <v>7453</v>
      </c>
      <c r="CI50" s="140">
        <f t="shared" si="51"/>
        <v>0</v>
      </c>
      <c r="CJ50" s="140">
        <f t="shared" si="52"/>
        <v>0</v>
      </c>
      <c r="CK50" s="140">
        <f t="shared" si="53"/>
        <v>0</v>
      </c>
      <c r="CL50" s="140">
        <f t="shared" si="54"/>
        <v>0</v>
      </c>
      <c r="CM50" s="140">
        <f t="shared" si="55"/>
        <v>0</v>
      </c>
      <c r="CN50" s="140">
        <f t="shared" si="56"/>
        <v>0</v>
      </c>
      <c r="CO50" s="140">
        <f t="shared" si="57"/>
        <v>0</v>
      </c>
      <c r="CP50" s="140">
        <f t="shared" si="58"/>
        <v>24154</v>
      </c>
      <c r="CQ50" s="140">
        <f t="shared" si="59"/>
        <v>29833</v>
      </c>
      <c r="CR50" s="140">
        <f t="shared" si="60"/>
        <v>0</v>
      </c>
      <c r="CS50" s="140">
        <f t="shared" si="61"/>
        <v>0</v>
      </c>
      <c r="CT50" s="140">
        <f t="shared" si="62"/>
        <v>0</v>
      </c>
      <c r="CU50" s="140">
        <f t="shared" si="63"/>
        <v>0</v>
      </c>
      <c r="CV50" s="140">
        <f t="shared" si="64"/>
        <v>0</v>
      </c>
      <c r="CW50" s="140">
        <f t="shared" si="65"/>
        <v>1473</v>
      </c>
      <c r="CX50" s="140">
        <f t="shared" si="67"/>
        <v>472</v>
      </c>
      <c r="CY50" s="140">
        <f t="shared" si="68"/>
        <v>761</v>
      </c>
      <c r="CZ50" s="140">
        <f t="shared" si="69"/>
        <v>240</v>
      </c>
      <c r="DA50" s="140">
        <f t="shared" si="70"/>
        <v>0</v>
      </c>
      <c r="DB50" s="140">
        <f t="shared" si="66"/>
        <v>28360</v>
      </c>
      <c r="DC50" s="140">
        <f t="shared" si="66"/>
        <v>18194</v>
      </c>
      <c r="DD50" s="140">
        <f t="shared" si="66"/>
        <v>6120</v>
      </c>
      <c r="DE50" s="140">
        <f t="shared" si="66"/>
        <v>4046</v>
      </c>
      <c r="DF50" s="140">
        <f t="shared" si="66"/>
        <v>0</v>
      </c>
      <c r="DG50" s="140">
        <f t="shared" si="66"/>
        <v>46024</v>
      </c>
      <c r="DH50" s="140">
        <f t="shared" si="66"/>
        <v>0</v>
      </c>
      <c r="DI50" s="140">
        <f t="shared" si="66"/>
        <v>0</v>
      </c>
      <c r="DJ50" s="140">
        <f t="shared" si="66"/>
        <v>29833</v>
      </c>
    </row>
    <row r="51" spans="1:114" s="123" customFormat="1" ht="12" customHeight="1">
      <c r="A51" s="124" t="s">
        <v>219</v>
      </c>
      <c r="B51" s="125" t="s">
        <v>304</v>
      </c>
      <c r="C51" s="124" t="s">
        <v>305</v>
      </c>
      <c r="D51" s="140">
        <f t="shared" si="6"/>
        <v>11992</v>
      </c>
      <c r="E51" s="140">
        <f t="shared" si="7"/>
        <v>144</v>
      </c>
      <c r="F51" s="140">
        <v>0</v>
      </c>
      <c r="G51" s="140">
        <v>0</v>
      </c>
      <c r="H51" s="140">
        <v>0</v>
      </c>
      <c r="I51" s="140">
        <v>144</v>
      </c>
      <c r="J51" s="141" t="s">
        <v>199</v>
      </c>
      <c r="K51" s="140">
        <v>0</v>
      </c>
      <c r="L51" s="140">
        <v>11848</v>
      </c>
      <c r="M51" s="140">
        <f t="shared" si="8"/>
        <v>5710</v>
      </c>
      <c r="N51" s="140">
        <f t="shared" si="9"/>
        <v>770</v>
      </c>
      <c r="O51" s="140">
        <v>0</v>
      </c>
      <c r="P51" s="140">
        <v>0</v>
      </c>
      <c r="Q51" s="140">
        <v>0</v>
      </c>
      <c r="R51" s="140">
        <v>770</v>
      </c>
      <c r="S51" s="141" t="s">
        <v>199</v>
      </c>
      <c r="T51" s="140">
        <v>0</v>
      </c>
      <c r="U51" s="140">
        <v>4940</v>
      </c>
      <c r="V51" s="140">
        <f t="shared" si="10"/>
        <v>17702</v>
      </c>
      <c r="W51" s="140">
        <f t="shared" si="11"/>
        <v>914</v>
      </c>
      <c r="X51" s="140">
        <f t="shared" si="12"/>
        <v>0</v>
      </c>
      <c r="Y51" s="140">
        <f t="shared" si="13"/>
        <v>0</v>
      </c>
      <c r="Z51" s="140">
        <f t="shared" si="14"/>
        <v>0</v>
      </c>
      <c r="AA51" s="140">
        <f t="shared" si="15"/>
        <v>914</v>
      </c>
      <c r="AB51" s="141" t="s">
        <v>199</v>
      </c>
      <c r="AC51" s="140">
        <f t="shared" si="16"/>
        <v>0</v>
      </c>
      <c r="AD51" s="140">
        <f t="shared" si="17"/>
        <v>16788</v>
      </c>
      <c r="AE51" s="140">
        <f t="shared" si="18"/>
        <v>0</v>
      </c>
      <c r="AF51" s="140">
        <f t="shared" si="19"/>
        <v>0</v>
      </c>
      <c r="AG51" s="140"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1195</v>
      </c>
      <c r="AM51" s="140">
        <f t="shared" si="20"/>
        <v>3917</v>
      </c>
      <c r="AN51" s="140">
        <f t="shared" si="21"/>
        <v>482</v>
      </c>
      <c r="AO51" s="140">
        <v>0</v>
      </c>
      <c r="AP51" s="140">
        <v>482</v>
      </c>
      <c r="AQ51" s="140">
        <v>0</v>
      </c>
      <c r="AR51" s="140">
        <v>0</v>
      </c>
      <c r="AS51" s="140">
        <f t="shared" si="22"/>
        <v>0</v>
      </c>
      <c r="AT51" s="140">
        <v>0</v>
      </c>
      <c r="AU51" s="140">
        <v>0</v>
      </c>
      <c r="AV51" s="140">
        <v>0</v>
      </c>
      <c r="AW51" s="140">
        <v>0</v>
      </c>
      <c r="AX51" s="140">
        <f t="shared" si="23"/>
        <v>3435</v>
      </c>
      <c r="AY51" s="140">
        <v>3108</v>
      </c>
      <c r="AZ51" s="140">
        <v>0</v>
      </c>
      <c r="BA51" s="140">
        <v>327</v>
      </c>
      <c r="BB51" s="140">
        <v>0</v>
      </c>
      <c r="BC51" s="140">
        <v>6880</v>
      </c>
      <c r="BD51" s="140">
        <v>0</v>
      </c>
      <c r="BE51" s="140">
        <v>0</v>
      </c>
      <c r="BF51" s="140">
        <f t="shared" si="24"/>
        <v>3917</v>
      </c>
      <c r="BG51" s="140">
        <f t="shared" si="25"/>
        <v>0</v>
      </c>
      <c r="BH51" s="140">
        <f t="shared" si="26"/>
        <v>0</v>
      </c>
      <c r="BI51" s="140">
        <v>0</v>
      </c>
      <c r="BJ51" s="140">
        <v>0</v>
      </c>
      <c r="BK51" s="140">
        <v>0</v>
      </c>
      <c r="BL51" s="140">
        <v>0</v>
      </c>
      <c r="BM51" s="140">
        <v>0</v>
      </c>
      <c r="BN51" s="140">
        <v>1677</v>
      </c>
      <c r="BO51" s="140">
        <f t="shared" si="27"/>
        <v>792</v>
      </c>
      <c r="BP51" s="140">
        <f t="shared" si="28"/>
        <v>0</v>
      </c>
      <c r="BQ51" s="140">
        <v>0</v>
      </c>
      <c r="BR51" s="140">
        <v>0</v>
      </c>
      <c r="BS51" s="140">
        <v>0</v>
      </c>
      <c r="BT51" s="140">
        <v>0</v>
      </c>
      <c r="BU51" s="140">
        <f t="shared" si="29"/>
        <v>792</v>
      </c>
      <c r="BV51" s="140">
        <v>792</v>
      </c>
      <c r="BW51" s="140">
        <v>0</v>
      </c>
      <c r="BX51" s="140">
        <v>0</v>
      </c>
      <c r="BY51" s="140">
        <v>0</v>
      </c>
      <c r="BZ51" s="140">
        <f t="shared" si="30"/>
        <v>0</v>
      </c>
      <c r="CA51" s="140">
        <v>0</v>
      </c>
      <c r="CB51" s="140">
        <v>0</v>
      </c>
      <c r="CC51" s="140">
        <v>0</v>
      </c>
      <c r="CD51" s="140">
        <v>0</v>
      </c>
      <c r="CE51" s="140">
        <v>3241</v>
      </c>
      <c r="CF51" s="140">
        <v>0</v>
      </c>
      <c r="CG51" s="140">
        <v>0</v>
      </c>
      <c r="CH51" s="140">
        <f t="shared" si="31"/>
        <v>792</v>
      </c>
      <c r="CI51" s="140">
        <f t="shared" si="51"/>
        <v>0</v>
      </c>
      <c r="CJ51" s="140">
        <f t="shared" si="52"/>
        <v>0</v>
      </c>
      <c r="CK51" s="140">
        <f t="shared" si="53"/>
        <v>0</v>
      </c>
      <c r="CL51" s="140">
        <f t="shared" si="54"/>
        <v>0</v>
      </c>
      <c r="CM51" s="140">
        <f t="shared" si="55"/>
        <v>0</v>
      </c>
      <c r="CN51" s="140">
        <f t="shared" si="56"/>
        <v>0</v>
      </c>
      <c r="CO51" s="140">
        <f t="shared" si="57"/>
        <v>0</v>
      </c>
      <c r="CP51" s="140">
        <f t="shared" si="58"/>
        <v>2872</v>
      </c>
      <c r="CQ51" s="140">
        <f t="shared" si="59"/>
        <v>4709</v>
      </c>
      <c r="CR51" s="140">
        <f t="shared" si="60"/>
        <v>482</v>
      </c>
      <c r="CS51" s="140">
        <f t="shared" si="61"/>
        <v>0</v>
      </c>
      <c r="CT51" s="140">
        <f t="shared" si="62"/>
        <v>482</v>
      </c>
      <c r="CU51" s="140">
        <f t="shared" si="63"/>
        <v>0</v>
      </c>
      <c r="CV51" s="140">
        <f t="shared" si="64"/>
        <v>0</v>
      </c>
      <c r="CW51" s="140">
        <f t="shared" si="65"/>
        <v>792</v>
      </c>
      <c r="CX51" s="140">
        <f t="shared" si="67"/>
        <v>792</v>
      </c>
      <c r="CY51" s="140">
        <f t="shared" si="68"/>
        <v>0</v>
      </c>
      <c r="CZ51" s="140">
        <f t="shared" si="69"/>
        <v>0</v>
      </c>
      <c r="DA51" s="140">
        <f t="shared" si="70"/>
        <v>0</v>
      </c>
      <c r="DB51" s="140">
        <f t="shared" si="66"/>
        <v>3435</v>
      </c>
      <c r="DC51" s="140">
        <f t="shared" si="66"/>
        <v>3108</v>
      </c>
      <c r="DD51" s="140">
        <f t="shared" si="66"/>
        <v>0</v>
      </c>
      <c r="DE51" s="140">
        <f t="shared" si="66"/>
        <v>327</v>
      </c>
      <c r="DF51" s="140">
        <f t="shared" si="66"/>
        <v>0</v>
      </c>
      <c r="DG51" s="140">
        <f t="shared" si="66"/>
        <v>10121</v>
      </c>
      <c r="DH51" s="140">
        <f t="shared" si="66"/>
        <v>0</v>
      </c>
      <c r="DI51" s="140">
        <f t="shared" si="66"/>
        <v>0</v>
      </c>
      <c r="DJ51" s="140">
        <f t="shared" si="66"/>
        <v>4709</v>
      </c>
    </row>
    <row r="52" spans="1:114" s="123" customFormat="1" ht="12" customHeight="1">
      <c r="A52" s="124" t="s">
        <v>219</v>
      </c>
      <c r="B52" s="125" t="s">
        <v>306</v>
      </c>
      <c r="C52" s="124" t="s">
        <v>307</v>
      </c>
      <c r="D52" s="140">
        <f t="shared" si="6"/>
        <v>11387</v>
      </c>
      <c r="E52" s="140">
        <f t="shared" si="7"/>
        <v>0</v>
      </c>
      <c r="F52" s="140">
        <v>0</v>
      </c>
      <c r="G52" s="140">
        <v>0</v>
      </c>
      <c r="H52" s="140">
        <v>0</v>
      </c>
      <c r="I52" s="140">
        <v>0</v>
      </c>
      <c r="J52" s="141" t="s">
        <v>199</v>
      </c>
      <c r="K52" s="140">
        <v>0</v>
      </c>
      <c r="L52" s="140">
        <v>11387</v>
      </c>
      <c r="M52" s="140">
        <f t="shared" si="8"/>
        <v>9096</v>
      </c>
      <c r="N52" s="140">
        <f t="shared" si="9"/>
        <v>0</v>
      </c>
      <c r="O52" s="140">
        <v>0</v>
      </c>
      <c r="P52" s="140">
        <v>0</v>
      </c>
      <c r="Q52" s="140">
        <v>0</v>
      </c>
      <c r="R52" s="140">
        <v>0</v>
      </c>
      <c r="S52" s="141" t="s">
        <v>199</v>
      </c>
      <c r="T52" s="140">
        <v>0</v>
      </c>
      <c r="U52" s="140">
        <v>9096</v>
      </c>
      <c r="V52" s="140">
        <f t="shared" si="10"/>
        <v>20483</v>
      </c>
      <c r="W52" s="140">
        <f t="shared" si="11"/>
        <v>0</v>
      </c>
      <c r="X52" s="140">
        <f t="shared" si="12"/>
        <v>0</v>
      </c>
      <c r="Y52" s="140">
        <f t="shared" si="13"/>
        <v>0</v>
      </c>
      <c r="Z52" s="140">
        <f t="shared" si="14"/>
        <v>0</v>
      </c>
      <c r="AA52" s="140">
        <f t="shared" si="15"/>
        <v>0</v>
      </c>
      <c r="AB52" s="141" t="s">
        <v>199</v>
      </c>
      <c r="AC52" s="140">
        <f t="shared" si="16"/>
        <v>0</v>
      </c>
      <c r="AD52" s="140">
        <f t="shared" si="17"/>
        <v>20483</v>
      </c>
      <c r="AE52" s="140">
        <f t="shared" si="18"/>
        <v>0</v>
      </c>
      <c r="AF52" s="140">
        <f t="shared" si="19"/>
        <v>0</v>
      </c>
      <c r="AG52" s="140"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0">
        <f t="shared" si="20"/>
        <v>0</v>
      </c>
      <c r="AN52" s="140">
        <f t="shared" si="21"/>
        <v>0</v>
      </c>
      <c r="AO52" s="140">
        <v>0</v>
      </c>
      <c r="AP52" s="140">
        <v>0</v>
      </c>
      <c r="AQ52" s="140">
        <v>0</v>
      </c>
      <c r="AR52" s="140">
        <v>0</v>
      </c>
      <c r="AS52" s="140">
        <f t="shared" si="22"/>
        <v>0</v>
      </c>
      <c r="AT52" s="140">
        <v>0</v>
      </c>
      <c r="AU52" s="140">
        <v>0</v>
      </c>
      <c r="AV52" s="140">
        <v>0</v>
      </c>
      <c r="AW52" s="140">
        <v>0</v>
      </c>
      <c r="AX52" s="140">
        <f t="shared" si="23"/>
        <v>0</v>
      </c>
      <c r="AY52" s="140">
        <v>0</v>
      </c>
      <c r="AZ52" s="140">
        <v>0</v>
      </c>
      <c r="BA52" s="140">
        <v>0</v>
      </c>
      <c r="BB52" s="140">
        <v>0</v>
      </c>
      <c r="BC52" s="140">
        <v>11387</v>
      </c>
      <c r="BD52" s="140">
        <v>0</v>
      </c>
      <c r="BE52" s="140">
        <v>0</v>
      </c>
      <c r="BF52" s="140">
        <f t="shared" si="24"/>
        <v>0</v>
      </c>
      <c r="BG52" s="140">
        <f t="shared" si="25"/>
        <v>0</v>
      </c>
      <c r="BH52" s="140">
        <f t="shared" si="26"/>
        <v>0</v>
      </c>
      <c r="BI52" s="140">
        <v>0</v>
      </c>
      <c r="BJ52" s="140">
        <v>0</v>
      </c>
      <c r="BK52" s="140">
        <v>0</v>
      </c>
      <c r="BL52" s="140">
        <v>0</v>
      </c>
      <c r="BM52" s="140">
        <v>0</v>
      </c>
      <c r="BN52" s="140">
        <v>0</v>
      </c>
      <c r="BO52" s="140">
        <f t="shared" si="27"/>
        <v>0</v>
      </c>
      <c r="BP52" s="140">
        <f t="shared" si="28"/>
        <v>0</v>
      </c>
      <c r="BQ52" s="140">
        <v>0</v>
      </c>
      <c r="BR52" s="140">
        <v>0</v>
      </c>
      <c r="BS52" s="140">
        <v>0</v>
      </c>
      <c r="BT52" s="140">
        <v>0</v>
      </c>
      <c r="BU52" s="140">
        <f t="shared" si="29"/>
        <v>0</v>
      </c>
      <c r="BV52" s="140">
        <v>0</v>
      </c>
      <c r="BW52" s="140">
        <v>0</v>
      </c>
      <c r="BX52" s="140">
        <v>0</v>
      </c>
      <c r="BY52" s="140">
        <v>0</v>
      </c>
      <c r="BZ52" s="140">
        <f t="shared" si="30"/>
        <v>0</v>
      </c>
      <c r="CA52" s="140">
        <v>0</v>
      </c>
      <c r="CB52" s="140">
        <v>0</v>
      </c>
      <c r="CC52" s="140">
        <v>0</v>
      </c>
      <c r="CD52" s="140">
        <v>0</v>
      </c>
      <c r="CE52" s="140">
        <v>9096</v>
      </c>
      <c r="CF52" s="140">
        <v>0</v>
      </c>
      <c r="CG52" s="140">
        <v>0</v>
      </c>
      <c r="CH52" s="140">
        <f t="shared" si="31"/>
        <v>0</v>
      </c>
      <c r="CI52" s="140">
        <f t="shared" si="51"/>
        <v>0</v>
      </c>
      <c r="CJ52" s="140">
        <f t="shared" si="52"/>
        <v>0</v>
      </c>
      <c r="CK52" s="140">
        <f t="shared" si="53"/>
        <v>0</v>
      </c>
      <c r="CL52" s="140">
        <f t="shared" si="54"/>
        <v>0</v>
      </c>
      <c r="CM52" s="140">
        <f t="shared" si="55"/>
        <v>0</v>
      </c>
      <c r="CN52" s="140">
        <f t="shared" si="56"/>
        <v>0</v>
      </c>
      <c r="CO52" s="140">
        <f t="shared" si="57"/>
        <v>0</v>
      </c>
      <c r="CP52" s="140">
        <f t="shared" si="58"/>
        <v>0</v>
      </c>
      <c r="CQ52" s="140">
        <f t="shared" si="59"/>
        <v>0</v>
      </c>
      <c r="CR52" s="140">
        <f t="shared" si="60"/>
        <v>0</v>
      </c>
      <c r="CS52" s="140">
        <f t="shared" si="61"/>
        <v>0</v>
      </c>
      <c r="CT52" s="140">
        <f t="shared" si="62"/>
        <v>0</v>
      </c>
      <c r="CU52" s="140">
        <f t="shared" si="63"/>
        <v>0</v>
      </c>
      <c r="CV52" s="140">
        <f t="shared" si="64"/>
        <v>0</v>
      </c>
      <c r="CW52" s="140">
        <f t="shared" si="65"/>
        <v>0</v>
      </c>
      <c r="CX52" s="140">
        <f t="shared" si="67"/>
        <v>0</v>
      </c>
      <c r="CY52" s="140">
        <f t="shared" si="68"/>
        <v>0</v>
      </c>
      <c r="CZ52" s="140">
        <f t="shared" si="69"/>
        <v>0</v>
      </c>
      <c r="DA52" s="140">
        <f t="shared" si="70"/>
        <v>0</v>
      </c>
      <c r="DB52" s="140">
        <f t="shared" si="66"/>
        <v>0</v>
      </c>
      <c r="DC52" s="140">
        <f t="shared" si="66"/>
        <v>0</v>
      </c>
      <c r="DD52" s="140">
        <f t="shared" si="66"/>
        <v>0</v>
      </c>
      <c r="DE52" s="140">
        <f t="shared" si="66"/>
        <v>0</v>
      </c>
      <c r="DF52" s="140">
        <f t="shared" si="66"/>
        <v>0</v>
      </c>
      <c r="DG52" s="140">
        <f t="shared" si="66"/>
        <v>20483</v>
      </c>
      <c r="DH52" s="140">
        <f t="shared" si="66"/>
        <v>0</v>
      </c>
      <c r="DI52" s="140">
        <f t="shared" si="66"/>
        <v>0</v>
      </c>
      <c r="DJ52" s="140">
        <f t="shared" si="66"/>
        <v>0</v>
      </c>
    </row>
    <row r="53" spans="1:114" s="123" customFormat="1" ht="12" customHeight="1">
      <c r="A53" s="124" t="s">
        <v>219</v>
      </c>
      <c r="B53" s="125" t="s">
        <v>308</v>
      </c>
      <c r="C53" s="124" t="s">
        <v>309</v>
      </c>
      <c r="D53" s="140">
        <f t="shared" si="6"/>
        <v>25713</v>
      </c>
      <c r="E53" s="140">
        <f t="shared" si="7"/>
        <v>6563</v>
      </c>
      <c r="F53" s="140">
        <v>0</v>
      </c>
      <c r="G53" s="140">
        <v>0</v>
      </c>
      <c r="H53" s="140">
        <v>0</v>
      </c>
      <c r="I53" s="140">
        <v>0</v>
      </c>
      <c r="J53" s="141" t="s">
        <v>199</v>
      </c>
      <c r="K53" s="140">
        <v>6563</v>
      </c>
      <c r="L53" s="140">
        <v>19150</v>
      </c>
      <c r="M53" s="140">
        <f t="shared" si="8"/>
        <v>17505</v>
      </c>
      <c r="N53" s="140">
        <f t="shared" si="9"/>
        <v>0</v>
      </c>
      <c r="O53" s="140">
        <v>0</v>
      </c>
      <c r="P53" s="140">
        <v>0</v>
      </c>
      <c r="Q53" s="140">
        <v>0</v>
      </c>
      <c r="R53" s="140">
        <v>0</v>
      </c>
      <c r="S53" s="141" t="s">
        <v>199</v>
      </c>
      <c r="T53" s="140">
        <v>0</v>
      </c>
      <c r="U53" s="140">
        <v>17505</v>
      </c>
      <c r="V53" s="140">
        <f t="shared" si="10"/>
        <v>43218</v>
      </c>
      <c r="W53" s="140">
        <f t="shared" si="11"/>
        <v>6563</v>
      </c>
      <c r="X53" s="140">
        <f t="shared" si="12"/>
        <v>0</v>
      </c>
      <c r="Y53" s="140">
        <f t="shared" si="13"/>
        <v>0</v>
      </c>
      <c r="Z53" s="140">
        <f t="shared" si="14"/>
        <v>0</v>
      </c>
      <c r="AA53" s="140">
        <f t="shared" si="15"/>
        <v>0</v>
      </c>
      <c r="AB53" s="141" t="s">
        <v>199</v>
      </c>
      <c r="AC53" s="140">
        <f t="shared" si="16"/>
        <v>6563</v>
      </c>
      <c r="AD53" s="140">
        <f t="shared" si="17"/>
        <v>36655</v>
      </c>
      <c r="AE53" s="140">
        <f t="shared" si="18"/>
        <v>2320</v>
      </c>
      <c r="AF53" s="140">
        <f t="shared" si="19"/>
        <v>2320</v>
      </c>
      <c r="AG53" s="140">
        <v>2320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0">
        <f t="shared" si="20"/>
        <v>9060</v>
      </c>
      <c r="AN53" s="140">
        <f t="shared" si="21"/>
        <v>368</v>
      </c>
      <c r="AO53" s="140">
        <v>168</v>
      </c>
      <c r="AP53" s="140">
        <v>200</v>
      </c>
      <c r="AQ53" s="140">
        <v>0</v>
      </c>
      <c r="AR53" s="140">
        <v>0</v>
      </c>
      <c r="AS53" s="140">
        <f t="shared" si="22"/>
        <v>1160</v>
      </c>
      <c r="AT53" s="140">
        <v>0</v>
      </c>
      <c r="AU53" s="140">
        <v>428</v>
      </c>
      <c r="AV53" s="140">
        <v>732</v>
      </c>
      <c r="AW53" s="140">
        <v>0</v>
      </c>
      <c r="AX53" s="140">
        <f t="shared" si="23"/>
        <v>5760</v>
      </c>
      <c r="AY53" s="140">
        <v>4029</v>
      </c>
      <c r="AZ53" s="140">
        <v>1570</v>
      </c>
      <c r="BA53" s="140">
        <v>161</v>
      </c>
      <c r="BB53" s="140">
        <v>0</v>
      </c>
      <c r="BC53" s="140">
        <v>14272</v>
      </c>
      <c r="BD53" s="140">
        <v>1772</v>
      </c>
      <c r="BE53" s="140">
        <v>61</v>
      </c>
      <c r="BF53" s="140">
        <f t="shared" si="24"/>
        <v>11441</v>
      </c>
      <c r="BG53" s="140">
        <f t="shared" si="25"/>
        <v>0</v>
      </c>
      <c r="BH53" s="140">
        <f t="shared" si="26"/>
        <v>0</v>
      </c>
      <c r="BI53" s="140">
        <v>0</v>
      </c>
      <c r="BJ53" s="140">
        <v>0</v>
      </c>
      <c r="BK53" s="140">
        <v>0</v>
      </c>
      <c r="BL53" s="140">
        <v>0</v>
      </c>
      <c r="BM53" s="140">
        <v>0</v>
      </c>
      <c r="BN53" s="140">
        <v>0</v>
      </c>
      <c r="BO53" s="140">
        <f t="shared" si="27"/>
        <v>0</v>
      </c>
      <c r="BP53" s="140">
        <f t="shared" si="28"/>
        <v>0</v>
      </c>
      <c r="BQ53" s="140">
        <v>0</v>
      </c>
      <c r="BR53" s="140">
        <v>0</v>
      </c>
      <c r="BS53" s="140">
        <v>0</v>
      </c>
      <c r="BT53" s="140">
        <v>0</v>
      </c>
      <c r="BU53" s="140">
        <f t="shared" si="29"/>
        <v>0</v>
      </c>
      <c r="BV53" s="140">
        <v>0</v>
      </c>
      <c r="BW53" s="140">
        <v>0</v>
      </c>
      <c r="BX53" s="140">
        <v>0</v>
      </c>
      <c r="BY53" s="140">
        <v>0</v>
      </c>
      <c r="BZ53" s="140">
        <f t="shared" si="30"/>
        <v>0</v>
      </c>
      <c r="CA53" s="140">
        <v>0</v>
      </c>
      <c r="CB53" s="140">
        <v>0</v>
      </c>
      <c r="CC53" s="140">
        <v>0</v>
      </c>
      <c r="CD53" s="140">
        <v>0</v>
      </c>
      <c r="CE53" s="140">
        <v>17505</v>
      </c>
      <c r="CF53" s="140">
        <v>0</v>
      </c>
      <c r="CG53" s="140">
        <v>0</v>
      </c>
      <c r="CH53" s="140">
        <f t="shared" si="31"/>
        <v>0</v>
      </c>
      <c r="CI53" s="140">
        <f t="shared" si="51"/>
        <v>2320</v>
      </c>
      <c r="CJ53" s="140">
        <f t="shared" si="52"/>
        <v>2320</v>
      </c>
      <c r="CK53" s="140">
        <f t="shared" si="53"/>
        <v>2320</v>
      </c>
      <c r="CL53" s="140">
        <f t="shared" si="54"/>
        <v>0</v>
      </c>
      <c r="CM53" s="140">
        <f t="shared" si="55"/>
        <v>0</v>
      </c>
      <c r="CN53" s="140">
        <f t="shared" si="56"/>
        <v>0</v>
      </c>
      <c r="CO53" s="140">
        <f t="shared" si="57"/>
        <v>0</v>
      </c>
      <c r="CP53" s="140">
        <f t="shared" si="58"/>
        <v>0</v>
      </c>
      <c r="CQ53" s="140">
        <f t="shared" si="59"/>
        <v>9060</v>
      </c>
      <c r="CR53" s="140">
        <f t="shared" si="60"/>
        <v>368</v>
      </c>
      <c r="CS53" s="140">
        <f t="shared" si="61"/>
        <v>168</v>
      </c>
      <c r="CT53" s="140">
        <f t="shared" si="62"/>
        <v>200</v>
      </c>
      <c r="CU53" s="140">
        <f t="shared" si="63"/>
        <v>0</v>
      </c>
      <c r="CV53" s="140">
        <f t="shared" si="64"/>
        <v>0</v>
      </c>
      <c r="CW53" s="140">
        <f t="shared" si="65"/>
        <v>1160</v>
      </c>
      <c r="CX53" s="140">
        <f t="shared" si="67"/>
        <v>0</v>
      </c>
      <c r="CY53" s="140">
        <f t="shared" si="68"/>
        <v>428</v>
      </c>
      <c r="CZ53" s="140">
        <f t="shared" si="69"/>
        <v>732</v>
      </c>
      <c r="DA53" s="140">
        <f t="shared" si="70"/>
        <v>0</v>
      </c>
      <c r="DB53" s="140">
        <f t="shared" si="66"/>
        <v>5760</v>
      </c>
      <c r="DC53" s="140">
        <f t="shared" si="66"/>
        <v>4029</v>
      </c>
      <c r="DD53" s="140">
        <f t="shared" si="66"/>
        <v>1570</v>
      </c>
      <c r="DE53" s="140">
        <f t="shared" si="66"/>
        <v>161</v>
      </c>
      <c r="DF53" s="140">
        <f t="shared" si="66"/>
        <v>0</v>
      </c>
      <c r="DG53" s="140">
        <f t="shared" si="66"/>
        <v>31777</v>
      </c>
      <c r="DH53" s="140">
        <f t="shared" si="66"/>
        <v>1772</v>
      </c>
      <c r="DI53" s="140">
        <f t="shared" si="66"/>
        <v>61</v>
      </c>
      <c r="DJ53" s="140">
        <f t="shared" si="66"/>
        <v>11441</v>
      </c>
    </row>
    <row r="54" spans="1:114" s="123" customFormat="1" ht="12" customHeight="1">
      <c r="A54" s="124" t="s">
        <v>219</v>
      </c>
      <c r="B54" s="125" t="s">
        <v>310</v>
      </c>
      <c r="C54" s="124" t="s">
        <v>311</v>
      </c>
      <c r="D54" s="140">
        <f t="shared" si="6"/>
        <v>9408</v>
      </c>
      <c r="E54" s="140">
        <f t="shared" si="7"/>
        <v>1187</v>
      </c>
      <c r="F54" s="140">
        <v>0</v>
      </c>
      <c r="G54" s="140">
        <v>0</v>
      </c>
      <c r="H54" s="140">
        <v>0</v>
      </c>
      <c r="I54" s="140">
        <v>967</v>
      </c>
      <c r="J54" s="141" t="s">
        <v>199</v>
      </c>
      <c r="K54" s="140">
        <v>220</v>
      </c>
      <c r="L54" s="140">
        <v>8221</v>
      </c>
      <c r="M54" s="140">
        <f t="shared" si="8"/>
        <v>4126</v>
      </c>
      <c r="N54" s="140">
        <f t="shared" si="9"/>
        <v>0</v>
      </c>
      <c r="O54" s="140">
        <v>0</v>
      </c>
      <c r="P54" s="140">
        <v>0</v>
      </c>
      <c r="Q54" s="140">
        <v>0</v>
      </c>
      <c r="R54" s="140">
        <v>0</v>
      </c>
      <c r="S54" s="141" t="s">
        <v>199</v>
      </c>
      <c r="T54" s="140">
        <v>0</v>
      </c>
      <c r="U54" s="140">
        <v>4126</v>
      </c>
      <c r="V54" s="140">
        <f t="shared" si="10"/>
        <v>13534</v>
      </c>
      <c r="W54" s="140">
        <f t="shared" si="11"/>
        <v>1187</v>
      </c>
      <c r="X54" s="140">
        <f t="shared" si="12"/>
        <v>0</v>
      </c>
      <c r="Y54" s="140">
        <f t="shared" si="13"/>
        <v>0</v>
      </c>
      <c r="Z54" s="140">
        <f t="shared" si="14"/>
        <v>0</v>
      </c>
      <c r="AA54" s="140">
        <f t="shared" si="15"/>
        <v>967</v>
      </c>
      <c r="AB54" s="141" t="s">
        <v>199</v>
      </c>
      <c r="AC54" s="140">
        <f t="shared" si="16"/>
        <v>220</v>
      </c>
      <c r="AD54" s="140">
        <f t="shared" si="17"/>
        <v>12347</v>
      </c>
      <c r="AE54" s="140">
        <f t="shared" si="18"/>
        <v>0</v>
      </c>
      <c r="AF54" s="140">
        <f t="shared" si="19"/>
        <v>0</v>
      </c>
      <c r="AG54" s="140"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0">
        <f t="shared" si="20"/>
        <v>1187</v>
      </c>
      <c r="AN54" s="140">
        <f t="shared" si="21"/>
        <v>86</v>
      </c>
      <c r="AO54" s="140">
        <v>0</v>
      </c>
      <c r="AP54" s="140">
        <v>0</v>
      </c>
      <c r="AQ54" s="140">
        <v>86</v>
      </c>
      <c r="AR54" s="140"/>
      <c r="AS54" s="140">
        <f t="shared" si="22"/>
        <v>1101</v>
      </c>
      <c r="AT54" s="140">
        <v>312</v>
      </c>
      <c r="AU54" s="140">
        <v>427</v>
      </c>
      <c r="AV54" s="140">
        <v>362</v>
      </c>
      <c r="AW54" s="140">
        <v>0</v>
      </c>
      <c r="AX54" s="140">
        <f t="shared" si="23"/>
        <v>0</v>
      </c>
      <c r="AY54" s="140">
        <v>0</v>
      </c>
      <c r="AZ54" s="140">
        <v>0</v>
      </c>
      <c r="BA54" s="140">
        <v>0</v>
      </c>
      <c r="BB54" s="140">
        <v>0</v>
      </c>
      <c r="BC54" s="140">
        <v>8221</v>
      </c>
      <c r="BD54" s="140">
        <v>0</v>
      </c>
      <c r="BE54" s="140">
        <v>0</v>
      </c>
      <c r="BF54" s="140">
        <f t="shared" si="24"/>
        <v>1187</v>
      </c>
      <c r="BG54" s="140">
        <f t="shared" si="25"/>
        <v>0</v>
      </c>
      <c r="BH54" s="140">
        <f t="shared" si="26"/>
        <v>0</v>
      </c>
      <c r="BI54" s="140">
        <v>0</v>
      </c>
      <c r="BJ54" s="140">
        <v>0</v>
      </c>
      <c r="BK54" s="140">
        <v>0</v>
      </c>
      <c r="BL54" s="140">
        <v>0</v>
      </c>
      <c r="BM54" s="140">
        <v>0</v>
      </c>
      <c r="BN54" s="140">
        <v>0</v>
      </c>
      <c r="BO54" s="140">
        <f t="shared" si="27"/>
        <v>0</v>
      </c>
      <c r="BP54" s="140">
        <f t="shared" si="28"/>
        <v>0</v>
      </c>
      <c r="BQ54" s="140">
        <v>0</v>
      </c>
      <c r="BR54" s="140">
        <v>0</v>
      </c>
      <c r="BS54" s="140">
        <v>0</v>
      </c>
      <c r="BT54" s="140">
        <v>0</v>
      </c>
      <c r="BU54" s="140">
        <f t="shared" si="29"/>
        <v>0</v>
      </c>
      <c r="BV54" s="140">
        <v>0</v>
      </c>
      <c r="BW54" s="140">
        <v>0</v>
      </c>
      <c r="BX54" s="140">
        <v>0</v>
      </c>
      <c r="BY54" s="140">
        <v>0</v>
      </c>
      <c r="BZ54" s="140">
        <f t="shared" si="30"/>
        <v>0</v>
      </c>
      <c r="CA54" s="140">
        <v>0</v>
      </c>
      <c r="CB54" s="140">
        <v>0</v>
      </c>
      <c r="CC54" s="140">
        <v>0</v>
      </c>
      <c r="CD54" s="140">
        <v>0</v>
      </c>
      <c r="CE54" s="140">
        <v>4126</v>
      </c>
      <c r="CF54" s="140">
        <v>0</v>
      </c>
      <c r="CG54" s="140">
        <v>0</v>
      </c>
      <c r="CH54" s="140">
        <f t="shared" si="31"/>
        <v>0</v>
      </c>
      <c r="CI54" s="140">
        <f t="shared" si="51"/>
        <v>0</v>
      </c>
      <c r="CJ54" s="140">
        <f t="shared" si="52"/>
        <v>0</v>
      </c>
      <c r="CK54" s="140">
        <f t="shared" si="53"/>
        <v>0</v>
      </c>
      <c r="CL54" s="140">
        <f t="shared" si="54"/>
        <v>0</v>
      </c>
      <c r="CM54" s="140">
        <f t="shared" si="55"/>
        <v>0</v>
      </c>
      <c r="CN54" s="140">
        <f t="shared" si="56"/>
        <v>0</v>
      </c>
      <c r="CO54" s="140">
        <f t="shared" si="57"/>
        <v>0</v>
      </c>
      <c r="CP54" s="140">
        <f t="shared" si="58"/>
        <v>0</v>
      </c>
      <c r="CQ54" s="140">
        <f t="shared" si="59"/>
        <v>1187</v>
      </c>
      <c r="CR54" s="140">
        <f t="shared" si="60"/>
        <v>86</v>
      </c>
      <c r="CS54" s="140">
        <f t="shared" si="61"/>
        <v>0</v>
      </c>
      <c r="CT54" s="140">
        <f t="shared" si="62"/>
        <v>0</v>
      </c>
      <c r="CU54" s="140">
        <f t="shared" si="63"/>
        <v>86</v>
      </c>
      <c r="CV54" s="140">
        <f t="shared" si="64"/>
        <v>0</v>
      </c>
      <c r="CW54" s="140">
        <f t="shared" si="65"/>
        <v>1101</v>
      </c>
      <c r="CX54" s="140">
        <f t="shared" si="67"/>
        <v>312</v>
      </c>
      <c r="CY54" s="140">
        <f t="shared" si="68"/>
        <v>427</v>
      </c>
      <c r="CZ54" s="140">
        <f t="shared" si="69"/>
        <v>362</v>
      </c>
      <c r="DA54" s="140">
        <f t="shared" si="70"/>
        <v>0</v>
      </c>
      <c r="DB54" s="140">
        <f t="shared" si="66"/>
        <v>0</v>
      </c>
      <c r="DC54" s="140">
        <f t="shared" si="66"/>
        <v>0</v>
      </c>
      <c r="DD54" s="140">
        <f t="shared" si="66"/>
        <v>0</v>
      </c>
      <c r="DE54" s="140">
        <f t="shared" si="66"/>
        <v>0</v>
      </c>
      <c r="DF54" s="140">
        <f t="shared" si="66"/>
        <v>0</v>
      </c>
      <c r="DG54" s="140">
        <f t="shared" si="66"/>
        <v>12347</v>
      </c>
      <c r="DH54" s="140">
        <f t="shared" si="66"/>
        <v>0</v>
      </c>
      <c r="DI54" s="140">
        <f t="shared" si="66"/>
        <v>0</v>
      </c>
      <c r="DJ54" s="140">
        <f t="shared" si="66"/>
        <v>1187</v>
      </c>
    </row>
    <row r="55" spans="1:114" s="123" customFormat="1" ht="12" customHeight="1">
      <c r="A55" s="124" t="s">
        <v>219</v>
      </c>
      <c r="B55" s="125" t="s">
        <v>312</v>
      </c>
      <c r="C55" s="124" t="s">
        <v>313</v>
      </c>
      <c r="D55" s="140">
        <f t="shared" si="6"/>
        <v>21066</v>
      </c>
      <c r="E55" s="140">
        <f t="shared" si="7"/>
        <v>0</v>
      </c>
      <c r="F55" s="140">
        <v>0</v>
      </c>
      <c r="G55" s="140">
        <v>0</v>
      </c>
      <c r="H55" s="140">
        <v>0</v>
      </c>
      <c r="I55" s="140">
        <v>0</v>
      </c>
      <c r="J55" s="141" t="s">
        <v>199</v>
      </c>
      <c r="K55" s="140"/>
      <c r="L55" s="140">
        <v>21066</v>
      </c>
      <c r="M55" s="140">
        <f t="shared" si="8"/>
        <v>4725</v>
      </c>
      <c r="N55" s="140">
        <f t="shared" si="9"/>
        <v>0</v>
      </c>
      <c r="O55" s="140">
        <v>0</v>
      </c>
      <c r="P55" s="140">
        <v>0</v>
      </c>
      <c r="Q55" s="140">
        <v>0</v>
      </c>
      <c r="R55" s="140">
        <v>0</v>
      </c>
      <c r="S55" s="141" t="s">
        <v>199</v>
      </c>
      <c r="T55" s="140">
        <v>0</v>
      </c>
      <c r="U55" s="140">
        <v>4725</v>
      </c>
      <c r="V55" s="140">
        <f t="shared" si="10"/>
        <v>25791</v>
      </c>
      <c r="W55" s="140">
        <f t="shared" si="11"/>
        <v>0</v>
      </c>
      <c r="X55" s="140">
        <f t="shared" si="12"/>
        <v>0</v>
      </c>
      <c r="Y55" s="140">
        <f t="shared" si="13"/>
        <v>0</v>
      </c>
      <c r="Z55" s="140">
        <f t="shared" si="14"/>
        <v>0</v>
      </c>
      <c r="AA55" s="140">
        <f t="shared" si="15"/>
        <v>0</v>
      </c>
      <c r="AB55" s="141" t="s">
        <v>199</v>
      </c>
      <c r="AC55" s="140">
        <f t="shared" si="16"/>
        <v>0</v>
      </c>
      <c r="AD55" s="140">
        <f t="shared" si="17"/>
        <v>25791</v>
      </c>
      <c r="AE55" s="140">
        <f t="shared" si="18"/>
        <v>0</v>
      </c>
      <c r="AF55" s="140">
        <f t="shared" si="19"/>
        <v>0</v>
      </c>
      <c r="AG55" s="140"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0">
        <f t="shared" si="20"/>
        <v>8123</v>
      </c>
      <c r="AN55" s="140">
        <f t="shared" si="21"/>
        <v>51</v>
      </c>
      <c r="AO55" s="140">
        <v>0</v>
      </c>
      <c r="AP55" s="140">
        <v>51</v>
      </c>
      <c r="AQ55" s="140">
        <v>0</v>
      </c>
      <c r="AR55" s="140">
        <v>0</v>
      </c>
      <c r="AS55" s="140">
        <f t="shared" si="22"/>
        <v>1375</v>
      </c>
      <c r="AT55" s="140">
        <v>65</v>
      </c>
      <c r="AU55" s="140">
        <v>1218</v>
      </c>
      <c r="AV55" s="140">
        <v>92</v>
      </c>
      <c r="AW55" s="140">
        <v>0</v>
      </c>
      <c r="AX55" s="140">
        <f t="shared" si="23"/>
        <v>6697</v>
      </c>
      <c r="AY55" s="140">
        <v>6067</v>
      </c>
      <c r="AZ55" s="140">
        <v>0</v>
      </c>
      <c r="BA55" s="140">
        <v>630</v>
      </c>
      <c r="BB55" s="140">
        <v>0</v>
      </c>
      <c r="BC55" s="140">
        <v>12943</v>
      </c>
      <c r="BD55" s="140">
        <v>0</v>
      </c>
      <c r="BE55" s="140">
        <v>0</v>
      </c>
      <c r="BF55" s="140">
        <f t="shared" si="24"/>
        <v>8123</v>
      </c>
      <c r="BG55" s="140">
        <f t="shared" si="25"/>
        <v>0</v>
      </c>
      <c r="BH55" s="140">
        <f t="shared" si="26"/>
        <v>0</v>
      </c>
      <c r="BI55" s="140">
        <v>0</v>
      </c>
      <c r="BJ55" s="140">
        <v>0</v>
      </c>
      <c r="BK55" s="140">
        <v>0</v>
      </c>
      <c r="BL55" s="140">
        <v>0</v>
      </c>
      <c r="BM55" s="140">
        <v>0</v>
      </c>
      <c r="BN55" s="140">
        <v>0</v>
      </c>
      <c r="BO55" s="140">
        <f t="shared" si="27"/>
        <v>0</v>
      </c>
      <c r="BP55" s="140">
        <f t="shared" si="28"/>
        <v>0</v>
      </c>
      <c r="BQ55" s="140">
        <v>0</v>
      </c>
      <c r="BR55" s="140">
        <v>0</v>
      </c>
      <c r="BS55" s="140">
        <v>0</v>
      </c>
      <c r="BT55" s="140">
        <v>0</v>
      </c>
      <c r="BU55" s="140">
        <f t="shared" si="29"/>
        <v>0</v>
      </c>
      <c r="BV55" s="140">
        <v>0</v>
      </c>
      <c r="BW55" s="140">
        <v>0</v>
      </c>
      <c r="BX55" s="140">
        <v>0</v>
      </c>
      <c r="BY55" s="140">
        <v>0</v>
      </c>
      <c r="BZ55" s="140">
        <f t="shared" si="30"/>
        <v>0</v>
      </c>
      <c r="CA55" s="140">
        <v>0</v>
      </c>
      <c r="CB55" s="140">
        <v>0</v>
      </c>
      <c r="CC55" s="140">
        <v>0</v>
      </c>
      <c r="CD55" s="140">
        <v>0</v>
      </c>
      <c r="CE55" s="140">
        <v>4725</v>
      </c>
      <c r="CF55" s="140">
        <v>0</v>
      </c>
      <c r="CG55" s="140">
        <v>0</v>
      </c>
      <c r="CH55" s="140">
        <f t="shared" si="31"/>
        <v>0</v>
      </c>
      <c r="CI55" s="140">
        <f t="shared" si="51"/>
        <v>0</v>
      </c>
      <c r="CJ55" s="140">
        <f t="shared" si="52"/>
        <v>0</v>
      </c>
      <c r="CK55" s="140">
        <f t="shared" si="53"/>
        <v>0</v>
      </c>
      <c r="CL55" s="140">
        <f t="shared" si="54"/>
        <v>0</v>
      </c>
      <c r="CM55" s="140">
        <f t="shared" si="55"/>
        <v>0</v>
      </c>
      <c r="CN55" s="140">
        <f t="shared" si="56"/>
        <v>0</v>
      </c>
      <c r="CO55" s="140">
        <f t="shared" si="57"/>
        <v>0</v>
      </c>
      <c r="CP55" s="140">
        <f t="shared" si="58"/>
        <v>0</v>
      </c>
      <c r="CQ55" s="140">
        <f t="shared" si="59"/>
        <v>8123</v>
      </c>
      <c r="CR55" s="140">
        <f t="shared" si="60"/>
        <v>51</v>
      </c>
      <c r="CS55" s="140">
        <f t="shared" si="61"/>
        <v>0</v>
      </c>
      <c r="CT55" s="140">
        <f t="shared" si="62"/>
        <v>51</v>
      </c>
      <c r="CU55" s="140">
        <f t="shared" si="63"/>
        <v>0</v>
      </c>
      <c r="CV55" s="140">
        <f t="shared" si="64"/>
        <v>0</v>
      </c>
      <c r="CW55" s="140">
        <f t="shared" si="65"/>
        <v>1375</v>
      </c>
      <c r="CX55" s="140">
        <f t="shared" si="67"/>
        <v>65</v>
      </c>
      <c r="CY55" s="140">
        <f t="shared" si="68"/>
        <v>1218</v>
      </c>
      <c r="CZ55" s="140">
        <f t="shared" si="69"/>
        <v>92</v>
      </c>
      <c r="DA55" s="140">
        <f t="shared" si="70"/>
        <v>0</v>
      </c>
      <c r="DB55" s="140">
        <f t="shared" si="66"/>
        <v>6697</v>
      </c>
      <c r="DC55" s="140">
        <f t="shared" si="66"/>
        <v>6067</v>
      </c>
      <c r="DD55" s="140">
        <f t="shared" si="66"/>
        <v>0</v>
      </c>
      <c r="DE55" s="140">
        <f t="shared" si="66"/>
        <v>630</v>
      </c>
      <c r="DF55" s="140">
        <f t="shared" si="66"/>
        <v>0</v>
      </c>
      <c r="DG55" s="140">
        <f t="shared" si="66"/>
        <v>17668</v>
      </c>
      <c r="DH55" s="140">
        <f t="shared" si="66"/>
        <v>0</v>
      </c>
      <c r="DI55" s="140">
        <f t="shared" si="66"/>
        <v>0</v>
      </c>
      <c r="DJ55" s="140">
        <f t="shared" si="66"/>
        <v>8123</v>
      </c>
    </row>
    <row r="56" spans="1:114" s="123" customFormat="1" ht="12" customHeight="1">
      <c r="A56" s="124" t="s">
        <v>219</v>
      </c>
      <c r="B56" s="125" t="s">
        <v>314</v>
      </c>
      <c r="C56" s="124" t="s">
        <v>315</v>
      </c>
      <c r="D56" s="140">
        <f t="shared" si="6"/>
        <v>15724</v>
      </c>
      <c r="E56" s="140">
        <f t="shared" si="7"/>
        <v>1857</v>
      </c>
      <c r="F56" s="140">
        <v>0</v>
      </c>
      <c r="G56" s="140">
        <v>0</v>
      </c>
      <c r="H56" s="140">
        <v>0</v>
      </c>
      <c r="I56" s="140">
        <v>1711</v>
      </c>
      <c r="J56" s="141" t="s">
        <v>199</v>
      </c>
      <c r="K56" s="140">
        <v>146</v>
      </c>
      <c r="L56" s="140">
        <v>13867</v>
      </c>
      <c r="M56" s="140">
        <f t="shared" si="8"/>
        <v>9106</v>
      </c>
      <c r="N56" s="140">
        <f t="shared" si="9"/>
        <v>0</v>
      </c>
      <c r="O56" s="140">
        <v>0</v>
      </c>
      <c r="P56" s="140">
        <v>0</v>
      </c>
      <c r="Q56" s="140">
        <v>0</v>
      </c>
      <c r="R56" s="140">
        <v>0</v>
      </c>
      <c r="S56" s="141" t="s">
        <v>199</v>
      </c>
      <c r="T56" s="140">
        <v>0</v>
      </c>
      <c r="U56" s="140">
        <v>9106</v>
      </c>
      <c r="V56" s="140">
        <f t="shared" si="10"/>
        <v>24830</v>
      </c>
      <c r="W56" s="140">
        <f t="shared" si="11"/>
        <v>1857</v>
      </c>
      <c r="X56" s="140">
        <f t="shared" si="12"/>
        <v>0</v>
      </c>
      <c r="Y56" s="140">
        <f t="shared" si="13"/>
        <v>0</v>
      </c>
      <c r="Z56" s="140">
        <f t="shared" si="14"/>
        <v>0</v>
      </c>
      <c r="AA56" s="140">
        <f t="shared" si="15"/>
        <v>1711</v>
      </c>
      <c r="AB56" s="141" t="s">
        <v>199</v>
      </c>
      <c r="AC56" s="140">
        <f t="shared" si="16"/>
        <v>146</v>
      </c>
      <c r="AD56" s="140">
        <f t="shared" si="17"/>
        <v>22973</v>
      </c>
      <c r="AE56" s="140">
        <f t="shared" si="18"/>
        <v>0</v>
      </c>
      <c r="AF56" s="140">
        <f t="shared" si="19"/>
        <v>0</v>
      </c>
      <c r="AG56" s="140">
        <v>0</v>
      </c>
      <c r="AH56" s="140">
        <v>0</v>
      </c>
      <c r="AI56" s="140">
        <v>0</v>
      </c>
      <c r="AJ56" s="140">
        <v>0</v>
      </c>
      <c r="AK56" s="140">
        <v>0</v>
      </c>
      <c r="AL56" s="140">
        <v>0</v>
      </c>
      <c r="AM56" s="140">
        <f t="shared" si="20"/>
        <v>6214</v>
      </c>
      <c r="AN56" s="140">
        <f t="shared" si="21"/>
        <v>296</v>
      </c>
      <c r="AO56" s="140">
        <v>0</v>
      </c>
      <c r="AP56" s="140">
        <v>0</v>
      </c>
      <c r="AQ56" s="140">
        <v>0</v>
      </c>
      <c r="AR56" s="140">
        <v>296</v>
      </c>
      <c r="AS56" s="140">
        <f t="shared" si="22"/>
        <v>1768</v>
      </c>
      <c r="AT56" s="140">
        <v>1634</v>
      </c>
      <c r="AU56" s="140">
        <v>0</v>
      </c>
      <c r="AV56" s="140">
        <v>134</v>
      </c>
      <c r="AW56" s="140">
        <v>0</v>
      </c>
      <c r="AX56" s="140">
        <f t="shared" si="23"/>
        <v>4150</v>
      </c>
      <c r="AY56" s="140">
        <v>4150</v>
      </c>
      <c r="AZ56" s="140">
        <v>0</v>
      </c>
      <c r="BA56" s="140">
        <v>0</v>
      </c>
      <c r="BB56" s="140">
        <v>0</v>
      </c>
      <c r="BC56" s="140">
        <v>9510</v>
      </c>
      <c r="BD56" s="140">
        <v>0</v>
      </c>
      <c r="BE56" s="140">
        <v>0</v>
      </c>
      <c r="BF56" s="140">
        <f t="shared" si="24"/>
        <v>6214</v>
      </c>
      <c r="BG56" s="140">
        <f t="shared" si="25"/>
        <v>0</v>
      </c>
      <c r="BH56" s="140">
        <f t="shared" si="26"/>
        <v>0</v>
      </c>
      <c r="BI56" s="140">
        <v>0</v>
      </c>
      <c r="BJ56" s="140">
        <v>0</v>
      </c>
      <c r="BK56" s="140">
        <v>0</v>
      </c>
      <c r="BL56" s="140">
        <v>0</v>
      </c>
      <c r="BM56" s="140">
        <v>0</v>
      </c>
      <c r="BN56" s="140">
        <v>0</v>
      </c>
      <c r="BO56" s="140">
        <f t="shared" si="27"/>
        <v>0</v>
      </c>
      <c r="BP56" s="140">
        <f t="shared" si="28"/>
        <v>0</v>
      </c>
      <c r="BQ56" s="140">
        <v>0</v>
      </c>
      <c r="BR56" s="140">
        <v>0</v>
      </c>
      <c r="BS56" s="140">
        <v>0</v>
      </c>
      <c r="BT56" s="140">
        <v>0</v>
      </c>
      <c r="BU56" s="140">
        <f t="shared" si="29"/>
        <v>0</v>
      </c>
      <c r="BV56" s="140">
        <v>0</v>
      </c>
      <c r="BW56" s="140">
        <v>0</v>
      </c>
      <c r="BX56" s="140">
        <v>0</v>
      </c>
      <c r="BY56" s="140">
        <v>0</v>
      </c>
      <c r="BZ56" s="140">
        <f t="shared" si="30"/>
        <v>0</v>
      </c>
      <c r="CA56" s="140">
        <v>0</v>
      </c>
      <c r="CB56" s="140">
        <v>0</v>
      </c>
      <c r="CC56" s="140">
        <v>0</v>
      </c>
      <c r="CD56" s="140">
        <v>0</v>
      </c>
      <c r="CE56" s="140">
        <v>9106</v>
      </c>
      <c r="CF56" s="140">
        <v>0</v>
      </c>
      <c r="CG56" s="140">
        <v>0</v>
      </c>
      <c r="CH56" s="140">
        <f t="shared" si="31"/>
        <v>0</v>
      </c>
      <c r="CI56" s="140">
        <f t="shared" si="51"/>
        <v>0</v>
      </c>
      <c r="CJ56" s="140">
        <f t="shared" si="52"/>
        <v>0</v>
      </c>
      <c r="CK56" s="140">
        <f t="shared" si="53"/>
        <v>0</v>
      </c>
      <c r="CL56" s="140">
        <f t="shared" si="54"/>
        <v>0</v>
      </c>
      <c r="CM56" s="140">
        <f t="shared" si="55"/>
        <v>0</v>
      </c>
      <c r="CN56" s="140">
        <f t="shared" si="56"/>
        <v>0</v>
      </c>
      <c r="CO56" s="140">
        <f t="shared" si="57"/>
        <v>0</v>
      </c>
      <c r="CP56" s="140">
        <f t="shared" si="58"/>
        <v>0</v>
      </c>
      <c r="CQ56" s="140">
        <f t="shared" si="59"/>
        <v>6214</v>
      </c>
      <c r="CR56" s="140">
        <f t="shared" si="60"/>
        <v>296</v>
      </c>
      <c r="CS56" s="140">
        <f t="shared" si="61"/>
        <v>0</v>
      </c>
      <c r="CT56" s="140">
        <f t="shared" si="62"/>
        <v>0</v>
      </c>
      <c r="CU56" s="140">
        <f t="shared" si="63"/>
        <v>0</v>
      </c>
      <c r="CV56" s="140">
        <f t="shared" si="64"/>
        <v>296</v>
      </c>
      <c r="CW56" s="140">
        <f t="shared" si="65"/>
        <v>1768</v>
      </c>
      <c r="CX56" s="140">
        <f t="shared" si="67"/>
        <v>1634</v>
      </c>
      <c r="CY56" s="140">
        <f t="shared" si="68"/>
        <v>0</v>
      </c>
      <c r="CZ56" s="140">
        <f t="shared" si="69"/>
        <v>134</v>
      </c>
      <c r="DA56" s="140">
        <f t="shared" si="70"/>
        <v>0</v>
      </c>
      <c r="DB56" s="140">
        <f t="shared" si="66"/>
        <v>4150</v>
      </c>
      <c r="DC56" s="140">
        <f t="shared" si="66"/>
        <v>4150</v>
      </c>
      <c r="DD56" s="140">
        <f t="shared" si="66"/>
        <v>0</v>
      </c>
      <c r="DE56" s="140">
        <f t="shared" si="66"/>
        <v>0</v>
      </c>
      <c r="DF56" s="140">
        <f t="shared" si="66"/>
        <v>0</v>
      </c>
      <c r="DG56" s="140">
        <f t="shared" si="66"/>
        <v>18616</v>
      </c>
      <c r="DH56" s="140">
        <f t="shared" si="66"/>
        <v>0</v>
      </c>
      <c r="DI56" s="140">
        <f t="shared" si="66"/>
        <v>0</v>
      </c>
      <c r="DJ56" s="140">
        <f t="shared" si="66"/>
        <v>6214</v>
      </c>
    </row>
    <row r="57" spans="1:114" s="123" customFormat="1" ht="12" customHeight="1">
      <c r="A57" s="124" t="s">
        <v>219</v>
      </c>
      <c r="B57" s="125" t="s">
        <v>316</v>
      </c>
      <c r="C57" s="124" t="s">
        <v>317</v>
      </c>
      <c r="D57" s="140">
        <f t="shared" si="6"/>
        <v>51099</v>
      </c>
      <c r="E57" s="140">
        <f t="shared" si="7"/>
        <v>6692</v>
      </c>
      <c r="F57" s="140">
        <v>0</v>
      </c>
      <c r="G57" s="140">
        <v>0</v>
      </c>
      <c r="H57" s="140">
        <v>0</v>
      </c>
      <c r="I57" s="140">
        <v>5130</v>
      </c>
      <c r="J57" s="141" t="s">
        <v>199</v>
      </c>
      <c r="K57" s="140">
        <v>1562</v>
      </c>
      <c r="L57" s="140">
        <v>44407</v>
      </c>
      <c r="M57" s="140">
        <f t="shared" si="8"/>
        <v>7297</v>
      </c>
      <c r="N57" s="140">
        <f t="shared" si="9"/>
        <v>0</v>
      </c>
      <c r="O57" s="140">
        <v>0</v>
      </c>
      <c r="P57" s="140">
        <v>0</v>
      </c>
      <c r="Q57" s="140">
        <v>0</v>
      </c>
      <c r="R57" s="140">
        <v>0</v>
      </c>
      <c r="S57" s="141" t="s">
        <v>199</v>
      </c>
      <c r="T57" s="140">
        <v>0</v>
      </c>
      <c r="U57" s="140">
        <v>7297</v>
      </c>
      <c r="V57" s="140">
        <f t="shared" si="10"/>
        <v>58396</v>
      </c>
      <c r="W57" s="140">
        <f t="shared" si="11"/>
        <v>6692</v>
      </c>
      <c r="X57" s="140">
        <f t="shared" si="12"/>
        <v>0</v>
      </c>
      <c r="Y57" s="140">
        <f t="shared" si="13"/>
        <v>0</v>
      </c>
      <c r="Z57" s="140">
        <f t="shared" si="14"/>
        <v>0</v>
      </c>
      <c r="AA57" s="140">
        <f t="shared" si="15"/>
        <v>5130</v>
      </c>
      <c r="AB57" s="141" t="s">
        <v>199</v>
      </c>
      <c r="AC57" s="140">
        <f t="shared" si="16"/>
        <v>1562</v>
      </c>
      <c r="AD57" s="140">
        <f t="shared" si="17"/>
        <v>51704</v>
      </c>
      <c r="AE57" s="140">
        <f t="shared" si="18"/>
        <v>0</v>
      </c>
      <c r="AF57" s="140">
        <f t="shared" si="19"/>
        <v>0</v>
      </c>
      <c r="AG57" s="140"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201</v>
      </c>
      <c r="AM57" s="140">
        <f t="shared" si="20"/>
        <v>32404</v>
      </c>
      <c r="AN57" s="140">
        <f t="shared" si="21"/>
        <v>0</v>
      </c>
      <c r="AO57" s="140">
        <v>0</v>
      </c>
      <c r="AP57" s="140">
        <v>0</v>
      </c>
      <c r="AQ57" s="140">
        <v>0</v>
      </c>
      <c r="AR57" s="140">
        <v>0</v>
      </c>
      <c r="AS57" s="140">
        <f t="shared" si="22"/>
        <v>5175</v>
      </c>
      <c r="AT57" s="140">
        <v>0</v>
      </c>
      <c r="AU57" s="140">
        <v>0</v>
      </c>
      <c r="AV57" s="140">
        <v>5175</v>
      </c>
      <c r="AW57" s="140">
        <v>0</v>
      </c>
      <c r="AX57" s="140">
        <f t="shared" si="23"/>
        <v>27229</v>
      </c>
      <c r="AY57" s="140">
        <v>22399</v>
      </c>
      <c r="AZ57" s="140">
        <v>0</v>
      </c>
      <c r="BA57" s="140">
        <v>4830</v>
      </c>
      <c r="BB57" s="140">
        <v>0</v>
      </c>
      <c r="BC57" s="140">
        <v>18494</v>
      </c>
      <c r="BD57" s="140">
        <v>0</v>
      </c>
      <c r="BE57" s="140">
        <v>0</v>
      </c>
      <c r="BF57" s="140">
        <f t="shared" si="24"/>
        <v>32404</v>
      </c>
      <c r="BG57" s="140">
        <f t="shared" si="25"/>
        <v>0</v>
      </c>
      <c r="BH57" s="140">
        <f t="shared" si="26"/>
        <v>0</v>
      </c>
      <c r="BI57" s="140">
        <v>0</v>
      </c>
      <c r="BJ57" s="140">
        <v>0</v>
      </c>
      <c r="BK57" s="140">
        <v>0</v>
      </c>
      <c r="BL57" s="140">
        <v>0</v>
      </c>
      <c r="BM57" s="140">
        <v>0</v>
      </c>
      <c r="BN57" s="140">
        <v>0</v>
      </c>
      <c r="BO57" s="140">
        <f t="shared" si="27"/>
        <v>0</v>
      </c>
      <c r="BP57" s="140">
        <f t="shared" si="28"/>
        <v>0</v>
      </c>
      <c r="BQ57" s="140">
        <v>0</v>
      </c>
      <c r="BR57" s="140">
        <v>0</v>
      </c>
      <c r="BS57" s="140">
        <v>0</v>
      </c>
      <c r="BT57" s="140">
        <v>0</v>
      </c>
      <c r="BU57" s="140">
        <f t="shared" si="29"/>
        <v>0</v>
      </c>
      <c r="BV57" s="140">
        <v>0</v>
      </c>
      <c r="BW57" s="140">
        <v>0</v>
      </c>
      <c r="BX57" s="140">
        <v>0</v>
      </c>
      <c r="BY57" s="140">
        <v>0</v>
      </c>
      <c r="BZ57" s="140">
        <f t="shared" si="30"/>
        <v>0</v>
      </c>
      <c r="CA57" s="140">
        <v>0</v>
      </c>
      <c r="CB57" s="140">
        <v>0</v>
      </c>
      <c r="CC57" s="140">
        <v>0</v>
      </c>
      <c r="CD57" s="140">
        <v>0</v>
      </c>
      <c r="CE57" s="140">
        <v>7297</v>
      </c>
      <c r="CF57" s="140">
        <v>0</v>
      </c>
      <c r="CG57" s="140">
        <v>0</v>
      </c>
      <c r="CH57" s="140">
        <f t="shared" si="31"/>
        <v>0</v>
      </c>
      <c r="CI57" s="140">
        <f t="shared" si="51"/>
        <v>0</v>
      </c>
      <c r="CJ57" s="140">
        <f t="shared" si="52"/>
        <v>0</v>
      </c>
      <c r="CK57" s="140">
        <f t="shared" si="53"/>
        <v>0</v>
      </c>
      <c r="CL57" s="140">
        <f t="shared" si="54"/>
        <v>0</v>
      </c>
      <c r="CM57" s="140">
        <f t="shared" si="55"/>
        <v>0</v>
      </c>
      <c r="CN57" s="140">
        <f t="shared" si="56"/>
        <v>0</v>
      </c>
      <c r="CO57" s="140">
        <f t="shared" si="57"/>
        <v>0</v>
      </c>
      <c r="CP57" s="140">
        <f t="shared" si="58"/>
        <v>201</v>
      </c>
      <c r="CQ57" s="140">
        <f t="shared" si="59"/>
        <v>32404</v>
      </c>
      <c r="CR57" s="140">
        <f t="shared" si="60"/>
        <v>0</v>
      </c>
      <c r="CS57" s="140">
        <f t="shared" si="61"/>
        <v>0</v>
      </c>
      <c r="CT57" s="140">
        <f t="shared" si="62"/>
        <v>0</v>
      </c>
      <c r="CU57" s="140">
        <f t="shared" si="63"/>
        <v>0</v>
      </c>
      <c r="CV57" s="140">
        <f t="shared" si="64"/>
        <v>0</v>
      </c>
      <c r="CW57" s="140">
        <f t="shared" si="65"/>
        <v>5175</v>
      </c>
      <c r="CX57" s="140">
        <f aca="true" t="shared" si="71" ref="CX57:CX84">SUM(AT57,+BV57)</f>
        <v>0</v>
      </c>
      <c r="CY57" s="140">
        <f t="shared" si="68"/>
        <v>0</v>
      </c>
      <c r="CZ57" s="140">
        <f t="shared" si="69"/>
        <v>5175</v>
      </c>
      <c r="DA57" s="140">
        <f t="shared" si="70"/>
        <v>0</v>
      </c>
      <c r="DB57" s="140">
        <f t="shared" si="66"/>
        <v>27229</v>
      </c>
      <c r="DC57" s="140">
        <f t="shared" si="66"/>
        <v>22399</v>
      </c>
      <c r="DD57" s="140">
        <f t="shared" si="66"/>
        <v>0</v>
      </c>
      <c r="DE57" s="140">
        <f t="shared" si="66"/>
        <v>4830</v>
      </c>
      <c r="DF57" s="140">
        <f t="shared" si="66"/>
        <v>0</v>
      </c>
      <c r="DG57" s="140">
        <f t="shared" si="66"/>
        <v>25791</v>
      </c>
      <c r="DH57" s="140">
        <f t="shared" si="66"/>
        <v>0</v>
      </c>
      <c r="DI57" s="140">
        <f t="shared" si="66"/>
        <v>0</v>
      </c>
      <c r="DJ57" s="140">
        <f t="shared" si="66"/>
        <v>32404</v>
      </c>
    </row>
    <row r="58" spans="1:114" s="123" customFormat="1" ht="12" customHeight="1">
      <c r="A58" s="124" t="s">
        <v>219</v>
      </c>
      <c r="B58" s="125" t="s">
        <v>318</v>
      </c>
      <c r="C58" s="124" t="s">
        <v>319</v>
      </c>
      <c r="D58" s="140">
        <f t="shared" si="6"/>
        <v>56786</v>
      </c>
      <c r="E58" s="140">
        <f t="shared" si="7"/>
        <v>5388</v>
      </c>
      <c r="F58" s="140">
        <v>0</v>
      </c>
      <c r="G58" s="140">
        <v>0</v>
      </c>
      <c r="H58" s="140">
        <v>0</v>
      </c>
      <c r="I58" s="140">
        <v>4737</v>
      </c>
      <c r="J58" s="141" t="s">
        <v>199</v>
      </c>
      <c r="K58" s="140">
        <v>651</v>
      </c>
      <c r="L58" s="140">
        <v>51398</v>
      </c>
      <c r="M58" s="140">
        <f t="shared" si="8"/>
        <v>8564</v>
      </c>
      <c r="N58" s="140">
        <f t="shared" si="9"/>
        <v>0</v>
      </c>
      <c r="O58" s="140">
        <v>0</v>
      </c>
      <c r="P58" s="140">
        <v>0</v>
      </c>
      <c r="Q58" s="140">
        <v>0</v>
      </c>
      <c r="R58" s="140">
        <v>0</v>
      </c>
      <c r="S58" s="141" t="s">
        <v>199</v>
      </c>
      <c r="T58" s="140">
        <v>0</v>
      </c>
      <c r="U58" s="140">
        <v>8564</v>
      </c>
      <c r="V58" s="140">
        <f t="shared" si="10"/>
        <v>65350</v>
      </c>
      <c r="W58" s="140">
        <f t="shared" si="11"/>
        <v>5388</v>
      </c>
      <c r="X58" s="140">
        <f t="shared" si="12"/>
        <v>0</v>
      </c>
      <c r="Y58" s="140">
        <f t="shared" si="13"/>
        <v>0</v>
      </c>
      <c r="Z58" s="140">
        <f t="shared" si="14"/>
        <v>0</v>
      </c>
      <c r="AA58" s="140">
        <f t="shared" si="15"/>
        <v>4737</v>
      </c>
      <c r="AB58" s="141" t="s">
        <v>199</v>
      </c>
      <c r="AC58" s="140">
        <f t="shared" si="16"/>
        <v>651</v>
      </c>
      <c r="AD58" s="140">
        <f t="shared" si="17"/>
        <v>59962</v>
      </c>
      <c r="AE58" s="140">
        <f t="shared" si="18"/>
        <v>3427</v>
      </c>
      <c r="AF58" s="140">
        <f t="shared" si="19"/>
        <v>3427</v>
      </c>
      <c r="AG58" s="140">
        <v>0</v>
      </c>
      <c r="AH58" s="140">
        <v>0</v>
      </c>
      <c r="AI58" s="140">
        <v>3427</v>
      </c>
      <c r="AJ58" s="140">
        <v>0</v>
      </c>
      <c r="AK58" s="140">
        <v>0</v>
      </c>
      <c r="AL58" s="140">
        <v>0</v>
      </c>
      <c r="AM58" s="140">
        <f t="shared" si="20"/>
        <v>24611</v>
      </c>
      <c r="AN58" s="140">
        <f t="shared" si="21"/>
        <v>6266</v>
      </c>
      <c r="AO58" s="140">
        <v>6266</v>
      </c>
      <c r="AP58" s="140">
        <v>0</v>
      </c>
      <c r="AQ58" s="140">
        <v>0</v>
      </c>
      <c r="AR58" s="140">
        <v>0</v>
      </c>
      <c r="AS58" s="140">
        <f t="shared" si="22"/>
        <v>7405</v>
      </c>
      <c r="AT58" s="140">
        <v>0</v>
      </c>
      <c r="AU58" s="140">
        <v>7200</v>
      </c>
      <c r="AV58" s="140">
        <v>205</v>
      </c>
      <c r="AW58" s="140">
        <v>0</v>
      </c>
      <c r="AX58" s="140">
        <f t="shared" si="23"/>
        <v>10940</v>
      </c>
      <c r="AY58" s="140">
        <v>9516</v>
      </c>
      <c r="AZ58" s="140">
        <v>0</v>
      </c>
      <c r="BA58" s="140">
        <v>938</v>
      </c>
      <c r="BB58" s="140">
        <v>486</v>
      </c>
      <c r="BC58" s="140">
        <v>17678</v>
      </c>
      <c r="BD58" s="140">
        <v>0</v>
      </c>
      <c r="BE58" s="140">
        <v>11070</v>
      </c>
      <c r="BF58" s="140">
        <f t="shared" si="24"/>
        <v>39108</v>
      </c>
      <c r="BG58" s="140">
        <f t="shared" si="25"/>
        <v>0</v>
      </c>
      <c r="BH58" s="140">
        <f t="shared" si="26"/>
        <v>0</v>
      </c>
      <c r="BI58" s="140">
        <v>0</v>
      </c>
      <c r="BJ58" s="140">
        <v>0</v>
      </c>
      <c r="BK58" s="140">
        <v>0</v>
      </c>
      <c r="BL58" s="140">
        <v>0</v>
      </c>
      <c r="BM58" s="140">
        <v>0</v>
      </c>
      <c r="BN58" s="140">
        <v>0</v>
      </c>
      <c r="BO58" s="140">
        <f t="shared" si="27"/>
        <v>0</v>
      </c>
      <c r="BP58" s="140">
        <f t="shared" si="28"/>
        <v>0</v>
      </c>
      <c r="BQ58" s="140">
        <v>0</v>
      </c>
      <c r="BR58" s="140">
        <v>0</v>
      </c>
      <c r="BS58" s="140">
        <v>0</v>
      </c>
      <c r="BT58" s="140">
        <v>0</v>
      </c>
      <c r="BU58" s="140">
        <f t="shared" si="29"/>
        <v>0</v>
      </c>
      <c r="BV58" s="140">
        <v>0</v>
      </c>
      <c r="BW58" s="140">
        <v>0</v>
      </c>
      <c r="BX58" s="140">
        <v>0</v>
      </c>
      <c r="BY58" s="140">
        <v>0</v>
      </c>
      <c r="BZ58" s="140">
        <f t="shared" si="30"/>
        <v>0</v>
      </c>
      <c r="CA58" s="140">
        <v>0</v>
      </c>
      <c r="CB58" s="140">
        <v>0</v>
      </c>
      <c r="CC58" s="140">
        <v>0</v>
      </c>
      <c r="CD58" s="140">
        <v>0</v>
      </c>
      <c r="CE58" s="140">
        <v>8564</v>
      </c>
      <c r="CF58" s="140">
        <v>0</v>
      </c>
      <c r="CG58" s="140">
        <v>0</v>
      </c>
      <c r="CH58" s="140">
        <f t="shared" si="31"/>
        <v>0</v>
      </c>
      <c r="CI58" s="140">
        <f t="shared" si="51"/>
        <v>3427</v>
      </c>
      <c r="CJ58" s="140">
        <f aca="true" t="shared" si="72" ref="CJ58:CU58">SUM(AF58,+BH58)</f>
        <v>3427</v>
      </c>
      <c r="CK58" s="140">
        <f t="shared" si="72"/>
        <v>0</v>
      </c>
      <c r="CL58" s="140">
        <f t="shared" si="72"/>
        <v>0</v>
      </c>
      <c r="CM58" s="140">
        <f t="shared" si="72"/>
        <v>3427</v>
      </c>
      <c r="CN58" s="140">
        <f t="shared" si="72"/>
        <v>0</v>
      </c>
      <c r="CO58" s="140">
        <f t="shared" si="72"/>
        <v>0</v>
      </c>
      <c r="CP58" s="140">
        <f t="shared" si="72"/>
        <v>0</v>
      </c>
      <c r="CQ58" s="140">
        <f t="shared" si="72"/>
        <v>24611</v>
      </c>
      <c r="CR58" s="140">
        <f t="shared" si="72"/>
        <v>6266</v>
      </c>
      <c r="CS58" s="140">
        <f t="shared" si="72"/>
        <v>6266</v>
      </c>
      <c r="CT58" s="140">
        <f t="shared" si="72"/>
        <v>0</v>
      </c>
      <c r="CU58" s="140">
        <f t="shared" si="72"/>
        <v>0</v>
      </c>
      <c r="CV58" s="140">
        <f t="shared" si="64"/>
        <v>0</v>
      </c>
      <c r="CW58" s="140">
        <f t="shared" si="65"/>
        <v>7405</v>
      </c>
      <c r="CX58" s="140">
        <f t="shared" si="71"/>
        <v>0</v>
      </c>
      <c r="CY58" s="140">
        <f t="shared" si="68"/>
        <v>7200</v>
      </c>
      <c r="CZ58" s="140">
        <f t="shared" si="69"/>
        <v>205</v>
      </c>
      <c r="DA58" s="140">
        <f t="shared" si="70"/>
        <v>0</v>
      </c>
      <c r="DB58" s="140">
        <f t="shared" si="66"/>
        <v>10940</v>
      </c>
      <c r="DC58" s="140">
        <f t="shared" si="66"/>
        <v>9516</v>
      </c>
      <c r="DD58" s="140">
        <f t="shared" si="66"/>
        <v>0</v>
      </c>
      <c r="DE58" s="140">
        <f t="shared" si="66"/>
        <v>938</v>
      </c>
      <c r="DF58" s="140">
        <f t="shared" si="66"/>
        <v>486</v>
      </c>
      <c r="DG58" s="140">
        <f t="shared" si="66"/>
        <v>26242</v>
      </c>
      <c r="DH58" s="140">
        <f t="shared" si="66"/>
        <v>0</v>
      </c>
      <c r="DI58" s="140">
        <f t="shared" si="66"/>
        <v>11070</v>
      </c>
      <c r="DJ58" s="140">
        <f t="shared" si="66"/>
        <v>39108</v>
      </c>
    </row>
    <row r="59" spans="1:114" s="123" customFormat="1" ht="12" customHeight="1">
      <c r="A59" s="124" t="s">
        <v>219</v>
      </c>
      <c r="B59" s="125" t="s">
        <v>320</v>
      </c>
      <c r="C59" s="124" t="s">
        <v>321</v>
      </c>
      <c r="D59" s="140">
        <f t="shared" si="6"/>
        <v>27763</v>
      </c>
      <c r="E59" s="140">
        <f t="shared" si="7"/>
        <v>1717</v>
      </c>
      <c r="F59" s="140">
        <v>0</v>
      </c>
      <c r="G59" s="140">
        <v>0</v>
      </c>
      <c r="H59" s="140">
        <v>0</v>
      </c>
      <c r="I59" s="140">
        <v>720</v>
      </c>
      <c r="J59" s="141" t="s">
        <v>199</v>
      </c>
      <c r="K59" s="140">
        <v>997</v>
      </c>
      <c r="L59" s="140">
        <v>26046</v>
      </c>
      <c r="M59" s="140">
        <f t="shared" si="8"/>
        <v>10158</v>
      </c>
      <c r="N59" s="140">
        <f t="shared" si="9"/>
        <v>0</v>
      </c>
      <c r="O59" s="140">
        <v>0</v>
      </c>
      <c r="P59" s="140">
        <v>0</v>
      </c>
      <c r="Q59" s="140">
        <v>0</v>
      </c>
      <c r="R59" s="140">
        <v>0</v>
      </c>
      <c r="S59" s="141" t="s">
        <v>199</v>
      </c>
      <c r="T59" s="140">
        <v>0</v>
      </c>
      <c r="U59" s="140">
        <v>10158</v>
      </c>
      <c r="V59" s="140">
        <f t="shared" si="10"/>
        <v>37921</v>
      </c>
      <c r="W59" s="140">
        <f t="shared" si="11"/>
        <v>1717</v>
      </c>
      <c r="X59" s="140">
        <f t="shared" si="12"/>
        <v>0</v>
      </c>
      <c r="Y59" s="140">
        <f t="shared" si="13"/>
        <v>0</v>
      </c>
      <c r="Z59" s="140">
        <f t="shared" si="14"/>
        <v>0</v>
      </c>
      <c r="AA59" s="140">
        <f t="shared" si="15"/>
        <v>720</v>
      </c>
      <c r="AB59" s="141" t="s">
        <v>199</v>
      </c>
      <c r="AC59" s="140">
        <f t="shared" si="16"/>
        <v>997</v>
      </c>
      <c r="AD59" s="140">
        <f t="shared" si="17"/>
        <v>36204</v>
      </c>
      <c r="AE59" s="140">
        <f t="shared" si="18"/>
        <v>0</v>
      </c>
      <c r="AF59" s="140">
        <f t="shared" si="19"/>
        <v>0</v>
      </c>
      <c r="AG59" s="140">
        <v>0</v>
      </c>
      <c r="AH59" s="140">
        <v>0</v>
      </c>
      <c r="AI59" s="140">
        <v>0</v>
      </c>
      <c r="AJ59" s="140">
        <v>0</v>
      </c>
      <c r="AK59" s="140">
        <v>0</v>
      </c>
      <c r="AL59" s="140">
        <v>83</v>
      </c>
      <c r="AM59" s="140">
        <f t="shared" si="20"/>
        <v>20222</v>
      </c>
      <c r="AN59" s="140">
        <f t="shared" si="21"/>
        <v>0</v>
      </c>
      <c r="AO59" s="140">
        <v>0</v>
      </c>
      <c r="AP59" s="140">
        <v>0</v>
      </c>
      <c r="AQ59" s="140"/>
      <c r="AR59" s="140"/>
      <c r="AS59" s="140">
        <f t="shared" si="22"/>
        <v>1939</v>
      </c>
      <c r="AT59" s="140">
        <v>0</v>
      </c>
      <c r="AU59" s="140">
        <v>1016</v>
      </c>
      <c r="AV59" s="140">
        <v>923</v>
      </c>
      <c r="AW59" s="140">
        <v>0</v>
      </c>
      <c r="AX59" s="140">
        <f t="shared" si="23"/>
        <v>18283</v>
      </c>
      <c r="AY59" s="140">
        <v>10654</v>
      </c>
      <c r="AZ59" s="140">
        <v>2904</v>
      </c>
      <c r="BA59" s="140">
        <v>4725</v>
      </c>
      <c r="BB59" s="140">
        <v>0</v>
      </c>
      <c r="BC59" s="140">
        <v>7458</v>
      </c>
      <c r="BD59" s="140">
        <v>0</v>
      </c>
      <c r="BE59" s="140">
        <v>0</v>
      </c>
      <c r="BF59" s="140">
        <f t="shared" si="24"/>
        <v>20222</v>
      </c>
      <c r="BG59" s="140">
        <f t="shared" si="25"/>
        <v>0</v>
      </c>
      <c r="BH59" s="140">
        <f t="shared" si="26"/>
        <v>0</v>
      </c>
      <c r="BI59" s="140">
        <v>0</v>
      </c>
      <c r="BJ59" s="140">
        <v>0</v>
      </c>
      <c r="BK59" s="140">
        <v>0</v>
      </c>
      <c r="BL59" s="140">
        <v>0</v>
      </c>
      <c r="BM59" s="140">
        <v>0</v>
      </c>
      <c r="BN59" s="140">
        <v>0</v>
      </c>
      <c r="BO59" s="140">
        <f t="shared" si="27"/>
        <v>5067</v>
      </c>
      <c r="BP59" s="140">
        <f t="shared" si="28"/>
        <v>0</v>
      </c>
      <c r="BQ59" s="140">
        <v>0</v>
      </c>
      <c r="BR59" s="140">
        <v>0</v>
      </c>
      <c r="BS59" s="140">
        <v>0</v>
      </c>
      <c r="BT59" s="140">
        <v>0</v>
      </c>
      <c r="BU59" s="140">
        <f t="shared" si="29"/>
        <v>0</v>
      </c>
      <c r="BV59" s="140">
        <v>0</v>
      </c>
      <c r="BW59" s="140">
        <v>0</v>
      </c>
      <c r="BX59" s="140">
        <v>0</v>
      </c>
      <c r="BY59" s="140">
        <v>0</v>
      </c>
      <c r="BZ59" s="140">
        <f t="shared" si="30"/>
        <v>5067</v>
      </c>
      <c r="CA59" s="140">
        <v>5067</v>
      </c>
      <c r="CB59" s="140">
        <v>0</v>
      </c>
      <c r="CC59" s="140">
        <v>0</v>
      </c>
      <c r="CD59" s="140">
        <v>0</v>
      </c>
      <c r="CE59" s="140">
        <v>5091</v>
      </c>
      <c r="CF59" s="140">
        <v>0</v>
      </c>
      <c r="CG59" s="140">
        <v>0</v>
      </c>
      <c r="CH59" s="140">
        <f t="shared" si="31"/>
        <v>5067</v>
      </c>
      <c r="CI59" s="140">
        <f aca="true" t="shared" si="73" ref="CI59:CU78">SUM(AE59,+BG59)</f>
        <v>0</v>
      </c>
      <c r="CJ59" s="140">
        <f t="shared" si="73"/>
        <v>0</v>
      </c>
      <c r="CK59" s="140">
        <f t="shared" si="73"/>
        <v>0</v>
      </c>
      <c r="CL59" s="140">
        <f t="shared" si="73"/>
        <v>0</v>
      </c>
      <c r="CM59" s="140">
        <f t="shared" si="73"/>
        <v>0</v>
      </c>
      <c r="CN59" s="140">
        <f t="shared" si="73"/>
        <v>0</v>
      </c>
      <c r="CO59" s="140">
        <f t="shared" si="73"/>
        <v>0</v>
      </c>
      <c r="CP59" s="140">
        <f t="shared" si="73"/>
        <v>83</v>
      </c>
      <c r="CQ59" s="140">
        <f t="shared" si="73"/>
        <v>25289</v>
      </c>
      <c r="CR59" s="140">
        <f t="shared" si="73"/>
        <v>0</v>
      </c>
      <c r="CS59" s="140">
        <f t="shared" si="73"/>
        <v>0</v>
      </c>
      <c r="CT59" s="140">
        <f t="shared" si="73"/>
        <v>0</v>
      </c>
      <c r="CU59" s="140">
        <f t="shared" si="73"/>
        <v>0</v>
      </c>
      <c r="CV59" s="140">
        <f t="shared" si="64"/>
        <v>0</v>
      </c>
      <c r="CW59" s="140">
        <f t="shared" si="65"/>
        <v>1939</v>
      </c>
      <c r="CX59" s="140">
        <f t="shared" si="71"/>
        <v>0</v>
      </c>
      <c r="CY59" s="140">
        <f t="shared" si="68"/>
        <v>1016</v>
      </c>
      <c r="CZ59" s="140">
        <f t="shared" si="69"/>
        <v>923</v>
      </c>
      <c r="DA59" s="140">
        <f t="shared" si="70"/>
        <v>0</v>
      </c>
      <c r="DB59" s="140">
        <f t="shared" si="66"/>
        <v>23350</v>
      </c>
      <c r="DC59" s="140">
        <f t="shared" si="66"/>
        <v>15721</v>
      </c>
      <c r="DD59" s="140">
        <f t="shared" si="66"/>
        <v>2904</v>
      </c>
      <c r="DE59" s="140">
        <f t="shared" si="66"/>
        <v>4725</v>
      </c>
      <c r="DF59" s="140">
        <f t="shared" si="66"/>
        <v>0</v>
      </c>
      <c r="DG59" s="140">
        <f t="shared" si="66"/>
        <v>12549</v>
      </c>
      <c r="DH59" s="140">
        <f t="shared" si="66"/>
        <v>0</v>
      </c>
      <c r="DI59" s="140">
        <f t="shared" si="66"/>
        <v>0</v>
      </c>
      <c r="DJ59" s="140">
        <f t="shared" si="66"/>
        <v>25289</v>
      </c>
    </row>
    <row r="60" spans="1:114" s="123" customFormat="1" ht="12" customHeight="1">
      <c r="A60" s="124" t="s">
        <v>219</v>
      </c>
      <c r="B60" s="125" t="s">
        <v>322</v>
      </c>
      <c r="C60" s="124" t="s">
        <v>323</v>
      </c>
      <c r="D60" s="140">
        <f t="shared" si="6"/>
        <v>59708</v>
      </c>
      <c r="E60" s="140">
        <f t="shared" si="7"/>
        <v>0</v>
      </c>
      <c r="F60" s="140">
        <v>0</v>
      </c>
      <c r="G60" s="140">
        <v>0</v>
      </c>
      <c r="H60" s="140">
        <v>0</v>
      </c>
      <c r="I60" s="140">
        <v>0</v>
      </c>
      <c r="J60" s="141" t="s">
        <v>199</v>
      </c>
      <c r="K60" s="140">
        <v>0</v>
      </c>
      <c r="L60" s="140">
        <v>59708</v>
      </c>
      <c r="M60" s="140">
        <f t="shared" si="8"/>
        <v>20317</v>
      </c>
      <c r="N60" s="140">
        <f t="shared" si="9"/>
        <v>0</v>
      </c>
      <c r="O60" s="140">
        <v>0</v>
      </c>
      <c r="P60" s="140">
        <v>0</v>
      </c>
      <c r="Q60" s="140">
        <v>0</v>
      </c>
      <c r="R60" s="140">
        <v>0</v>
      </c>
      <c r="S60" s="141" t="s">
        <v>199</v>
      </c>
      <c r="T60" s="140">
        <v>0</v>
      </c>
      <c r="U60" s="140">
        <v>20317</v>
      </c>
      <c r="V60" s="140">
        <f t="shared" si="10"/>
        <v>80025</v>
      </c>
      <c r="W60" s="140">
        <f t="shared" si="11"/>
        <v>0</v>
      </c>
      <c r="X60" s="140">
        <f t="shared" si="12"/>
        <v>0</v>
      </c>
      <c r="Y60" s="140">
        <f t="shared" si="13"/>
        <v>0</v>
      </c>
      <c r="Z60" s="140">
        <f t="shared" si="14"/>
        <v>0</v>
      </c>
      <c r="AA60" s="140">
        <f t="shared" si="15"/>
        <v>0</v>
      </c>
      <c r="AB60" s="141" t="s">
        <v>199</v>
      </c>
      <c r="AC60" s="140">
        <f t="shared" si="16"/>
        <v>0</v>
      </c>
      <c r="AD60" s="140">
        <f t="shared" si="17"/>
        <v>80025</v>
      </c>
      <c r="AE60" s="140">
        <f t="shared" si="18"/>
        <v>0</v>
      </c>
      <c r="AF60" s="140">
        <f t="shared" si="19"/>
        <v>0</v>
      </c>
      <c r="AG60" s="140">
        <v>0</v>
      </c>
      <c r="AH60" s="140">
        <v>0</v>
      </c>
      <c r="AI60" s="140">
        <v>0</v>
      </c>
      <c r="AJ60" s="140">
        <v>0</v>
      </c>
      <c r="AK60" s="140">
        <v>0</v>
      </c>
      <c r="AL60" s="140">
        <v>1120</v>
      </c>
      <c r="AM60" s="140">
        <f t="shared" si="20"/>
        <v>0</v>
      </c>
      <c r="AN60" s="140">
        <f t="shared" si="21"/>
        <v>0</v>
      </c>
      <c r="AO60" s="140">
        <v>0</v>
      </c>
      <c r="AP60" s="140">
        <v>0</v>
      </c>
      <c r="AQ60" s="140">
        <v>0</v>
      </c>
      <c r="AR60" s="140">
        <v>0</v>
      </c>
      <c r="AS60" s="140">
        <f t="shared" si="22"/>
        <v>0</v>
      </c>
      <c r="AT60" s="140">
        <v>0</v>
      </c>
      <c r="AU60" s="140">
        <v>0</v>
      </c>
      <c r="AV60" s="140">
        <v>0</v>
      </c>
      <c r="AW60" s="140">
        <v>0</v>
      </c>
      <c r="AX60" s="140">
        <f t="shared" si="23"/>
        <v>0</v>
      </c>
      <c r="AY60" s="140">
        <v>0</v>
      </c>
      <c r="AZ60" s="140">
        <v>0</v>
      </c>
      <c r="BA60" s="140">
        <v>0</v>
      </c>
      <c r="BB60" s="140">
        <v>0</v>
      </c>
      <c r="BC60" s="140">
        <v>58588</v>
      </c>
      <c r="BD60" s="140">
        <v>0</v>
      </c>
      <c r="BE60" s="140">
        <v>0</v>
      </c>
      <c r="BF60" s="140">
        <f t="shared" si="24"/>
        <v>0</v>
      </c>
      <c r="BG60" s="140">
        <f t="shared" si="25"/>
        <v>0</v>
      </c>
      <c r="BH60" s="140">
        <f t="shared" si="26"/>
        <v>0</v>
      </c>
      <c r="BI60" s="140">
        <v>0</v>
      </c>
      <c r="BJ60" s="140">
        <v>0</v>
      </c>
      <c r="BK60" s="140">
        <v>0</v>
      </c>
      <c r="BL60" s="140">
        <v>0</v>
      </c>
      <c r="BM60" s="140">
        <v>0</v>
      </c>
      <c r="BN60" s="140">
        <v>0</v>
      </c>
      <c r="BO60" s="140">
        <f t="shared" si="27"/>
        <v>0</v>
      </c>
      <c r="BP60" s="140">
        <f t="shared" si="28"/>
        <v>0</v>
      </c>
      <c r="BQ60" s="140">
        <v>0</v>
      </c>
      <c r="BR60" s="140">
        <v>0</v>
      </c>
      <c r="BS60" s="140">
        <v>0</v>
      </c>
      <c r="BT60" s="140">
        <v>0</v>
      </c>
      <c r="BU60" s="140">
        <f t="shared" si="29"/>
        <v>0</v>
      </c>
      <c r="BV60" s="140">
        <v>0</v>
      </c>
      <c r="BW60" s="140">
        <v>0</v>
      </c>
      <c r="BX60" s="140">
        <v>0</v>
      </c>
      <c r="BY60" s="140">
        <v>0</v>
      </c>
      <c r="BZ60" s="140">
        <f t="shared" si="30"/>
        <v>0</v>
      </c>
      <c r="CA60" s="140">
        <v>0</v>
      </c>
      <c r="CB60" s="140">
        <v>0</v>
      </c>
      <c r="CC60" s="140">
        <v>0</v>
      </c>
      <c r="CD60" s="140">
        <v>0</v>
      </c>
      <c r="CE60" s="140">
        <v>20317</v>
      </c>
      <c r="CF60" s="140">
        <v>0</v>
      </c>
      <c r="CG60" s="140">
        <v>0</v>
      </c>
      <c r="CH60" s="140">
        <f t="shared" si="31"/>
        <v>0</v>
      </c>
      <c r="CI60" s="140">
        <f t="shared" si="73"/>
        <v>0</v>
      </c>
      <c r="CJ60" s="140">
        <f t="shared" si="73"/>
        <v>0</v>
      </c>
      <c r="CK60" s="140">
        <f t="shared" si="73"/>
        <v>0</v>
      </c>
      <c r="CL60" s="140">
        <f t="shared" si="73"/>
        <v>0</v>
      </c>
      <c r="CM60" s="140">
        <f t="shared" si="73"/>
        <v>0</v>
      </c>
      <c r="CN60" s="140">
        <f t="shared" si="73"/>
        <v>0</v>
      </c>
      <c r="CO60" s="140">
        <f t="shared" si="73"/>
        <v>0</v>
      </c>
      <c r="CP60" s="140">
        <f t="shared" si="73"/>
        <v>1120</v>
      </c>
      <c r="CQ60" s="140">
        <f t="shared" si="73"/>
        <v>0</v>
      </c>
      <c r="CR60" s="140">
        <f t="shared" si="73"/>
        <v>0</v>
      </c>
      <c r="CS60" s="140">
        <f t="shared" si="73"/>
        <v>0</v>
      </c>
      <c r="CT60" s="140">
        <f t="shared" si="73"/>
        <v>0</v>
      </c>
      <c r="CU60" s="140">
        <f t="shared" si="73"/>
        <v>0</v>
      </c>
      <c r="CV60" s="140">
        <f t="shared" si="64"/>
        <v>0</v>
      </c>
      <c r="CW60" s="140">
        <f t="shared" si="65"/>
        <v>0</v>
      </c>
      <c r="CX60" s="140">
        <f t="shared" si="71"/>
        <v>0</v>
      </c>
      <c r="CY60" s="140">
        <f t="shared" si="68"/>
        <v>0</v>
      </c>
      <c r="CZ60" s="140">
        <f t="shared" si="69"/>
        <v>0</v>
      </c>
      <c r="DA60" s="140">
        <f t="shared" si="70"/>
        <v>0</v>
      </c>
      <c r="DB60" s="140">
        <f t="shared" si="66"/>
        <v>0</v>
      </c>
      <c r="DC60" s="140">
        <f t="shared" si="66"/>
        <v>0</v>
      </c>
      <c r="DD60" s="140">
        <f t="shared" si="66"/>
        <v>0</v>
      </c>
      <c r="DE60" s="140">
        <f t="shared" si="66"/>
        <v>0</v>
      </c>
      <c r="DF60" s="140">
        <f t="shared" si="66"/>
        <v>0</v>
      </c>
      <c r="DG60" s="140">
        <f t="shared" si="66"/>
        <v>78905</v>
      </c>
      <c r="DH60" s="140">
        <f t="shared" si="66"/>
        <v>0</v>
      </c>
      <c r="DI60" s="140">
        <f t="shared" si="66"/>
        <v>0</v>
      </c>
      <c r="DJ60" s="140">
        <f t="shared" si="66"/>
        <v>0</v>
      </c>
    </row>
    <row r="61" spans="1:114" s="123" customFormat="1" ht="12" customHeight="1">
      <c r="A61" s="124" t="s">
        <v>219</v>
      </c>
      <c r="B61" s="125" t="s">
        <v>324</v>
      </c>
      <c r="C61" s="124" t="s">
        <v>325</v>
      </c>
      <c r="D61" s="140">
        <f t="shared" si="6"/>
        <v>51582</v>
      </c>
      <c r="E61" s="140">
        <f t="shared" si="7"/>
        <v>0</v>
      </c>
      <c r="F61" s="140">
        <v>0</v>
      </c>
      <c r="G61" s="140">
        <v>0</v>
      </c>
      <c r="H61" s="140">
        <v>0</v>
      </c>
      <c r="I61" s="140">
        <v>0</v>
      </c>
      <c r="J61" s="141" t="s">
        <v>199</v>
      </c>
      <c r="K61" s="140">
        <v>0</v>
      </c>
      <c r="L61" s="140">
        <v>51582</v>
      </c>
      <c r="M61" s="140">
        <f t="shared" si="8"/>
        <v>23730</v>
      </c>
      <c r="N61" s="140">
        <f t="shared" si="9"/>
        <v>0</v>
      </c>
      <c r="O61" s="140">
        <v>0</v>
      </c>
      <c r="P61" s="140">
        <v>0</v>
      </c>
      <c r="Q61" s="140">
        <v>0</v>
      </c>
      <c r="R61" s="140">
        <v>0</v>
      </c>
      <c r="S61" s="141" t="s">
        <v>199</v>
      </c>
      <c r="T61" s="140">
        <v>0</v>
      </c>
      <c r="U61" s="140">
        <v>23730</v>
      </c>
      <c r="V61" s="140">
        <f t="shared" si="10"/>
        <v>75312</v>
      </c>
      <c r="W61" s="140">
        <f t="shared" si="11"/>
        <v>0</v>
      </c>
      <c r="X61" s="140">
        <f t="shared" si="12"/>
        <v>0</v>
      </c>
      <c r="Y61" s="140">
        <f t="shared" si="13"/>
        <v>0</v>
      </c>
      <c r="Z61" s="140">
        <f t="shared" si="14"/>
        <v>0</v>
      </c>
      <c r="AA61" s="140">
        <f t="shared" si="15"/>
        <v>0</v>
      </c>
      <c r="AB61" s="141" t="s">
        <v>199</v>
      </c>
      <c r="AC61" s="140">
        <f t="shared" si="16"/>
        <v>0</v>
      </c>
      <c r="AD61" s="140">
        <f t="shared" si="17"/>
        <v>75312</v>
      </c>
      <c r="AE61" s="140">
        <f t="shared" si="18"/>
        <v>0</v>
      </c>
      <c r="AF61" s="140">
        <f t="shared" si="19"/>
        <v>0</v>
      </c>
      <c r="AG61" s="140">
        <v>0</v>
      </c>
      <c r="AH61" s="140">
        <v>0</v>
      </c>
      <c r="AI61" s="140">
        <v>0</v>
      </c>
      <c r="AJ61" s="140">
        <v>0</v>
      </c>
      <c r="AK61" s="140">
        <v>0</v>
      </c>
      <c r="AL61" s="140">
        <v>1046</v>
      </c>
      <c r="AM61" s="140">
        <f t="shared" si="20"/>
        <v>0</v>
      </c>
      <c r="AN61" s="140">
        <f t="shared" si="21"/>
        <v>0</v>
      </c>
      <c r="AO61" s="140">
        <v>0</v>
      </c>
      <c r="AP61" s="140">
        <v>0</v>
      </c>
      <c r="AQ61" s="140">
        <v>0</v>
      </c>
      <c r="AR61" s="140">
        <v>0</v>
      </c>
      <c r="AS61" s="140">
        <f t="shared" si="22"/>
        <v>0</v>
      </c>
      <c r="AT61" s="140">
        <v>0</v>
      </c>
      <c r="AU61" s="140">
        <v>0</v>
      </c>
      <c r="AV61" s="140">
        <v>0</v>
      </c>
      <c r="AW61" s="140">
        <v>0</v>
      </c>
      <c r="AX61" s="140">
        <f t="shared" si="23"/>
        <v>0</v>
      </c>
      <c r="AY61" s="140">
        <v>0</v>
      </c>
      <c r="AZ61" s="140">
        <v>0</v>
      </c>
      <c r="BA61" s="140">
        <v>0</v>
      </c>
      <c r="BB61" s="140">
        <v>0</v>
      </c>
      <c r="BC61" s="140">
        <v>50536</v>
      </c>
      <c r="BD61" s="140">
        <v>0</v>
      </c>
      <c r="BE61" s="140">
        <v>0</v>
      </c>
      <c r="BF61" s="140">
        <f t="shared" si="24"/>
        <v>0</v>
      </c>
      <c r="BG61" s="140">
        <f t="shared" si="25"/>
        <v>0</v>
      </c>
      <c r="BH61" s="140">
        <f t="shared" si="26"/>
        <v>0</v>
      </c>
      <c r="BI61" s="140">
        <v>0</v>
      </c>
      <c r="BJ61" s="140">
        <v>0</v>
      </c>
      <c r="BK61" s="140">
        <v>0</v>
      </c>
      <c r="BL61" s="140">
        <v>0</v>
      </c>
      <c r="BM61" s="140">
        <v>0</v>
      </c>
      <c r="BN61" s="140">
        <v>0</v>
      </c>
      <c r="BO61" s="140">
        <f t="shared" si="27"/>
        <v>0</v>
      </c>
      <c r="BP61" s="140">
        <f t="shared" si="28"/>
        <v>0</v>
      </c>
      <c r="BQ61" s="140">
        <v>0</v>
      </c>
      <c r="BR61" s="140">
        <v>0</v>
      </c>
      <c r="BS61" s="140">
        <v>0</v>
      </c>
      <c r="BT61" s="140">
        <v>0</v>
      </c>
      <c r="BU61" s="140">
        <f t="shared" si="29"/>
        <v>0</v>
      </c>
      <c r="BV61" s="140">
        <v>0</v>
      </c>
      <c r="BW61" s="140">
        <v>0</v>
      </c>
      <c r="BX61" s="140">
        <v>0</v>
      </c>
      <c r="BY61" s="140">
        <v>0</v>
      </c>
      <c r="BZ61" s="140">
        <f t="shared" si="30"/>
        <v>0</v>
      </c>
      <c r="CA61" s="140">
        <v>0</v>
      </c>
      <c r="CB61" s="140">
        <v>0</v>
      </c>
      <c r="CC61" s="140">
        <v>0</v>
      </c>
      <c r="CD61" s="140">
        <v>0</v>
      </c>
      <c r="CE61" s="140">
        <v>23730</v>
      </c>
      <c r="CF61" s="140">
        <v>0</v>
      </c>
      <c r="CG61" s="140">
        <v>0</v>
      </c>
      <c r="CH61" s="140">
        <f t="shared" si="31"/>
        <v>0</v>
      </c>
      <c r="CI61" s="140">
        <f t="shared" si="73"/>
        <v>0</v>
      </c>
      <c r="CJ61" s="140">
        <f t="shared" si="73"/>
        <v>0</v>
      </c>
      <c r="CK61" s="140">
        <f t="shared" si="73"/>
        <v>0</v>
      </c>
      <c r="CL61" s="140">
        <f t="shared" si="73"/>
        <v>0</v>
      </c>
      <c r="CM61" s="140">
        <f t="shared" si="73"/>
        <v>0</v>
      </c>
      <c r="CN61" s="140">
        <f t="shared" si="73"/>
        <v>0</v>
      </c>
      <c r="CO61" s="140">
        <f t="shared" si="73"/>
        <v>0</v>
      </c>
      <c r="CP61" s="140">
        <f t="shared" si="73"/>
        <v>1046</v>
      </c>
      <c r="CQ61" s="140">
        <f t="shared" si="73"/>
        <v>0</v>
      </c>
      <c r="CR61" s="140">
        <f t="shared" si="73"/>
        <v>0</v>
      </c>
      <c r="CS61" s="140">
        <f t="shared" si="73"/>
        <v>0</v>
      </c>
      <c r="CT61" s="140">
        <f t="shared" si="73"/>
        <v>0</v>
      </c>
      <c r="CU61" s="140">
        <f t="shared" si="73"/>
        <v>0</v>
      </c>
      <c r="CV61" s="140">
        <f t="shared" si="64"/>
        <v>0</v>
      </c>
      <c r="CW61" s="140">
        <f t="shared" si="65"/>
        <v>0</v>
      </c>
      <c r="CX61" s="140">
        <f t="shared" si="71"/>
        <v>0</v>
      </c>
      <c r="CY61" s="140">
        <f t="shared" si="68"/>
        <v>0</v>
      </c>
      <c r="CZ61" s="140">
        <f t="shared" si="69"/>
        <v>0</v>
      </c>
      <c r="DA61" s="140">
        <f t="shared" si="70"/>
        <v>0</v>
      </c>
      <c r="DB61" s="140">
        <f t="shared" si="66"/>
        <v>0</v>
      </c>
      <c r="DC61" s="140">
        <f t="shared" si="66"/>
        <v>0</v>
      </c>
      <c r="DD61" s="140">
        <f t="shared" si="66"/>
        <v>0</v>
      </c>
      <c r="DE61" s="140">
        <f t="shared" si="66"/>
        <v>0</v>
      </c>
      <c r="DF61" s="140">
        <f t="shared" si="66"/>
        <v>0</v>
      </c>
      <c r="DG61" s="140">
        <f t="shared" si="66"/>
        <v>74266</v>
      </c>
      <c r="DH61" s="140">
        <f t="shared" si="66"/>
        <v>0</v>
      </c>
      <c r="DI61" s="140">
        <f t="shared" si="66"/>
        <v>0</v>
      </c>
      <c r="DJ61" s="140">
        <f t="shared" si="66"/>
        <v>0</v>
      </c>
    </row>
    <row r="62" spans="1:114" s="123" customFormat="1" ht="12" customHeight="1">
      <c r="A62" s="124" t="s">
        <v>219</v>
      </c>
      <c r="B62" s="125" t="s">
        <v>326</v>
      </c>
      <c r="C62" s="124" t="s">
        <v>327</v>
      </c>
      <c r="D62" s="140">
        <f t="shared" si="6"/>
        <v>35924</v>
      </c>
      <c r="E62" s="140">
        <f t="shared" si="7"/>
        <v>0</v>
      </c>
      <c r="F62" s="140">
        <v>0</v>
      </c>
      <c r="G62" s="140">
        <v>0</v>
      </c>
      <c r="H62" s="140">
        <v>0</v>
      </c>
      <c r="I62" s="140">
        <v>0</v>
      </c>
      <c r="J62" s="141" t="s">
        <v>199</v>
      </c>
      <c r="K62" s="140">
        <v>0</v>
      </c>
      <c r="L62" s="140">
        <v>35924</v>
      </c>
      <c r="M62" s="140">
        <f t="shared" si="8"/>
        <v>10609</v>
      </c>
      <c r="N62" s="140">
        <f t="shared" si="9"/>
        <v>0</v>
      </c>
      <c r="O62" s="140">
        <v>0</v>
      </c>
      <c r="P62" s="140">
        <v>0</v>
      </c>
      <c r="Q62" s="140">
        <v>0</v>
      </c>
      <c r="R62" s="140">
        <v>0</v>
      </c>
      <c r="S62" s="141" t="s">
        <v>199</v>
      </c>
      <c r="T62" s="140">
        <v>0</v>
      </c>
      <c r="U62" s="140">
        <v>10609</v>
      </c>
      <c r="V62" s="140">
        <f t="shared" si="10"/>
        <v>46533</v>
      </c>
      <c r="W62" s="140">
        <f t="shared" si="11"/>
        <v>0</v>
      </c>
      <c r="X62" s="140">
        <f t="shared" si="12"/>
        <v>0</v>
      </c>
      <c r="Y62" s="140">
        <f t="shared" si="13"/>
        <v>0</v>
      </c>
      <c r="Z62" s="140">
        <f t="shared" si="14"/>
        <v>0</v>
      </c>
      <c r="AA62" s="140">
        <f t="shared" si="15"/>
        <v>0</v>
      </c>
      <c r="AB62" s="141" t="s">
        <v>199</v>
      </c>
      <c r="AC62" s="140">
        <f t="shared" si="16"/>
        <v>0</v>
      </c>
      <c r="AD62" s="140">
        <f t="shared" si="17"/>
        <v>46533</v>
      </c>
      <c r="AE62" s="140">
        <f t="shared" si="18"/>
        <v>0</v>
      </c>
      <c r="AF62" s="140">
        <f t="shared" si="19"/>
        <v>0</v>
      </c>
      <c r="AG62" s="140">
        <v>0</v>
      </c>
      <c r="AH62" s="140">
        <v>0</v>
      </c>
      <c r="AI62" s="140">
        <v>0</v>
      </c>
      <c r="AJ62" s="140">
        <v>0</v>
      </c>
      <c r="AK62" s="140">
        <v>0</v>
      </c>
      <c r="AL62" s="140">
        <v>759</v>
      </c>
      <c r="AM62" s="140">
        <f t="shared" si="20"/>
        <v>0</v>
      </c>
      <c r="AN62" s="140">
        <f t="shared" si="21"/>
        <v>0</v>
      </c>
      <c r="AO62" s="140">
        <v>0</v>
      </c>
      <c r="AP62" s="140">
        <v>0</v>
      </c>
      <c r="AQ62" s="140">
        <v>0</v>
      </c>
      <c r="AR62" s="140">
        <v>0</v>
      </c>
      <c r="AS62" s="140">
        <f t="shared" si="22"/>
        <v>0</v>
      </c>
      <c r="AT62" s="140">
        <v>0</v>
      </c>
      <c r="AU62" s="140">
        <v>0</v>
      </c>
      <c r="AV62" s="140">
        <v>0</v>
      </c>
      <c r="AW62" s="140">
        <v>0</v>
      </c>
      <c r="AX62" s="140">
        <f t="shared" si="23"/>
        <v>0</v>
      </c>
      <c r="AY62" s="140">
        <v>0</v>
      </c>
      <c r="AZ62" s="140">
        <v>0</v>
      </c>
      <c r="BA62" s="140">
        <v>0</v>
      </c>
      <c r="BB62" s="140">
        <v>0</v>
      </c>
      <c r="BC62" s="140">
        <v>35165</v>
      </c>
      <c r="BD62" s="140">
        <v>0</v>
      </c>
      <c r="BE62" s="140">
        <v>0</v>
      </c>
      <c r="BF62" s="140">
        <f t="shared" si="24"/>
        <v>0</v>
      </c>
      <c r="BG62" s="140">
        <f t="shared" si="25"/>
        <v>0</v>
      </c>
      <c r="BH62" s="140">
        <f t="shared" si="26"/>
        <v>0</v>
      </c>
      <c r="BI62" s="140">
        <v>0</v>
      </c>
      <c r="BJ62" s="140">
        <v>0</v>
      </c>
      <c r="BK62" s="140">
        <v>0</v>
      </c>
      <c r="BL62" s="140">
        <v>0</v>
      </c>
      <c r="BM62" s="140">
        <v>0</v>
      </c>
      <c r="BN62" s="140">
        <v>0</v>
      </c>
      <c r="BO62" s="140">
        <f t="shared" si="27"/>
        <v>0</v>
      </c>
      <c r="BP62" s="140">
        <f t="shared" si="28"/>
        <v>0</v>
      </c>
      <c r="BQ62" s="140">
        <v>0</v>
      </c>
      <c r="BR62" s="140">
        <v>0</v>
      </c>
      <c r="BS62" s="140">
        <v>0</v>
      </c>
      <c r="BT62" s="140">
        <v>0</v>
      </c>
      <c r="BU62" s="140">
        <f t="shared" si="29"/>
        <v>0</v>
      </c>
      <c r="BV62" s="140">
        <v>0</v>
      </c>
      <c r="BW62" s="140">
        <v>0</v>
      </c>
      <c r="BX62" s="140">
        <v>0</v>
      </c>
      <c r="BY62" s="140">
        <v>0</v>
      </c>
      <c r="BZ62" s="140">
        <f t="shared" si="30"/>
        <v>0</v>
      </c>
      <c r="CA62" s="140">
        <v>0</v>
      </c>
      <c r="CB62" s="140">
        <v>0</v>
      </c>
      <c r="CC62" s="140">
        <v>0</v>
      </c>
      <c r="CD62" s="140">
        <v>0</v>
      </c>
      <c r="CE62" s="140">
        <v>10609</v>
      </c>
      <c r="CF62" s="140">
        <v>0</v>
      </c>
      <c r="CG62" s="140">
        <v>0</v>
      </c>
      <c r="CH62" s="140">
        <f t="shared" si="31"/>
        <v>0</v>
      </c>
      <c r="CI62" s="140">
        <f t="shared" si="73"/>
        <v>0</v>
      </c>
      <c r="CJ62" s="140">
        <f t="shared" si="73"/>
        <v>0</v>
      </c>
      <c r="CK62" s="140">
        <f t="shared" si="73"/>
        <v>0</v>
      </c>
      <c r="CL62" s="140">
        <f t="shared" si="73"/>
        <v>0</v>
      </c>
      <c r="CM62" s="140">
        <f t="shared" si="73"/>
        <v>0</v>
      </c>
      <c r="CN62" s="140">
        <f t="shared" si="73"/>
        <v>0</v>
      </c>
      <c r="CO62" s="140">
        <f t="shared" si="73"/>
        <v>0</v>
      </c>
      <c r="CP62" s="140">
        <f t="shared" si="73"/>
        <v>759</v>
      </c>
      <c r="CQ62" s="140">
        <f t="shared" si="73"/>
        <v>0</v>
      </c>
      <c r="CR62" s="140">
        <f t="shared" si="73"/>
        <v>0</v>
      </c>
      <c r="CS62" s="140">
        <f t="shared" si="73"/>
        <v>0</v>
      </c>
      <c r="CT62" s="140">
        <f t="shared" si="73"/>
        <v>0</v>
      </c>
      <c r="CU62" s="140">
        <f t="shared" si="73"/>
        <v>0</v>
      </c>
      <c r="CV62" s="140">
        <f t="shared" si="64"/>
        <v>0</v>
      </c>
      <c r="CW62" s="140">
        <f t="shared" si="65"/>
        <v>0</v>
      </c>
      <c r="CX62" s="140">
        <f t="shared" si="71"/>
        <v>0</v>
      </c>
      <c r="CY62" s="140">
        <f t="shared" si="68"/>
        <v>0</v>
      </c>
      <c r="CZ62" s="140">
        <f t="shared" si="69"/>
        <v>0</v>
      </c>
      <c r="DA62" s="140">
        <f t="shared" si="70"/>
        <v>0</v>
      </c>
      <c r="DB62" s="140">
        <f t="shared" si="66"/>
        <v>0</v>
      </c>
      <c r="DC62" s="140">
        <f t="shared" si="66"/>
        <v>0</v>
      </c>
      <c r="DD62" s="140">
        <f t="shared" si="66"/>
        <v>0</v>
      </c>
      <c r="DE62" s="140">
        <f t="shared" si="66"/>
        <v>0</v>
      </c>
      <c r="DF62" s="140">
        <f t="shared" si="66"/>
        <v>0</v>
      </c>
      <c r="DG62" s="140">
        <f t="shared" si="66"/>
        <v>45774</v>
      </c>
      <c r="DH62" s="140">
        <f t="shared" si="66"/>
        <v>0</v>
      </c>
      <c r="DI62" s="140">
        <f t="shared" si="66"/>
        <v>0</v>
      </c>
      <c r="DJ62" s="140">
        <f t="shared" si="66"/>
        <v>0</v>
      </c>
    </row>
    <row r="63" spans="1:114" s="123" customFormat="1" ht="12" customHeight="1">
      <c r="A63" s="124" t="s">
        <v>219</v>
      </c>
      <c r="B63" s="125" t="s">
        <v>328</v>
      </c>
      <c r="C63" s="124" t="s">
        <v>329</v>
      </c>
      <c r="D63" s="140">
        <f t="shared" si="6"/>
        <v>18856</v>
      </c>
      <c r="E63" s="140">
        <f t="shared" si="7"/>
        <v>0</v>
      </c>
      <c r="F63" s="140">
        <v>0</v>
      </c>
      <c r="G63" s="140">
        <v>0</v>
      </c>
      <c r="H63" s="140">
        <v>0</v>
      </c>
      <c r="I63" s="140">
        <v>0</v>
      </c>
      <c r="J63" s="141" t="s">
        <v>199</v>
      </c>
      <c r="K63" s="140">
        <v>0</v>
      </c>
      <c r="L63" s="140">
        <v>18856</v>
      </c>
      <c r="M63" s="140">
        <f t="shared" si="8"/>
        <v>6689</v>
      </c>
      <c r="N63" s="140">
        <f t="shared" si="9"/>
        <v>0</v>
      </c>
      <c r="O63" s="140">
        <v>0</v>
      </c>
      <c r="P63" s="140">
        <v>0</v>
      </c>
      <c r="Q63" s="140">
        <v>0</v>
      </c>
      <c r="R63" s="140">
        <v>0</v>
      </c>
      <c r="S63" s="141" t="s">
        <v>199</v>
      </c>
      <c r="T63" s="140">
        <v>0</v>
      </c>
      <c r="U63" s="140">
        <v>6689</v>
      </c>
      <c r="V63" s="140">
        <f t="shared" si="10"/>
        <v>25545</v>
      </c>
      <c r="W63" s="140">
        <f t="shared" si="11"/>
        <v>0</v>
      </c>
      <c r="X63" s="140">
        <f t="shared" si="12"/>
        <v>0</v>
      </c>
      <c r="Y63" s="140">
        <f t="shared" si="13"/>
        <v>0</v>
      </c>
      <c r="Z63" s="140">
        <f t="shared" si="14"/>
        <v>0</v>
      </c>
      <c r="AA63" s="140">
        <f t="shared" si="15"/>
        <v>0</v>
      </c>
      <c r="AB63" s="141" t="s">
        <v>199</v>
      </c>
      <c r="AC63" s="140">
        <f t="shared" si="16"/>
        <v>0</v>
      </c>
      <c r="AD63" s="140">
        <f t="shared" si="17"/>
        <v>25545</v>
      </c>
      <c r="AE63" s="140">
        <f t="shared" si="18"/>
        <v>0</v>
      </c>
      <c r="AF63" s="140">
        <f t="shared" si="19"/>
        <v>0</v>
      </c>
      <c r="AG63" s="140">
        <v>0</v>
      </c>
      <c r="AH63" s="140">
        <v>0</v>
      </c>
      <c r="AI63" s="140">
        <v>0</v>
      </c>
      <c r="AJ63" s="140">
        <v>0</v>
      </c>
      <c r="AK63" s="140">
        <v>0</v>
      </c>
      <c r="AL63" s="140">
        <v>387</v>
      </c>
      <c r="AM63" s="140">
        <f t="shared" si="20"/>
        <v>0</v>
      </c>
      <c r="AN63" s="140">
        <f t="shared" si="21"/>
        <v>0</v>
      </c>
      <c r="AO63" s="140">
        <v>0</v>
      </c>
      <c r="AP63" s="140">
        <v>0</v>
      </c>
      <c r="AQ63" s="140">
        <v>0</v>
      </c>
      <c r="AR63" s="140">
        <v>0</v>
      </c>
      <c r="AS63" s="140">
        <f t="shared" si="22"/>
        <v>0</v>
      </c>
      <c r="AT63" s="140">
        <v>0</v>
      </c>
      <c r="AU63" s="140">
        <v>0</v>
      </c>
      <c r="AV63" s="140">
        <v>0</v>
      </c>
      <c r="AW63" s="140">
        <v>0</v>
      </c>
      <c r="AX63" s="140">
        <f t="shared" si="23"/>
        <v>0</v>
      </c>
      <c r="AY63" s="140">
        <v>0</v>
      </c>
      <c r="AZ63" s="140">
        <v>0</v>
      </c>
      <c r="BA63" s="140">
        <v>0</v>
      </c>
      <c r="BB63" s="140">
        <v>0</v>
      </c>
      <c r="BC63" s="140">
        <v>18469</v>
      </c>
      <c r="BD63" s="140">
        <v>0</v>
      </c>
      <c r="BE63" s="140">
        <v>0</v>
      </c>
      <c r="BF63" s="140">
        <f t="shared" si="24"/>
        <v>0</v>
      </c>
      <c r="BG63" s="140">
        <f t="shared" si="25"/>
        <v>0</v>
      </c>
      <c r="BH63" s="140">
        <f t="shared" si="26"/>
        <v>0</v>
      </c>
      <c r="BI63" s="140">
        <v>0</v>
      </c>
      <c r="BJ63" s="140">
        <v>0</v>
      </c>
      <c r="BK63" s="140">
        <v>0</v>
      </c>
      <c r="BL63" s="140">
        <v>0</v>
      </c>
      <c r="BM63" s="140">
        <v>0</v>
      </c>
      <c r="BN63" s="140">
        <v>0</v>
      </c>
      <c r="BO63" s="140">
        <f t="shared" si="27"/>
        <v>0</v>
      </c>
      <c r="BP63" s="140">
        <f t="shared" si="28"/>
        <v>0</v>
      </c>
      <c r="BQ63" s="140">
        <v>0</v>
      </c>
      <c r="BR63" s="140">
        <v>0</v>
      </c>
      <c r="BS63" s="140">
        <v>0</v>
      </c>
      <c r="BT63" s="140">
        <v>0</v>
      </c>
      <c r="BU63" s="140">
        <f t="shared" si="29"/>
        <v>0</v>
      </c>
      <c r="BV63" s="140">
        <v>0</v>
      </c>
      <c r="BW63" s="140">
        <v>0</v>
      </c>
      <c r="BX63" s="140">
        <v>0</v>
      </c>
      <c r="BY63" s="140">
        <v>0</v>
      </c>
      <c r="BZ63" s="140">
        <f t="shared" si="30"/>
        <v>0</v>
      </c>
      <c r="CA63" s="140">
        <v>0</v>
      </c>
      <c r="CB63" s="140">
        <v>0</v>
      </c>
      <c r="CC63" s="140">
        <v>0</v>
      </c>
      <c r="CD63" s="140">
        <v>0</v>
      </c>
      <c r="CE63" s="140">
        <v>6689</v>
      </c>
      <c r="CF63" s="140">
        <v>0</v>
      </c>
      <c r="CG63" s="140">
        <v>0</v>
      </c>
      <c r="CH63" s="140">
        <f t="shared" si="31"/>
        <v>0</v>
      </c>
      <c r="CI63" s="140">
        <f t="shared" si="73"/>
        <v>0</v>
      </c>
      <c r="CJ63" s="140">
        <f t="shared" si="73"/>
        <v>0</v>
      </c>
      <c r="CK63" s="140">
        <f t="shared" si="73"/>
        <v>0</v>
      </c>
      <c r="CL63" s="140">
        <f t="shared" si="73"/>
        <v>0</v>
      </c>
      <c r="CM63" s="140">
        <f t="shared" si="73"/>
        <v>0</v>
      </c>
      <c r="CN63" s="140">
        <f t="shared" si="73"/>
        <v>0</v>
      </c>
      <c r="CO63" s="140">
        <f t="shared" si="73"/>
        <v>0</v>
      </c>
      <c r="CP63" s="140">
        <f t="shared" si="73"/>
        <v>387</v>
      </c>
      <c r="CQ63" s="140">
        <f t="shared" si="73"/>
        <v>0</v>
      </c>
      <c r="CR63" s="140">
        <f t="shared" si="73"/>
        <v>0</v>
      </c>
      <c r="CS63" s="140">
        <f t="shared" si="73"/>
        <v>0</v>
      </c>
      <c r="CT63" s="140">
        <f t="shared" si="73"/>
        <v>0</v>
      </c>
      <c r="CU63" s="140">
        <f t="shared" si="73"/>
        <v>0</v>
      </c>
      <c r="CV63" s="140">
        <f t="shared" si="64"/>
        <v>0</v>
      </c>
      <c r="CW63" s="140">
        <f t="shared" si="65"/>
        <v>0</v>
      </c>
      <c r="CX63" s="140">
        <f t="shared" si="71"/>
        <v>0</v>
      </c>
      <c r="CY63" s="140">
        <f t="shared" si="68"/>
        <v>0</v>
      </c>
      <c r="CZ63" s="140">
        <f t="shared" si="69"/>
        <v>0</v>
      </c>
      <c r="DA63" s="140">
        <f t="shared" si="70"/>
        <v>0</v>
      </c>
      <c r="DB63" s="140">
        <f t="shared" si="66"/>
        <v>0</v>
      </c>
      <c r="DC63" s="140">
        <f t="shared" si="66"/>
        <v>0</v>
      </c>
      <c r="DD63" s="140">
        <f t="shared" si="66"/>
        <v>0</v>
      </c>
      <c r="DE63" s="140">
        <f t="shared" si="66"/>
        <v>0</v>
      </c>
      <c r="DF63" s="140">
        <f t="shared" si="66"/>
        <v>0</v>
      </c>
      <c r="DG63" s="140">
        <f t="shared" si="66"/>
        <v>25158</v>
      </c>
      <c r="DH63" s="140">
        <f t="shared" si="66"/>
        <v>0</v>
      </c>
      <c r="DI63" s="140">
        <f t="shared" si="66"/>
        <v>0</v>
      </c>
      <c r="DJ63" s="140">
        <f t="shared" si="66"/>
        <v>0</v>
      </c>
    </row>
    <row r="64" spans="1:114" s="123" customFormat="1" ht="12" customHeight="1">
      <c r="A64" s="124" t="s">
        <v>219</v>
      </c>
      <c r="B64" s="125" t="s">
        <v>330</v>
      </c>
      <c r="C64" s="124" t="s">
        <v>331</v>
      </c>
      <c r="D64" s="140">
        <f t="shared" si="6"/>
        <v>46457</v>
      </c>
      <c r="E64" s="140">
        <f t="shared" si="7"/>
        <v>0</v>
      </c>
      <c r="F64" s="140">
        <v>0</v>
      </c>
      <c r="G64" s="140">
        <v>0</v>
      </c>
      <c r="H64" s="140">
        <v>0</v>
      </c>
      <c r="I64" s="140">
        <v>0</v>
      </c>
      <c r="J64" s="141" t="s">
        <v>199</v>
      </c>
      <c r="K64" s="140">
        <v>0</v>
      </c>
      <c r="L64" s="140">
        <v>46457</v>
      </c>
      <c r="M64" s="140">
        <f t="shared" si="8"/>
        <v>15472</v>
      </c>
      <c r="N64" s="140">
        <f t="shared" si="9"/>
        <v>0</v>
      </c>
      <c r="O64" s="140">
        <v>0</v>
      </c>
      <c r="P64" s="140">
        <v>0</v>
      </c>
      <c r="Q64" s="140">
        <v>0</v>
      </c>
      <c r="R64" s="140">
        <v>0</v>
      </c>
      <c r="S64" s="141" t="s">
        <v>199</v>
      </c>
      <c r="T64" s="140">
        <v>0</v>
      </c>
      <c r="U64" s="140">
        <v>15472</v>
      </c>
      <c r="V64" s="140">
        <f t="shared" si="10"/>
        <v>61929</v>
      </c>
      <c r="W64" s="140">
        <f t="shared" si="11"/>
        <v>0</v>
      </c>
      <c r="X64" s="140">
        <f t="shared" si="12"/>
        <v>0</v>
      </c>
      <c r="Y64" s="140">
        <f t="shared" si="13"/>
        <v>0</v>
      </c>
      <c r="Z64" s="140">
        <f t="shared" si="14"/>
        <v>0</v>
      </c>
      <c r="AA64" s="140">
        <f t="shared" si="15"/>
        <v>0</v>
      </c>
      <c r="AB64" s="141" t="s">
        <v>199</v>
      </c>
      <c r="AC64" s="140">
        <f t="shared" si="16"/>
        <v>0</v>
      </c>
      <c r="AD64" s="140">
        <f t="shared" si="17"/>
        <v>61929</v>
      </c>
      <c r="AE64" s="140">
        <f t="shared" si="18"/>
        <v>0</v>
      </c>
      <c r="AF64" s="140">
        <f t="shared" si="19"/>
        <v>0</v>
      </c>
      <c r="AG64" s="140">
        <v>0</v>
      </c>
      <c r="AH64" s="140">
        <v>0</v>
      </c>
      <c r="AI64" s="140">
        <v>0</v>
      </c>
      <c r="AJ64" s="140">
        <v>0</v>
      </c>
      <c r="AK64" s="140">
        <v>0</v>
      </c>
      <c r="AL64" s="140">
        <v>932</v>
      </c>
      <c r="AM64" s="140">
        <f t="shared" si="20"/>
        <v>0</v>
      </c>
      <c r="AN64" s="140">
        <f t="shared" si="21"/>
        <v>0</v>
      </c>
      <c r="AO64" s="140">
        <v>0</v>
      </c>
      <c r="AP64" s="140">
        <v>0</v>
      </c>
      <c r="AQ64" s="140">
        <v>0</v>
      </c>
      <c r="AR64" s="140">
        <v>0</v>
      </c>
      <c r="AS64" s="140">
        <f t="shared" si="22"/>
        <v>0</v>
      </c>
      <c r="AT64" s="140">
        <v>0</v>
      </c>
      <c r="AU64" s="140">
        <v>0</v>
      </c>
      <c r="AV64" s="140">
        <v>0</v>
      </c>
      <c r="AW64" s="140">
        <v>0</v>
      </c>
      <c r="AX64" s="140">
        <f t="shared" si="23"/>
        <v>0</v>
      </c>
      <c r="AY64" s="140">
        <v>0</v>
      </c>
      <c r="AZ64" s="140">
        <v>0</v>
      </c>
      <c r="BA64" s="140">
        <v>0</v>
      </c>
      <c r="BB64" s="140">
        <v>0</v>
      </c>
      <c r="BC64" s="140">
        <v>45525</v>
      </c>
      <c r="BD64" s="140">
        <v>0</v>
      </c>
      <c r="BE64" s="140">
        <v>0</v>
      </c>
      <c r="BF64" s="140">
        <f t="shared" si="24"/>
        <v>0</v>
      </c>
      <c r="BG64" s="140">
        <f t="shared" si="25"/>
        <v>0</v>
      </c>
      <c r="BH64" s="140">
        <f t="shared" si="26"/>
        <v>0</v>
      </c>
      <c r="BI64" s="140">
        <v>0</v>
      </c>
      <c r="BJ64" s="140">
        <v>0</v>
      </c>
      <c r="BK64" s="140">
        <v>0</v>
      </c>
      <c r="BL64" s="140">
        <v>0</v>
      </c>
      <c r="BM64" s="140">
        <v>0</v>
      </c>
      <c r="BN64" s="140">
        <v>0</v>
      </c>
      <c r="BO64" s="140">
        <f t="shared" si="27"/>
        <v>0</v>
      </c>
      <c r="BP64" s="140">
        <f t="shared" si="28"/>
        <v>0</v>
      </c>
      <c r="BQ64" s="140">
        <v>0</v>
      </c>
      <c r="BR64" s="140">
        <v>0</v>
      </c>
      <c r="BS64" s="140">
        <v>0</v>
      </c>
      <c r="BT64" s="140">
        <v>0</v>
      </c>
      <c r="BU64" s="140">
        <f t="shared" si="29"/>
        <v>0</v>
      </c>
      <c r="BV64" s="140">
        <v>0</v>
      </c>
      <c r="BW64" s="140">
        <v>0</v>
      </c>
      <c r="BX64" s="140">
        <v>0</v>
      </c>
      <c r="BY64" s="140">
        <v>0</v>
      </c>
      <c r="BZ64" s="140">
        <f t="shared" si="30"/>
        <v>0</v>
      </c>
      <c r="CA64" s="140">
        <v>0</v>
      </c>
      <c r="CB64" s="140">
        <v>0</v>
      </c>
      <c r="CC64" s="140">
        <v>0</v>
      </c>
      <c r="CD64" s="140">
        <v>0</v>
      </c>
      <c r="CE64" s="140">
        <v>15472</v>
      </c>
      <c r="CF64" s="140">
        <v>0</v>
      </c>
      <c r="CG64" s="140">
        <v>0</v>
      </c>
      <c r="CH64" s="140">
        <f t="shared" si="31"/>
        <v>0</v>
      </c>
      <c r="CI64" s="140">
        <f t="shared" si="73"/>
        <v>0</v>
      </c>
      <c r="CJ64" s="140">
        <f t="shared" si="73"/>
        <v>0</v>
      </c>
      <c r="CK64" s="140">
        <f t="shared" si="73"/>
        <v>0</v>
      </c>
      <c r="CL64" s="140">
        <f t="shared" si="73"/>
        <v>0</v>
      </c>
      <c r="CM64" s="140">
        <f t="shared" si="73"/>
        <v>0</v>
      </c>
      <c r="CN64" s="140">
        <f t="shared" si="73"/>
        <v>0</v>
      </c>
      <c r="CO64" s="140">
        <f t="shared" si="73"/>
        <v>0</v>
      </c>
      <c r="CP64" s="140">
        <f t="shared" si="73"/>
        <v>932</v>
      </c>
      <c r="CQ64" s="140">
        <f t="shared" si="73"/>
        <v>0</v>
      </c>
      <c r="CR64" s="140">
        <f t="shared" si="73"/>
        <v>0</v>
      </c>
      <c r="CS64" s="140">
        <f t="shared" si="73"/>
        <v>0</v>
      </c>
      <c r="CT64" s="140">
        <f t="shared" si="73"/>
        <v>0</v>
      </c>
      <c r="CU64" s="140">
        <f t="shared" si="73"/>
        <v>0</v>
      </c>
      <c r="CV64" s="140">
        <f t="shared" si="64"/>
        <v>0</v>
      </c>
      <c r="CW64" s="140">
        <f t="shared" si="65"/>
        <v>0</v>
      </c>
      <c r="CX64" s="140">
        <f t="shared" si="71"/>
        <v>0</v>
      </c>
      <c r="CY64" s="140">
        <f t="shared" si="68"/>
        <v>0</v>
      </c>
      <c r="CZ64" s="140">
        <f t="shared" si="69"/>
        <v>0</v>
      </c>
      <c r="DA64" s="140">
        <f t="shared" si="70"/>
        <v>0</v>
      </c>
      <c r="DB64" s="140">
        <f t="shared" si="66"/>
        <v>0</v>
      </c>
      <c r="DC64" s="140">
        <f t="shared" si="66"/>
        <v>0</v>
      </c>
      <c r="DD64" s="140">
        <f t="shared" si="66"/>
        <v>0</v>
      </c>
      <c r="DE64" s="140">
        <f t="shared" si="66"/>
        <v>0</v>
      </c>
      <c r="DF64" s="140">
        <f t="shared" si="66"/>
        <v>0</v>
      </c>
      <c r="DG64" s="140">
        <f t="shared" si="66"/>
        <v>60997</v>
      </c>
      <c r="DH64" s="140">
        <f t="shared" si="66"/>
        <v>0</v>
      </c>
      <c r="DI64" s="140">
        <f t="shared" si="66"/>
        <v>0</v>
      </c>
      <c r="DJ64" s="140">
        <f t="shared" si="66"/>
        <v>0</v>
      </c>
    </row>
    <row r="65" spans="1:114" s="123" customFormat="1" ht="12" customHeight="1">
      <c r="A65" s="124" t="s">
        <v>219</v>
      </c>
      <c r="B65" s="125" t="s">
        <v>332</v>
      </c>
      <c r="C65" s="124" t="s">
        <v>333</v>
      </c>
      <c r="D65" s="140">
        <f t="shared" si="6"/>
        <v>193966</v>
      </c>
      <c r="E65" s="140">
        <f t="shared" si="7"/>
        <v>0</v>
      </c>
      <c r="F65" s="140"/>
      <c r="G65" s="140">
        <v>0</v>
      </c>
      <c r="H65" s="140">
        <v>0</v>
      </c>
      <c r="I65" s="140">
        <v>0</v>
      </c>
      <c r="J65" s="141" t="s">
        <v>199</v>
      </c>
      <c r="K65" s="140">
        <v>0</v>
      </c>
      <c r="L65" s="140">
        <v>193966</v>
      </c>
      <c r="M65" s="140">
        <f t="shared" si="8"/>
        <v>39738</v>
      </c>
      <c r="N65" s="140">
        <f t="shared" si="9"/>
        <v>0</v>
      </c>
      <c r="O65" s="140">
        <v>0</v>
      </c>
      <c r="P65" s="140">
        <v>0</v>
      </c>
      <c r="Q65" s="140">
        <v>0</v>
      </c>
      <c r="R65" s="140">
        <v>0</v>
      </c>
      <c r="S65" s="141" t="s">
        <v>199</v>
      </c>
      <c r="T65" s="140">
        <v>0</v>
      </c>
      <c r="U65" s="140">
        <v>39738</v>
      </c>
      <c r="V65" s="140">
        <f t="shared" si="10"/>
        <v>233704</v>
      </c>
      <c r="W65" s="140">
        <f t="shared" si="11"/>
        <v>0</v>
      </c>
      <c r="X65" s="140">
        <f t="shared" si="12"/>
        <v>0</v>
      </c>
      <c r="Y65" s="140">
        <f t="shared" si="13"/>
        <v>0</v>
      </c>
      <c r="Z65" s="140">
        <f t="shared" si="14"/>
        <v>0</v>
      </c>
      <c r="AA65" s="140">
        <f t="shared" si="15"/>
        <v>0</v>
      </c>
      <c r="AB65" s="141" t="s">
        <v>199</v>
      </c>
      <c r="AC65" s="140">
        <f t="shared" si="16"/>
        <v>0</v>
      </c>
      <c r="AD65" s="140">
        <f t="shared" si="17"/>
        <v>233704</v>
      </c>
      <c r="AE65" s="140">
        <f t="shared" si="18"/>
        <v>0</v>
      </c>
      <c r="AF65" s="140">
        <f t="shared" si="19"/>
        <v>0</v>
      </c>
      <c r="AG65" s="140">
        <v>0</v>
      </c>
      <c r="AH65" s="140">
        <v>0</v>
      </c>
      <c r="AI65" s="140">
        <v>0</v>
      </c>
      <c r="AJ65" s="140">
        <v>0</v>
      </c>
      <c r="AK65" s="140">
        <v>0</v>
      </c>
      <c r="AL65" s="140">
        <v>2406</v>
      </c>
      <c r="AM65" s="140">
        <f t="shared" si="20"/>
        <v>0</v>
      </c>
      <c r="AN65" s="140">
        <f t="shared" si="21"/>
        <v>0</v>
      </c>
      <c r="AO65" s="140">
        <v>0</v>
      </c>
      <c r="AP65" s="140">
        <v>0</v>
      </c>
      <c r="AQ65" s="140">
        <v>0</v>
      </c>
      <c r="AR65" s="140">
        <v>0</v>
      </c>
      <c r="AS65" s="140">
        <f t="shared" si="22"/>
        <v>0</v>
      </c>
      <c r="AT65" s="140">
        <v>0</v>
      </c>
      <c r="AU65" s="140">
        <v>0</v>
      </c>
      <c r="AV65" s="140">
        <v>0</v>
      </c>
      <c r="AW65" s="140">
        <v>0</v>
      </c>
      <c r="AX65" s="140">
        <f t="shared" si="23"/>
        <v>0</v>
      </c>
      <c r="AY65" s="140">
        <v>0</v>
      </c>
      <c r="AZ65" s="140">
        <v>0</v>
      </c>
      <c r="BA65" s="140">
        <v>0</v>
      </c>
      <c r="BB65" s="140">
        <v>0</v>
      </c>
      <c r="BC65" s="140">
        <v>191560</v>
      </c>
      <c r="BD65" s="140">
        <v>0</v>
      </c>
      <c r="BE65" s="140">
        <v>0</v>
      </c>
      <c r="BF65" s="140">
        <f t="shared" si="24"/>
        <v>0</v>
      </c>
      <c r="BG65" s="140">
        <f t="shared" si="25"/>
        <v>0</v>
      </c>
      <c r="BH65" s="140">
        <f t="shared" si="26"/>
        <v>0</v>
      </c>
      <c r="BI65" s="140">
        <v>0</v>
      </c>
      <c r="BJ65" s="140">
        <v>0</v>
      </c>
      <c r="BK65" s="140">
        <v>0</v>
      </c>
      <c r="BL65" s="140">
        <v>0</v>
      </c>
      <c r="BM65" s="140">
        <v>0</v>
      </c>
      <c r="BN65" s="140">
        <v>0</v>
      </c>
      <c r="BO65" s="140">
        <f t="shared" si="27"/>
        <v>0</v>
      </c>
      <c r="BP65" s="140">
        <f t="shared" si="28"/>
        <v>0</v>
      </c>
      <c r="BQ65" s="140">
        <v>0</v>
      </c>
      <c r="BR65" s="140">
        <v>0</v>
      </c>
      <c r="BS65" s="140">
        <v>0</v>
      </c>
      <c r="BT65" s="140">
        <v>0</v>
      </c>
      <c r="BU65" s="140">
        <f t="shared" si="29"/>
        <v>0</v>
      </c>
      <c r="BV65" s="140">
        <v>0</v>
      </c>
      <c r="BW65" s="140">
        <v>0</v>
      </c>
      <c r="BX65" s="140">
        <v>0</v>
      </c>
      <c r="BY65" s="140">
        <v>0</v>
      </c>
      <c r="BZ65" s="140">
        <f t="shared" si="30"/>
        <v>0</v>
      </c>
      <c r="CA65" s="140">
        <v>0</v>
      </c>
      <c r="CB65" s="140">
        <v>0</v>
      </c>
      <c r="CC65" s="140">
        <v>0</v>
      </c>
      <c r="CD65" s="140">
        <v>0</v>
      </c>
      <c r="CE65" s="140">
        <v>39738</v>
      </c>
      <c r="CF65" s="140">
        <v>0</v>
      </c>
      <c r="CG65" s="140">
        <v>0</v>
      </c>
      <c r="CH65" s="140">
        <f t="shared" si="31"/>
        <v>0</v>
      </c>
      <c r="CI65" s="140">
        <f t="shared" si="73"/>
        <v>0</v>
      </c>
      <c r="CJ65" s="140">
        <f t="shared" si="73"/>
        <v>0</v>
      </c>
      <c r="CK65" s="140">
        <f t="shared" si="73"/>
        <v>0</v>
      </c>
      <c r="CL65" s="140">
        <f t="shared" si="73"/>
        <v>0</v>
      </c>
      <c r="CM65" s="140">
        <f t="shared" si="73"/>
        <v>0</v>
      </c>
      <c r="CN65" s="140">
        <f t="shared" si="73"/>
        <v>0</v>
      </c>
      <c r="CO65" s="140">
        <f t="shared" si="73"/>
        <v>0</v>
      </c>
      <c r="CP65" s="140">
        <f t="shared" si="73"/>
        <v>2406</v>
      </c>
      <c r="CQ65" s="140">
        <f t="shared" si="73"/>
        <v>0</v>
      </c>
      <c r="CR65" s="140">
        <f t="shared" si="73"/>
        <v>0</v>
      </c>
      <c r="CS65" s="140">
        <f t="shared" si="73"/>
        <v>0</v>
      </c>
      <c r="CT65" s="140">
        <f t="shared" si="73"/>
        <v>0</v>
      </c>
      <c r="CU65" s="140">
        <f t="shared" si="73"/>
        <v>0</v>
      </c>
      <c r="CV65" s="140">
        <f t="shared" si="64"/>
        <v>0</v>
      </c>
      <c r="CW65" s="140">
        <f t="shared" si="65"/>
        <v>0</v>
      </c>
      <c r="CX65" s="140">
        <f t="shared" si="71"/>
        <v>0</v>
      </c>
      <c r="CY65" s="140">
        <f t="shared" si="68"/>
        <v>0</v>
      </c>
      <c r="CZ65" s="140">
        <f t="shared" si="69"/>
        <v>0</v>
      </c>
      <c r="DA65" s="140">
        <f t="shared" si="70"/>
        <v>0</v>
      </c>
      <c r="DB65" s="140">
        <f t="shared" si="66"/>
        <v>0</v>
      </c>
      <c r="DC65" s="140">
        <f t="shared" si="66"/>
        <v>0</v>
      </c>
      <c r="DD65" s="140">
        <f t="shared" si="66"/>
        <v>0</v>
      </c>
      <c r="DE65" s="140">
        <f t="shared" si="66"/>
        <v>0</v>
      </c>
      <c r="DF65" s="140">
        <f t="shared" si="66"/>
        <v>0</v>
      </c>
      <c r="DG65" s="140">
        <f t="shared" si="66"/>
        <v>231298</v>
      </c>
      <c r="DH65" s="140">
        <f t="shared" si="66"/>
        <v>0</v>
      </c>
      <c r="DI65" s="140">
        <f t="shared" si="66"/>
        <v>0</v>
      </c>
      <c r="DJ65" s="140">
        <f t="shared" si="66"/>
        <v>0</v>
      </c>
    </row>
    <row r="66" spans="1:114" s="123" customFormat="1" ht="12" customHeight="1">
      <c r="A66" s="124" t="s">
        <v>219</v>
      </c>
      <c r="B66" s="125" t="s">
        <v>334</v>
      </c>
      <c r="C66" s="124" t="s">
        <v>335</v>
      </c>
      <c r="D66" s="140">
        <f t="shared" si="6"/>
        <v>24551</v>
      </c>
      <c r="E66" s="140">
        <f t="shared" si="7"/>
        <v>3179</v>
      </c>
      <c r="F66" s="140">
        <v>0</v>
      </c>
      <c r="G66" s="140">
        <v>0</v>
      </c>
      <c r="H66" s="140">
        <v>0</v>
      </c>
      <c r="I66" s="140">
        <v>2319</v>
      </c>
      <c r="J66" s="141" t="s">
        <v>199</v>
      </c>
      <c r="K66" s="140">
        <v>860</v>
      </c>
      <c r="L66" s="140">
        <v>21372</v>
      </c>
      <c r="M66" s="140">
        <f t="shared" si="8"/>
        <v>9620</v>
      </c>
      <c r="N66" s="140">
        <f t="shared" si="9"/>
        <v>0</v>
      </c>
      <c r="O66" s="140">
        <v>0</v>
      </c>
      <c r="P66" s="140">
        <v>0</v>
      </c>
      <c r="Q66" s="140">
        <v>0</v>
      </c>
      <c r="R66" s="140">
        <v>0</v>
      </c>
      <c r="S66" s="141" t="s">
        <v>199</v>
      </c>
      <c r="T66" s="140">
        <v>0</v>
      </c>
      <c r="U66" s="140">
        <v>9620</v>
      </c>
      <c r="V66" s="140">
        <f t="shared" si="10"/>
        <v>34171</v>
      </c>
      <c r="W66" s="140">
        <f t="shared" si="11"/>
        <v>3179</v>
      </c>
      <c r="X66" s="140">
        <f t="shared" si="12"/>
        <v>0</v>
      </c>
      <c r="Y66" s="140">
        <f t="shared" si="13"/>
        <v>0</v>
      </c>
      <c r="Z66" s="140">
        <f t="shared" si="14"/>
        <v>0</v>
      </c>
      <c r="AA66" s="140">
        <f t="shared" si="15"/>
        <v>2319</v>
      </c>
      <c r="AB66" s="141" t="s">
        <v>199</v>
      </c>
      <c r="AC66" s="140">
        <f t="shared" si="16"/>
        <v>860</v>
      </c>
      <c r="AD66" s="140">
        <f t="shared" si="17"/>
        <v>30992</v>
      </c>
      <c r="AE66" s="140">
        <f t="shared" si="18"/>
        <v>0</v>
      </c>
      <c r="AF66" s="140">
        <f t="shared" si="19"/>
        <v>0</v>
      </c>
      <c r="AG66" s="140">
        <v>0</v>
      </c>
      <c r="AH66" s="140">
        <v>0</v>
      </c>
      <c r="AI66" s="140">
        <v>0</v>
      </c>
      <c r="AJ66" s="140">
        <v>0</v>
      </c>
      <c r="AK66" s="140">
        <v>0</v>
      </c>
      <c r="AL66" s="140">
        <v>0</v>
      </c>
      <c r="AM66" s="140">
        <f t="shared" si="20"/>
        <v>6367</v>
      </c>
      <c r="AN66" s="140">
        <f t="shared" si="21"/>
        <v>0</v>
      </c>
      <c r="AO66" s="140">
        <v>0</v>
      </c>
      <c r="AP66" s="140">
        <v>0</v>
      </c>
      <c r="AQ66" s="140">
        <v>0</v>
      </c>
      <c r="AR66" s="140">
        <v>0</v>
      </c>
      <c r="AS66" s="140">
        <f t="shared" si="22"/>
        <v>0</v>
      </c>
      <c r="AT66" s="140">
        <v>0</v>
      </c>
      <c r="AU66" s="140">
        <v>0</v>
      </c>
      <c r="AV66" s="140">
        <v>0</v>
      </c>
      <c r="AW66" s="140">
        <v>0</v>
      </c>
      <c r="AX66" s="140">
        <f t="shared" si="23"/>
        <v>6367</v>
      </c>
      <c r="AY66" s="140">
        <v>4410</v>
      </c>
      <c r="AZ66" s="140">
        <v>1726</v>
      </c>
      <c r="BA66" s="140">
        <v>231</v>
      </c>
      <c r="BB66" s="140">
        <v>0</v>
      </c>
      <c r="BC66" s="140">
        <v>18184</v>
      </c>
      <c r="BD66" s="140">
        <v>0</v>
      </c>
      <c r="BE66" s="140">
        <v>0</v>
      </c>
      <c r="BF66" s="140">
        <f t="shared" si="24"/>
        <v>6367</v>
      </c>
      <c r="BG66" s="140">
        <f t="shared" si="25"/>
        <v>0</v>
      </c>
      <c r="BH66" s="140">
        <f t="shared" si="26"/>
        <v>0</v>
      </c>
      <c r="BI66" s="140">
        <v>0</v>
      </c>
      <c r="BJ66" s="140">
        <v>0</v>
      </c>
      <c r="BK66" s="140">
        <v>0</v>
      </c>
      <c r="BL66" s="140">
        <v>0</v>
      </c>
      <c r="BM66" s="140">
        <v>0</v>
      </c>
      <c r="BN66" s="140">
        <v>0</v>
      </c>
      <c r="BO66" s="140">
        <f t="shared" si="27"/>
        <v>0</v>
      </c>
      <c r="BP66" s="140">
        <f t="shared" si="28"/>
        <v>0</v>
      </c>
      <c r="BQ66" s="140">
        <v>0</v>
      </c>
      <c r="BR66" s="140">
        <v>0</v>
      </c>
      <c r="BS66" s="140">
        <v>0</v>
      </c>
      <c r="BT66" s="140">
        <v>0</v>
      </c>
      <c r="BU66" s="140">
        <f t="shared" si="29"/>
        <v>0</v>
      </c>
      <c r="BV66" s="140">
        <v>0</v>
      </c>
      <c r="BW66" s="140">
        <v>0</v>
      </c>
      <c r="BX66" s="140">
        <v>0</v>
      </c>
      <c r="BY66" s="140">
        <v>0</v>
      </c>
      <c r="BZ66" s="140">
        <f t="shared" si="30"/>
        <v>0</v>
      </c>
      <c r="CA66" s="140">
        <v>0</v>
      </c>
      <c r="CB66" s="140">
        <v>0</v>
      </c>
      <c r="CC66" s="140">
        <v>0</v>
      </c>
      <c r="CD66" s="140">
        <v>0</v>
      </c>
      <c r="CE66" s="140">
        <v>9620</v>
      </c>
      <c r="CF66" s="140">
        <v>0</v>
      </c>
      <c r="CG66" s="140">
        <v>0</v>
      </c>
      <c r="CH66" s="140">
        <f t="shared" si="31"/>
        <v>0</v>
      </c>
      <c r="CI66" s="140">
        <f t="shared" si="73"/>
        <v>0</v>
      </c>
      <c r="CJ66" s="140">
        <f t="shared" si="73"/>
        <v>0</v>
      </c>
      <c r="CK66" s="140">
        <f t="shared" si="73"/>
        <v>0</v>
      </c>
      <c r="CL66" s="140">
        <f t="shared" si="73"/>
        <v>0</v>
      </c>
      <c r="CM66" s="140">
        <f t="shared" si="73"/>
        <v>0</v>
      </c>
      <c r="CN66" s="140">
        <f t="shared" si="73"/>
        <v>0</v>
      </c>
      <c r="CO66" s="140">
        <f t="shared" si="73"/>
        <v>0</v>
      </c>
      <c r="CP66" s="140">
        <f t="shared" si="73"/>
        <v>0</v>
      </c>
      <c r="CQ66" s="140">
        <f t="shared" si="73"/>
        <v>6367</v>
      </c>
      <c r="CR66" s="140">
        <f t="shared" si="73"/>
        <v>0</v>
      </c>
      <c r="CS66" s="140">
        <f t="shared" si="73"/>
        <v>0</v>
      </c>
      <c r="CT66" s="140">
        <f t="shared" si="73"/>
        <v>0</v>
      </c>
      <c r="CU66" s="140">
        <f t="shared" si="73"/>
        <v>0</v>
      </c>
      <c r="CV66" s="140">
        <f t="shared" si="64"/>
        <v>0</v>
      </c>
      <c r="CW66" s="140">
        <f t="shared" si="65"/>
        <v>0</v>
      </c>
      <c r="CX66" s="140">
        <f t="shared" si="71"/>
        <v>0</v>
      </c>
      <c r="CY66" s="140">
        <f t="shared" si="68"/>
        <v>0</v>
      </c>
      <c r="CZ66" s="140">
        <f t="shared" si="69"/>
        <v>0</v>
      </c>
      <c r="DA66" s="140">
        <f t="shared" si="70"/>
        <v>0</v>
      </c>
      <c r="DB66" s="140">
        <f t="shared" si="66"/>
        <v>6367</v>
      </c>
      <c r="DC66" s="140">
        <f t="shared" si="66"/>
        <v>4410</v>
      </c>
      <c r="DD66" s="140">
        <f t="shared" si="66"/>
        <v>1726</v>
      </c>
      <c r="DE66" s="140">
        <f t="shared" si="66"/>
        <v>231</v>
      </c>
      <c r="DF66" s="140">
        <f t="shared" si="66"/>
        <v>0</v>
      </c>
      <c r="DG66" s="140">
        <f t="shared" si="66"/>
        <v>27804</v>
      </c>
      <c r="DH66" s="140">
        <f t="shared" si="66"/>
        <v>0</v>
      </c>
      <c r="DI66" s="140">
        <f t="shared" si="66"/>
        <v>0</v>
      </c>
      <c r="DJ66" s="140">
        <f t="shared" si="66"/>
        <v>6367</v>
      </c>
    </row>
    <row r="67" spans="1:114" s="123" customFormat="1" ht="12" customHeight="1">
      <c r="A67" s="124" t="s">
        <v>219</v>
      </c>
      <c r="B67" s="125" t="s">
        <v>336</v>
      </c>
      <c r="C67" s="124" t="s">
        <v>337</v>
      </c>
      <c r="D67" s="140">
        <f t="shared" si="6"/>
        <v>17247</v>
      </c>
      <c r="E67" s="140">
        <f t="shared" si="7"/>
        <v>0</v>
      </c>
      <c r="F67" s="140">
        <v>0</v>
      </c>
      <c r="G67" s="140">
        <v>0</v>
      </c>
      <c r="H67" s="140">
        <v>0</v>
      </c>
      <c r="I67" s="140">
        <v>0</v>
      </c>
      <c r="J67" s="141" t="s">
        <v>199</v>
      </c>
      <c r="K67" s="140">
        <v>0</v>
      </c>
      <c r="L67" s="140">
        <v>17247</v>
      </c>
      <c r="M67" s="140">
        <f t="shared" si="8"/>
        <v>6432</v>
      </c>
      <c r="N67" s="140">
        <f t="shared" si="9"/>
        <v>0</v>
      </c>
      <c r="O67" s="140">
        <v>0</v>
      </c>
      <c r="P67" s="140">
        <v>0</v>
      </c>
      <c r="Q67" s="140">
        <v>0</v>
      </c>
      <c r="R67" s="140">
        <v>0</v>
      </c>
      <c r="S67" s="141" t="s">
        <v>199</v>
      </c>
      <c r="T67" s="140">
        <v>0</v>
      </c>
      <c r="U67" s="140">
        <v>6432</v>
      </c>
      <c r="V67" s="140">
        <f t="shared" si="10"/>
        <v>23679</v>
      </c>
      <c r="W67" s="140">
        <f t="shared" si="11"/>
        <v>0</v>
      </c>
      <c r="X67" s="140">
        <f t="shared" si="12"/>
        <v>0</v>
      </c>
      <c r="Y67" s="140">
        <f t="shared" si="13"/>
        <v>0</v>
      </c>
      <c r="Z67" s="140">
        <f t="shared" si="14"/>
        <v>0</v>
      </c>
      <c r="AA67" s="140">
        <f t="shared" si="15"/>
        <v>0</v>
      </c>
      <c r="AB67" s="141" t="s">
        <v>199</v>
      </c>
      <c r="AC67" s="140">
        <f t="shared" si="16"/>
        <v>0</v>
      </c>
      <c r="AD67" s="140">
        <f t="shared" si="17"/>
        <v>23679</v>
      </c>
      <c r="AE67" s="140">
        <f t="shared" si="18"/>
        <v>0</v>
      </c>
      <c r="AF67" s="140">
        <f t="shared" si="19"/>
        <v>0</v>
      </c>
      <c r="AG67" s="140">
        <v>0</v>
      </c>
      <c r="AH67" s="140">
        <v>0</v>
      </c>
      <c r="AI67" s="140">
        <v>0</v>
      </c>
      <c r="AJ67" s="140">
        <v>0</v>
      </c>
      <c r="AK67" s="140">
        <v>0</v>
      </c>
      <c r="AL67" s="140">
        <v>0</v>
      </c>
      <c r="AM67" s="140">
        <f t="shared" si="20"/>
        <v>0</v>
      </c>
      <c r="AN67" s="140">
        <f t="shared" si="21"/>
        <v>0</v>
      </c>
      <c r="AO67" s="140">
        <v>0</v>
      </c>
      <c r="AP67" s="140">
        <v>0</v>
      </c>
      <c r="AQ67" s="140">
        <v>0</v>
      </c>
      <c r="AR67" s="140">
        <v>0</v>
      </c>
      <c r="AS67" s="140">
        <f t="shared" si="22"/>
        <v>0</v>
      </c>
      <c r="AT67" s="140">
        <v>0</v>
      </c>
      <c r="AU67" s="140">
        <v>0</v>
      </c>
      <c r="AV67" s="140">
        <v>0</v>
      </c>
      <c r="AW67" s="140">
        <v>0</v>
      </c>
      <c r="AX67" s="140">
        <f t="shared" si="23"/>
        <v>0</v>
      </c>
      <c r="AY67" s="140">
        <v>0</v>
      </c>
      <c r="AZ67" s="140">
        <v>0</v>
      </c>
      <c r="BA67" s="140">
        <v>0</v>
      </c>
      <c r="BB67" s="140">
        <v>0</v>
      </c>
      <c r="BC67" s="140">
        <v>17247</v>
      </c>
      <c r="BD67" s="140">
        <v>0</v>
      </c>
      <c r="BE67" s="140">
        <v>0</v>
      </c>
      <c r="BF67" s="140">
        <f t="shared" si="24"/>
        <v>0</v>
      </c>
      <c r="BG67" s="140">
        <f t="shared" si="25"/>
        <v>0</v>
      </c>
      <c r="BH67" s="140">
        <f t="shared" si="26"/>
        <v>0</v>
      </c>
      <c r="BI67" s="140">
        <v>0</v>
      </c>
      <c r="BJ67" s="140">
        <v>0</v>
      </c>
      <c r="BK67" s="140">
        <v>0</v>
      </c>
      <c r="BL67" s="140">
        <v>0</v>
      </c>
      <c r="BM67" s="140">
        <v>0</v>
      </c>
      <c r="BN67" s="140">
        <v>0</v>
      </c>
      <c r="BO67" s="140">
        <f t="shared" si="27"/>
        <v>0</v>
      </c>
      <c r="BP67" s="140">
        <f t="shared" si="28"/>
        <v>0</v>
      </c>
      <c r="BQ67" s="140">
        <v>0</v>
      </c>
      <c r="BR67" s="140">
        <v>0</v>
      </c>
      <c r="BS67" s="140">
        <v>0</v>
      </c>
      <c r="BT67" s="140">
        <v>0</v>
      </c>
      <c r="BU67" s="140">
        <f t="shared" si="29"/>
        <v>0</v>
      </c>
      <c r="BV67" s="140">
        <v>0</v>
      </c>
      <c r="BW67" s="140">
        <v>0</v>
      </c>
      <c r="BX67" s="140">
        <v>0</v>
      </c>
      <c r="BY67" s="140">
        <v>0</v>
      </c>
      <c r="BZ67" s="140">
        <f t="shared" si="30"/>
        <v>0</v>
      </c>
      <c r="CA67" s="140">
        <v>0</v>
      </c>
      <c r="CB67" s="140">
        <v>0</v>
      </c>
      <c r="CC67" s="140">
        <v>0</v>
      </c>
      <c r="CD67" s="140">
        <v>0</v>
      </c>
      <c r="CE67" s="140">
        <v>6432</v>
      </c>
      <c r="CF67" s="140">
        <v>0</v>
      </c>
      <c r="CG67" s="140">
        <v>0</v>
      </c>
      <c r="CH67" s="140">
        <f t="shared" si="31"/>
        <v>0</v>
      </c>
      <c r="CI67" s="140">
        <f t="shared" si="73"/>
        <v>0</v>
      </c>
      <c r="CJ67" s="140">
        <f t="shared" si="73"/>
        <v>0</v>
      </c>
      <c r="CK67" s="140">
        <f t="shared" si="73"/>
        <v>0</v>
      </c>
      <c r="CL67" s="140">
        <f t="shared" si="73"/>
        <v>0</v>
      </c>
      <c r="CM67" s="140">
        <f t="shared" si="73"/>
        <v>0</v>
      </c>
      <c r="CN67" s="140">
        <f t="shared" si="73"/>
        <v>0</v>
      </c>
      <c r="CO67" s="140">
        <f t="shared" si="73"/>
        <v>0</v>
      </c>
      <c r="CP67" s="140">
        <f t="shared" si="73"/>
        <v>0</v>
      </c>
      <c r="CQ67" s="140">
        <f t="shared" si="73"/>
        <v>0</v>
      </c>
      <c r="CR67" s="140">
        <f t="shared" si="73"/>
        <v>0</v>
      </c>
      <c r="CS67" s="140">
        <f t="shared" si="73"/>
        <v>0</v>
      </c>
      <c r="CT67" s="140">
        <f t="shared" si="73"/>
        <v>0</v>
      </c>
      <c r="CU67" s="140">
        <f t="shared" si="73"/>
        <v>0</v>
      </c>
      <c r="CV67" s="140">
        <f t="shared" si="64"/>
        <v>0</v>
      </c>
      <c r="CW67" s="140">
        <f t="shared" si="65"/>
        <v>0</v>
      </c>
      <c r="CX67" s="140">
        <f t="shared" si="71"/>
        <v>0</v>
      </c>
      <c r="CY67" s="140">
        <f t="shared" si="68"/>
        <v>0</v>
      </c>
      <c r="CZ67" s="140">
        <f t="shared" si="69"/>
        <v>0</v>
      </c>
      <c r="DA67" s="140">
        <f t="shared" si="70"/>
        <v>0</v>
      </c>
      <c r="DB67" s="140">
        <f t="shared" si="66"/>
        <v>0</v>
      </c>
      <c r="DC67" s="140">
        <f t="shared" si="66"/>
        <v>0</v>
      </c>
      <c r="DD67" s="140">
        <f t="shared" si="66"/>
        <v>0</v>
      </c>
      <c r="DE67" s="140">
        <f t="shared" si="66"/>
        <v>0</v>
      </c>
      <c r="DF67" s="140">
        <f t="shared" si="66"/>
        <v>0</v>
      </c>
      <c r="DG67" s="140">
        <f t="shared" si="66"/>
        <v>23679</v>
      </c>
      <c r="DH67" s="140">
        <f t="shared" si="66"/>
        <v>0</v>
      </c>
      <c r="DI67" s="140">
        <f t="shared" si="66"/>
        <v>0</v>
      </c>
      <c r="DJ67" s="140">
        <f t="shared" si="66"/>
        <v>0</v>
      </c>
    </row>
    <row r="68" spans="1:114" s="123" customFormat="1" ht="12" customHeight="1">
      <c r="A68" s="124" t="s">
        <v>219</v>
      </c>
      <c r="B68" s="125" t="s">
        <v>338</v>
      </c>
      <c r="C68" s="124" t="s">
        <v>339</v>
      </c>
      <c r="D68" s="140">
        <f t="shared" si="6"/>
        <v>47841</v>
      </c>
      <c r="E68" s="140">
        <f t="shared" si="7"/>
        <v>14836</v>
      </c>
      <c r="F68" s="140">
        <v>0</v>
      </c>
      <c r="G68" s="140">
        <v>0</v>
      </c>
      <c r="H68" s="140">
        <v>0</v>
      </c>
      <c r="I68" s="140">
        <v>0</v>
      </c>
      <c r="J68" s="141" t="s">
        <v>199</v>
      </c>
      <c r="K68" s="140">
        <v>14836</v>
      </c>
      <c r="L68" s="140">
        <v>33005</v>
      </c>
      <c r="M68" s="140">
        <f t="shared" si="8"/>
        <v>9315</v>
      </c>
      <c r="N68" s="140">
        <f t="shared" si="9"/>
        <v>0</v>
      </c>
      <c r="O68" s="140">
        <v>0</v>
      </c>
      <c r="P68" s="140">
        <v>0</v>
      </c>
      <c r="Q68" s="140">
        <v>0</v>
      </c>
      <c r="R68" s="140">
        <v>0</v>
      </c>
      <c r="S68" s="141" t="s">
        <v>199</v>
      </c>
      <c r="T68" s="140">
        <v>0</v>
      </c>
      <c r="U68" s="140">
        <v>9315</v>
      </c>
      <c r="V68" s="140">
        <f t="shared" si="10"/>
        <v>57156</v>
      </c>
      <c r="W68" s="140">
        <f t="shared" si="11"/>
        <v>14836</v>
      </c>
      <c r="X68" s="140">
        <f t="shared" si="12"/>
        <v>0</v>
      </c>
      <c r="Y68" s="140">
        <f t="shared" si="13"/>
        <v>0</v>
      </c>
      <c r="Z68" s="140">
        <f t="shared" si="14"/>
        <v>0</v>
      </c>
      <c r="AA68" s="140">
        <f t="shared" si="15"/>
        <v>0</v>
      </c>
      <c r="AB68" s="141" t="s">
        <v>199</v>
      </c>
      <c r="AC68" s="140">
        <f t="shared" si="16"/>
        <v>14836</v>
      </c>
      <c r="AD68" s="140">
        <f t="shared" si="17"/>
        <v>42320</v>
      </c>
      <c r="AE68" s="140">
        <f t="shared" si="18"/>
        <v>1478</v>
      </c>
      <c r="AF68" s="140">
        <f t="shared" si="19"/>
        <v>1478</v>
      </c>
      <c r="AG68" s="140">
        <v>0</v>
      </c>
      <c r="AH68" s="140">
        <v>0</v>
      </c>
      <c r="AI68" s="140">
        <v>1478</v>
      </c>
      <c r="AJ68" s="140">
        <v>0</v>
      </c>
      <c r="AK68" s="140">
        <v>0</v>
      </c>
      <c r="AL68" s="140">
        <v>0</v>
      </c>
      <c r="AM68" s="140">
        <f t="shared" si="20"/>
        <v>38515</v>
      </c>
      <c r="AN68" s="140">
        <f t="shared" si="21"/>
        <v>8</v>
      </c>
      <c r="AO68" s="140">
        <v>8</v>
      </c>
      <c r="AP68" s="140">
        <v>0</v>
      </c>
      <c r="AQ68" s="140">
        <v>0</v>
      </c>
      <c r="AR68" s="140">
        <v>0</v>
      </c>
      <c r="AS68" s="140">
        <f t="shared" si="22"/>
        <v>5696</v>
      </c>
      <c r="AT68" s="140">
        <v>5043</v>
      </c>
      <c r="AU68" s="140">
        <v>0</v>
      </c>
      <c r="AV68" s="140">
        <v>653</v>
      </c>
      <c r="AW68" s="140">
        <v>0</v>
      </c>
      <c r="AX68" s="140">
        <f t="shared" si="23"/>
        <v>32811</v>
      </c>
      <c r="AY68" s="140">
        <v>27111</v>
      </c>
      <c r="AZ68" s="140">
        <v>1250</v>
      </c>
      <c r="BA68" s="140">
        <v>4450</v>
      </c>
      <c r="BB68" s="140">
        <v>0</v>
      </c>
      <c r="BC68" s="140">
        <v>7403</v>
      </c>
      <c r="BD68" s="140">
        <v>0</v>
      </c>
      <c r="BE68" s="140">
        <v>445</v>
      </c>
      <c r="BF68" s="140">
        <f t="shared" si="24"/>
        <v>40438</v>
      </c>
      <c r="BG68" s="140">
        <f t="shared" si="25"/>
        <v>0</v>
      </c>
      <c r="BH68" s="140">
        <f t="shared" si="26"/>
        <v>0</v>
      </c>
      <c r="BI68" s="140">
        <v>0</v>
      </c>
      <c r="BJ68" s="140">
        <v>0</v>
      </c>
      <c r="BK68" s="140">
        <v>0</v>
      </c>
      <c r="BL68" s="140">
        <v>0</v>
      </c>
      <c r="BM68" s="140">
        <v>0</v>
      </c>
      <c r="BN68" s="140">
        <v>0</v>
      </c>
      <c r="BO68" s="140">
        <f t="shared" si="27"/>
        <v>0</v>
      </c>
      <c r="BP68" s="140">
        <f t="shared" si="28"/>
        <v>0</v>
      </c>
      <c r="BQ68" s="140">
        <v>0</v>
      </c>
      <c r="BR68" s="140">
        <v>0</v>
      </c>
      <c r="BS68" s="140">
        <v>0</v>
      </c>
      <c r="BT68" s="140">
        <v>0</v>
      </c>
      <c r="BU68" s="140">
        <f t="shared" si="29"/>
        <v>0</v>
      </c>
      <c r="BV68" s="140">
        <v>0</v>
      </c>
      <c r="BW68" s="140">
        <v>0</v>
      </c>
      <c r="BX68" s="140">
        <v>0</v>
      </c>
      <c r="BY68" s="140">
        <v>0</v>
      </c>
      <c r="BZ68" s="140">
        <f t="shared" si="30"/>
        <v>0</v>
      </c>
      <c r="CA68" s="140">
        <v>0</v>
      </c>
      <c r="CB68" s="140">
        <v>0</v>
      </c>
      <c r="CC68" s="140">
        <v>0</v>
      </c>
      <c r="CD68" s="140">
        <v>0</v>
      </c>
      <c r="CE68" s="140">
        <v>9315</v>
      </c>
      <c r="CF68" s="140">
        <v>0</v>
      </c>
      <c r="CG68" s="140">
        <v>0</v>
      </c>
      <c r="CH68" s="140">
        <f t="shared" si="31"/>
        <v>0</v>
      </c>
      <c r="CI68" s="140">
        <f t="shared" si="73"/>
        <v>1478</v>
      </c>
      <c r="CJ68" s="140">
        <f t="shared" si="73"/>
        <v>1478</v>
      </c>
      <c r="CK68" s="140">
        <f t="shared" si="73"/>
        <v>0</v>
      </c>
      <c r="CL68" s="140">
        <f t="shared" si="73"/>
        <v>0</v>
      </c>
      <c r="CM68" s="140">
        <f t="shared" si="73"/>
        <v>1478</v>
      </c>
      <c r="CN68" s="140">
        <f t="shared" si="73"/>
        <v>0</v>
      </c>
      <c r="CO68" s="140">
        <f t="shared" si="73"/>
        <v>0</v>
      </c>
      <c r="CP68" s="140">
        <f t="shared" si="73"/>
        <v>0</v>
      </c>
      <c r="CQ68" s="140">
        <f t="shared" si="73"/>
        <v>38515</v>
      </c>
      <c r="CR68" s="140">
        <f t="shared" si="73"/>
        <v>8</v>
      </c>
      <c r="CS68" s="140">
        <f t="shared" si="73"/>
        <v>8</v>
      </c>
      <c r="CT68" s="140">
        <f t="shared" si="73"/>
        <v>0</v>
      </c>
      <c r="CU68" s="140">
        <f t="shared" si="73"/>
        <v>0</v>
      </c>
      <c r="CV68" s="140">
        <f t="shared" si="64"/>
        <v>0</v>
      </c>
      <c r="CW68" s="140">
        <f t="shared" si="65"/>
        <v>5696</v>
      </c>
      <c r="CX68" s="140">
        <f t="shared" si="71"/>
        <v>5043</v>
      </c>
      <c r="CY68" s="140">
        <f t="shared" si="68"/>
        <v>0</v>
      </c>
      <c r="CZ68" s="140">
        <f t="shared" si="69"/>
        <v>653</v>
      </c>
      <c r="DA68" s="140">
        <f t="shared" si="70"/>
        <v>0</v>
      </c>
      <c r="DB68" s="140">
        <f t="shared" si="66"/>
        <v>32811</v>
      </c>
      <c r="DC68" s="140">
        <f t="shared" si="66"/>
        <v>27111</v>
      </c>
      <c r="DD68" s="140">
        <f t="shared" si="66"/>
        <v>1250</v>
      </c>
      <c r="DE68" s="140">
        <f t="shared" si="66"/>
        <v>4450</v>
      </c>
      <c r="DF68" s="140">
        <f t="shared" si="66"/>
        <v>0</v>
      </c>
      <c r="DG68" s="140">
        <f t="shared" si="66"/>
        <v>16718</v>
      </c>
      <c r="DH68" s="140">
        <f t="shared" si="66"/>
        <v>0</v>
      </c>
      <c r="DI68" s="140">
        <f t="shared" si="66"/>
        <v>445</v>
      </c>
      <c r="DJ68" s="140">
        <f t="shared" si="66"/>
        <v>40438</v>
      </c>
    </row>
    <row r="69" spans="1:114" s="123" customFormat="1" ht="12" customHeight="1">
      <c r="A69" s="124" t="s">
        <v>219</v>
      </c>
      <c r="B69" s="125" t="s">
        <v>340</v>
      </c>
      <c r="C69" s="124" t="s">
        <v>341</v>
      </c>
      <c r="D69" s="140">
        <f t="shared" si="6"/>
        <v>20470</v>
      </c>
      <c r="E69" s="140">
        <f t="shared" si="7"/>
        <v>725</v>
      </c>
      <c r="F69" s="140">
        <v>0</v>
      </c>
      <c r="G69" s="140">
        <v>0</v>
      </c>
      <c r="H69" s="140">
        <v>0</v>
      </c>
      <c r="I69" s="140">
        <v>0</v>
      </c>
      <c r="J69" s="141" t="s">
        <v>199</v>
      </c>
      <c r="K69" s="140">
        <v>725</v>
      </c>
      <c r="L69" s="140">
        <v>19745</v>
      </c>
      <c r="M69" s="140">
        <f t="shared" si="8"/>
        <v>914</v>
      </c>
      <c r="N69" s="140">
        <f t="shared" si="9"/>
        <v>215</v>
      </c>
      <c r="O69" s="140">
        <v>0</v>
      </c>
      <c r="P69" s="140">
        <v>0</v>
      </c>
      <c r="Q69" s="140">
        <v>0</v>
      </c>
      <c r="R69" s="140">
        <v>215</v>
      </c>
      <c r="S69" s="141" t="s">
        <v>199</v>
      </c>
      <c r="T69" s="140">
        <v>0</v>
      </c>
      <c r="U69" s="140">
        <v>699</v>
      </c>
      <c r="V69" s="140">
        <f t="shared" si="10"/>
        <v>21384</v>
      </c>
      <c r="W69" s="140">
        <f t="shared" si="11"/>
        <v>940</v>
      </c>
      <c r="X69" s="140">
        <f t="shared" si="12"/>
        <v>0</v>
      </c>
      <c r="Y69" s="140">
        <f t="shared" si="13"/>
        <v>0</v>
      </c>
      <c r="Z69" s="140">
        <f t="shared" si="14"/>
        <v>0</v>
      </c>
      <c r="AA69" s="140">
        <f t="shared" si="15"/>
        <v>215</v>
      </c>
      <c r="AB69" s="141" t="s">
        <v>199</v>
      </c>
      <c r="AC69" s="140">
        <f t="shared" si="16"/>
        <v>725</v>
      </c>
      <c r="AD69" s="140">
        <f t="shared" si="17"/>
        <v>20444</v>
      </c>
      <c r="AE69" s="140">
        <f t="shared" si="18"/>
        <v>0</v>
      </c>
      <c r="AF69" s="140">
        <f t="shared" si="19"/>
        <v>0</v>
      </c>
      <c r="AG69" s="140">
        <v>0</v>
      </c>
      <c r="AH69" s="140">
        <v>0</v>
      </c>
      <c r="AI69" s="140">
        <v>0</v>
      </c>
      <c r="AJ69" s="140">
        <v>0</v>
      </c>
      <c r="AK69" s="140">
        <v>0</v>
      </c>
      <c r="AL69" s="140">
        <v>0</v>
      </c>
      <c r="AM69" s="140">
        <f t="shared" si="20"/>
        <v>15984</v>
      </c>
      <c r="AN69" s="140">
        <f t="shared" si="21"/>
        <v>0</v>
      </c>
      <c r="AO69" s="140">
        <v>0</v>
      </c>
      <c r="AP69" s="140">
        <v>0</v>
      </c>
      <c r="AQ69" s="140">
        <v>0</v>
      </c>
      <c r="AR69" s="140">
        <v>0</v>
      </c>
      <c r="AS69" s="140">
        <f t="shared" si="22"/>
        <v>5985</v>
      </c>
      <c r="AT69" s="140">
        <v>5985</v>
      </c>
      <c r="AU69" s="140">
        <v>0</v>
      </c>
      <c r="AV69" s="140">
        <v>0</v>
      </c>
      <c r="AW69" s="140">
        <v>0</v>
      </c>
      <c r="AX69" s="140">
        <f t="shared" si="23"/>
        <v>9999</v>
      </c>
      <c r="AY69" s="140">
        <v>9999</v>
      </c>
      <c r="AZ69" s="140">
        <v>0</v>
      </c>
      <c r="BA69" s="140">
        <v>0</v>
      </c>
      <c r="BB69" s="140">
        <v>0</v>
      </c>
      <c r="BC69" s="140">
        <v>4486</v>
      </c>
      <c r="BD69" s="140">
        <v>0</v>
      </c>
      <c r="BE69" s="140">
        <v>0</v>
      </c>
      <c r="BF69" s="140">
        <f t="shared" si="24"/>
        <v>15984</v>
      </c>
      <c r="BG69" s="140">
        <f t="shared" si="25"/>
        <v>0</v>
      </c>
      <c r="BH69" s="140">
        <f t="shared" si="26"/>
        <v>0</v>
      </c>
      <c r="BI69" s="140">
        <v>0</v>
      </c>
      <c r="BJ69" s="140">
        <v>0</v>
      </c>
      <c r="BK69" s="140">
        <v>0</v>
      </c>
      <c r="BL69" s="140">
        <v>0</v>
      </c>
      <c r="BM69" s="140">
        <v>0</v>
      </c>
      <c r="BN69" s="140">
        <v>0</v>
      </c>
      <c r="BO69" s="140">
        <f t="shared" si="27"/>
        <v>914</v>
      </c>
      <c r="BP69" s="140">
        <f t="shared" si="28"/>
        <v>0</v>
      </c>
      <c r="BQ69" s="140">
        <v>0</v>
      </c>
      <c r="BR69" s="140">
        <v>0</v>
      </c>
      <c r="BS69" s="140">
        <v>0</v>
      </c>
      <c r="BT69" s="140">
        <v>0</v>
      </c>
      <c r="BU69" s="140">
        <f t="shared" si="29"/>
        <v>0</v>
      </c>
      <c r="BV69" s="140">
        <v>0</v>
      </c>
      <c r="BW69" s="140">
        <v>0</v>
      </c>
      <c r="BX69" s="140">
        <v>0</v>
      </c>
      <c r="BY69" s="140">
        <v>0</v>
      </c>
      <c r="BZ69" s="140">
        <f t="shared" si="30"/>
        <v>914</v>
      </c>
      <c r="CA69" s="140">
        <v>0</v>
      </c>
      <c r="CB69" s="140">
        <v>0</v>
      </c>
      <c r="CC69" s="140">
        <v>914</v>
      </c>
      <c r="CD69" s="140">
        <v>0</v>
      </c>
      <c r="CE69" s="140">
        <v>0</v>
      </c>
      <c r="CF69" s="140">
        <v>0</v>
      </c>
      <c r="CG69" s="140">
        <v>0</v>
      </c>
      <c r="CH69" s="140">
        <f t="shared" si="31"/>
        <v>914</v>
      </c>
      <c r="CI69" s="140">
        <f t="shared" si="73"/>
        <v>0</v>
      </c>
      <c r="CJ69" s="140">
        <f t="shared" si="73"/>
        <v>0</v>
      </c>
      <c r="CK69" s="140">
        <f t="shared" si="73"/>
        <v>0</v>
      </c>
      <c r="CL69" s="140">
        <f t="shared" si="73"/>
        <v>0</v>
      </c>
      <c r="CM69" s="140">
        <f t="shared" si="73"/>
        <v>0</v>
      </c>
      <c r="CN69" s="140">
        <f t="shared" si="73"/>
        <v>0</v>
      </c>
      <c r="CO69" s="140">
        <f t="shared" si="73"/>
        <v>0</v>
      </c>
      <c r="CP69" s="140">
        <f t="shared" si="73"/>
        <v>0</v>
      </c>
      <c r="CQ69" s="140">
        <f t="shared" si="73"/>
        <v>16898</v>
      </c>
      <c r="CR69" s="140">
        <f t="shared" si="73"/>
        <v>0</v>
      </c>
      <c r="CS69" s="140">
        <f t="shared" si="73"/>
        <v>0</v>
      </c>
      <c r="CT69" s="140">
        <f t="shared" si="73"/>
        <v>0</v>
      </c>
      <c r="CU69" s="140">
        <f t="shared" si="73"/>
        <v>0</v>
      </c>
      <c r="CV69" s="140">
        <f t="shared" si="64"/>
        <v>0</v>
      </c>
      <c r="CW69" s="140">
        <f t="shared" si="65"/>
        <v>5985</v>
      </c>
      <c r="CX69" s="140">
        <f t="shared" si="71"/>
        <v>5985</v>
      </c>
      <c r="CY69" s="140">
        <f t="shared" si="68"/>
        <v>0</v>
      </c>
      <c r="CZ69" s="140">
        <f t="shared" si="69"/>
        <v>0</v>
      </c>
      <c r="DA69" s="140">
        <f t="shared" si="70"/>
        <v>0</v>
      </c>
      <c r="DB69" s="140">
        <f t="shared" si="66"/>
        <v>10913</v>
      </c>
      <c r="DC69" s="140">
        <f t="shared" si="66"/>
        <v>9999</v>
      </c>
      <c r="DD69" s="140">
        <f t="shared" si="66"/>
        <v>0</v>
      </c>
      <c r="DE69" s="140">
        <f t="shared" si="66"/>
        <v>914</v>
      </c>
      <c r="DF69" s="140">
        <f t="shared" si="66"/>
        <v>0</v>
      </c>
      <c r="DG69" s="140">
        <f t="shared" si="66"/>
        <v>4486</v>
      </c>
      <c r="DH69" s="140">
        <f t="shared" si="66"/>
        <v>0</v>
      </c>
      <c r="DI69" s="140">
        <f t="shared" si="66"/>
        <v>0</v>
      </c>
      <c r="DJ69" s="140">
        <f t="shared" si="66"/>
        <v>16898</v>
      </c>
    </row>
    <row r="70" spans="1:114" s="123" customFormat="1" ht="12" customHeight="1">
      <c r="A70" s="124" t="s">
        <v>219</v>
      </c>
      <c r="B70" s="125" t="s">
        <v>342</v>
      </c>
      <c r="C70" s="124" t="s">
        <v>343</v>
      </c>
      <c r="D70" s="140">
        <f t="shared" si="6"/>
        <v>25789</v>
      </c>
      <c r="E70" s="140">
        <f t="shared" si="7"/>
        <v>0</v>
      </c>
      <c r="F70" s="140">
        <v>0</v>
      </c>
      <c r="G70" s="140">
        <v>0</v>
      </c>
      <c r="H70" s="140">
        <v>0</v>
      </c>
      <c r="I70" s="140">
        <v>0</v>
      </c>
      <c r="J70" s="141" t="s">
        <v>199</v>
      </c>
      <c r="K70" s="140">
        <v>0</v>
      </c>
      <c r="L70" s="140">
        <v>25789</v>
      </c>
      <c r="M70" s="140">
        <f t="shared" si="8"/>
        <v>20673</v>
      </c>
      <c r="N70" s="140">
        <f t="shared" si="9"/>
        <v>0</v>
      </c>
      <c r="O70" s="140"/>
      <c r="P70" s="140">
        <v>0</v>
      </c>
      <c r="Q70" s="140">
        <v>0</v>
      </c>
      <c r="R70" s="140">
        <v>0</v>
      </c>
      <c r="S70" s="141" t="s">
        <v>199</v>
      </c>
      <c r="T70" s="140">
        <v>0</v>
      </c>
      <c r="U70" s="140">
        <v>20673</v>
      </c>
      <c r="V70" s="140">
        <f t="shared" si="10"/>
        <v>46462</v>
      </c>
      <c r="W70" s="140">
        <f t="shared" si="11"/>
        <v>0</v>
      </c>
      <c r="X70" s="140">
        <f t="shared" si="12"/>
        <v>0</v>
      </c>
      <c r="Y70" s="140">
        <f t="shared" si="13"/>
        <v>0</v>
      </c>
      <c r="Z70" s="140">
        <f t="shared" si="14"/>
        <v>0</v>
      </c>
      <c r="AA70" s="140">
        <f t="shared" si="15"/>
        <v>0</v>
      </c>
      <c r="AB70" s="141" t="s">
        <v>199</v>
      </c>
      <c r="AC70" s="140">
        <f t="shared" si="16"/>
        <v>0</v>
      </c>
      <c r="AD70" s="140">
        <f t="shared" si="17"/>
        <v>46462</v>
      </c>
      <c r="AE70" s="140">
        <f t="shared" si="18"/>
        <v>0</v>
      </c>
      <c r="AF70" s="140">
        <f t="shared" si="19"/>
        <v>0</v>
      </c>
      <c r="AG70" s="140">
        <v>0</v>
      </c>
      <c r="AH70" s="140">
        <v>0</v>
      </c>
      <c r="AI70" s="140">
        <v>0</v>
      </c>
      <c r="AJ70" s="140">
        <v>0</v>
      </c>
      <c r="AK70" s="140">
        <v>0</v>
      </c>
      <c r="AL70" s="140">
        <v>0</v>
      </c>
      <c r="AM70" s="140">
        <f t="shared" si="20"/>
        <v>0</v>
      </c>
      <c r="AN70" s="140">
        <f t="shared" si="21"/>
        <v>0</v>
      </c>
      <c r="AO70" s="140">
        <v>0</v>
      </c>
      <c r="AP70" s="140">
        <v>0</v>
      </c>
      <c r="AQ70" s="140">
        <v>0</v>
      </c>
      <c r="AR70" s="140">
        <v>0</v>
      </c>
      <c r="AS70" s="140">
        <f t="shared" si="22"/>
        <v>0</v>
      </c>
      <c r="AT70" s="140">
        <v>0</v>
      </c>
      <c r="AU70" s="140"/>
      <c r="AV70" s="140"/>
      <c r="AW70" s="140">
        <v>0</v>
      </c>
      <c r="AX70" s="140">
        <f t="shared" si="23"/>
        <v>0</v>
      </c>
      <c r="AY70" s="140">
        <v>0</v>
      </c>
      <c r="AZ70" s="140">
        <v>0</v>
      </c>
      <c r="BA70" s="140">
        <v>0</v>
      </c>
      <c r="BB70" s="140">
        <v>0</v>
      </c>
      <c r="BC70" s="140">
        <v>25789</v>
      </c>
      <c r="BD70" s="140">
        <v>0</v>
      </c>
      <c r="BE70" s="140">
        <v>0</v>
      </c>
      <c r="BF70" s="140">
        <f t="shared" si="24"/>
        <v>0</v>
      </c>
      <c r="BG70" s="140">
        <f t="shared" si="25"/>
        <v>0</v>
      </c>
      <c r="BH70" s="140">
        <f t="shared" si="26"/>
        <v>0</v>
      </c>
      <c r="BI70" s="140">
        <v>0</v>
      </c>
      <c r="BJ70" s="140">
        <v>0</v>
      </c>
      <c r="BK70" s="140">
        <v>0</v>
      </c>
      <c r="BL70" s="140">
        <v>0</v>
      </c>
      <c r="BM70" s="140">
        <v>0</v>
      </c>
      <c r="BN70" s="140">
        <v>0</v>
      </c>
      <c r="BO70" s="140">
        <f t="shared" si="27"/>
        <v>0</v>
      </c>
      <c r="BP70" s="140">
        <f t="shared" si="28"/>
        <v>0</v>
      </c>
      <c r="BQ70" s="140">
        <v>0</v>
      </c>
      <c r="BR70" s="140">
        <v>0</v>
      </c>
      <c r="BS70" s="140">
        <v>0</v>
      </c>
      <c r="BT70" s="140">
        <v>0</v>
      </c>
      <c r="BU70" s="140">
        <f t="shared" si="29"/>
        <v>0</v>
      </c>
      <c r="BV70" s="140">
        <v>0</v>
      </c>
      <c r="BW70" s="140">
        <v>0</v>
      </c>
      <c r="BX70" s="140">
        <v>0</v>
      </c>
      <c r="BY70" s="140">
        <v>0</v>
      </c>
      <c r="BZ70" s="140">
        <f t="shared" si="30"/>
        <v>0</v>
      </c>
      <c r="CA70" s="140">
        <v>0</v>
      </c>
      <c r="CB70" s="140">
        <v>0</v>
      </c>
      <c r="CC70" s="140">
        <v>0</v>
      </c>
      <c r="CD70" s="140">
        <v>0</v>
      </c>
      <c r="CE70" s="140">
        <v>20673</v>
      </c>
      <c r="CF70" s="140">
        <v>0</v>
      </c>
      <c r="CG70" s="140">
        <v>0</v>
      </c>
      <c r="CH70" s="140">
        <f t="shared" si="31"/>
        <v>0</v>
      </c>
      <c r="CI70" s="140">
        <f t="shared" si="73"/>
        <v>0</v>
      </c>
      <c r="CJ70" s="140">
        <f t="shared" si="73"/>
        <v>0</v>
      </c>
      <c r="CK70" s="140">
        <f t="shared" si="73"/>
        <v>0</v>
      </c>
      <c r="CL70" s="140">
        <f t="shared" si="73"/>
        <v>0</v>
      </c>
      <c r="CM70" s="140">
        <f t="shared" si="73"/>
        <v>0</v>
      </c>
      <c r="CN70" s="140">
        <f t="shared" si="73"/>
        <v>0</v>
      </c>
      <c r="CO70" s="140">
        <f t="shared" si="73"/>
        <v>0</v>
      </c>
      <c r="CP70" s="140">
        <f t="shared" si="73"/>
        <v>0</v>
      </c>
      <c r="CQ70" s="140">
        <f t="shared" si="73"/>
        <v>0</v>
      </c>
      <c r="CR70" s="140">
        <f t="shared" si="73"/>
        <v>0</v>
      </c>
      <c r="CS70" s="140">
        <f t="shared" si="73"/>
        <v>0</v>
      </c>
      <c r="CT70" s="140">
        <f t="shared" si="73"/>
        <v>0</v>
      </c>
      <c r="CU70" s="140">
        <f t="shared" si="73"/>
        <v>0</v>
      </c>
      <c r="CV70" s="140">
        <f t="shared" si="64"/>
        <v>0</v>
      </c>
      <c r="CW70" s="140">
        <f t="shared" si="65"/>
        <v>0</v>
      </c>
      <c r="CX70" s="140">
        <f t="shared" si="71"/>
        <v>0</v>
      </c>
      <c r="CY70" s="140">
        <f t="shared" si="68"/>
        <v>0</v>
      </c>
      <c r="CZ70" s="140">
        <f t="shared" si="69"/>
        <v>0</v>
      </c>
      <c r="DA70" s="140">
        <f t="shared" si="70"/>
        <v>0</v>
      </c>
      <c r="DB70" s="140">
        <f t="shared" si="66"/>
        <v>0</v>
      </c>
      <c r="DC70" s="140">
        <f t="shared" si="66"/>
        <v>0</v>
      </c>
      <c r="DD70" s="140">
        <f t="shared" si="66"/>
        <v>0</v>
      </c>
      <c r="DE70" s="140">
        <f t="shared" si="66"/>
        <v>0</v>
      </c>
      <c r="DF70" s="140">
        <f t="shared" si="66"/>
        <v>0</v>
      </c>
      <c r="DG70" s="140">
        <f t="shared" si="66"/>
        <v>46462</v>
      </c>
      <c r="DH70" s="140">
        <f t="shared" si="66"/>
        <v>0</v>
      </c>
      <c r="DI70" s="140">
        <f t="shared" si="66"/>
        <v>0</v>
      </c>
      <c r="DJ70" s="140">
        <f t="shared" si="66"/>
        <v>0</v>
      </c>
    </row>
    <row r="71" spans="1:114" s="123" customFormat="1" ht="12" customHeight="1">
      <c r="A71" s="124" t="s">
        <v>219</v>
      </c>
      <c r="B71" s="125" t="s">
        <v>344</v>
      </c>
      <c r="C71" s="124" t="s">
        <v>200</v>
      </c>
      <c r="D71" s="140">
        <f t="shared" si="6"/>
        <v>99043</v>
      </c>
      <c r="E71" s="140">
        <f t="shared" si="7"/>
        <v>13806</v>
      </c>
      <c r="F71" s="140">
        <v>0</v>
      </c>
      <c r="G71" s="140">
        <v>0</v>
      </c>
      <c r="H71" s="140">
        <v>0</v>
      </c>
      <c r="I71" s="140">
        <v>11159</v>
      </c>
      <c r="J71" s="141" t="s">
        <v>199</v>
      </c>
      <c r="K71" s="140">
        <v>2647</v>
      </c>
      <c r="L71" s="140">
        <v>85237</v>
      </c>
      <c r="M71" s="140">
        <f t="shared" si="8"/>
        <v>10761</v>
      </c>
      <c r="N71" s="140">
        <f t="shared" si="9"/>
        <v>0</v>
      </c>
      <c r="O71" s="140">
        <v>0</v>
      </c>
      <c r="P71" s="140">
        <v>0</v>
      </c>
      <c r="Q71" s="140">
        <v>0</v>
      </c>
      <c r="R71" s="140">
        <v>0</v>
      </c>
      <c r="S71" s="141" t="s">
        <v>199</v>
      </c>
      <c r="T71" s="140">
        <v>0</v>
      </c>
      <c r="U71" s="140">
        <v>10761</v>
      </c>
      <c r="V71" s="140">
        <f t="shared" si="10"/>
        <v>109804</v>
      </c>
      <c r="W71" s="140">
        <f t="shared" si="11"/>
        <v>13806</v>
      </c>
      <c r="X71" s="140">
        <f t="shared" si="12"/>
        <v>0</v>
      </c>
      <c r="Y71" s="140">
        <f t="shared" si="13"/>
        <v>0</v>
      </c>
      <c r="Z71" s="140">
        <f t="shared" si="14"/>
        <v>0</v>
      </c>
      <c r="AA71" s="140">
        <f t="shared" si="15"/>
        <v>11159</v>
      </c>
      <c r="AB71" s="141" t="s">
        <v>199</v>
      </c>
      <c r="AC71" s="140">
        <f t="shared" si="16"/>
        <v>2647</v>
      </c>
      <c r="AD71" s="140">
        <f t="shared" si="17"/>
        <v>95998</v>
      </c>
      <c r="AE71" s="140">
        <f t="shared" si="18"/>
        <v>0</v>
      </c>
      <c r="AF71" s="140">
        <f t="shared" si="19"/>
        <v>0</v>
      </c>
      <c r="AG71" s="140">
        <v>0</v>
      </c>
      <c r="AH71" s="140">
        <v>0</v>
      </c>
      <c r="AI71" s="140">
        <v>0</v>
      </c>
      <c r="AJ71" s="140">
        <v>0</v>
      </c>
      <c r="AK71" s="140">
        <v>0</v>
      </c>
      <c r="AL71" s="140">
        <v>0</v>
      </c>
      <c r="AM71" s="140">
        <f t="shared" si="20"/>
        <v>49836</v>
      </c>
      <c r="AN71" s="140">
        <f t="shared" si="21"/>
        <v>27126</v>
      </c>
      <c r="AO71" s="140">
        <v>27126</v>
      </c>
      <c r="AP71" s="140">
        <v>0</v>
      </c>
      <c r="AQ71" s="140">
        <v>0</v>
      </c>
      <c r="AR71" s="140">
        <v>0</v>
      </c>
      <c r="AS71" s="140">
        <f t="shared" si="22"/>
        <v>0</v>
      </c>
      <c r="AT71" s="140">
        <v>0</v>
      </c>
      <c r="AU71" s="140">
        <v>0</v>
      </c>
      <c r="AV71" s="140">
        <v>0</v>
      </c>
      <c r="AW71" s="140">
        <v>0</v>
      </c>
      <c r="AX71" s="140">
        <f t="shared" si="23"/>
        <v>22710</v>
      </c>
      <c r="AY71" s="140">
        <v>15814</v>
      </c>
      <c r="AZ71" s="140">
        <v>1186</v>
      </c>
      <c r="BA71" s="140">
        <v>5710</v>
      </c>
      <c r="BB71" s="140">
        <v>0</v>
      </c>
      <c r="BC71" s="140">
        <v>49207</v>
      </c>
      <c r="BD71" s="140">
        <v>0</v>
      </c>
      <c r="BE71" s="140">
        <v>0</v>
      </c>
      <c r="BF71" s="140">
        <f t="shared" si="24"/>
        <v>49836</v>
      </c>
      <c r="BG71" s="140">
        <f t="shared" si="25"/>
        <v>0</v>
      </c>
      <c r="BH71" s="140">
        <f t="shared" si="26"/>
        <v>0</v>
      </c>
      <c r="BI71" s="140">
        <v>0</v>
      </c>
      <c r="BJ71" s="140">
        <v>0</v>
      </c>
      <c r="BK71" s="140">
        <v>0</v>
      </c>
      <c r="BL71" s="140">
        <v>0</v>
      </c>
      <c r="BM71" s="140">
        <v>0</v>
      </c>
      <c r="BN71" s="140">
        <v>0</v>
      </c>
      <c r="BO71" s="140">
        <f t="shared" si="27"/>
        <v>0</v>
      </c>
      <c r="BP71" s="140">
        <f t="shared" si="28"/>
        <v>0</v>
      </c>
      <c r="BQ71" s="140">
        <v>0</v>
      </c>
      <c r="BR71" s="140">
        <v>0</v>
      </c>
      <c r="BS71" s="140">
        <v>0</v>
      </c>
      <c r="BT71" s="140">
        <v>0</v>
      </c>
      <c r="BU71" s="140">
        <f t="shared" si="29"/>
        <v>0</v>
      </c>
      <c r="BV71" s="140">
        <v>0</v>
      </c>
      <c r="BW71" s="140">
        <v>0</v>
      </c>
      <c r="BX71" s="140">
        <v>0</v>
      </c>
      <c r="BY71" s="140">
        <v>0</v>
      </c>
      <c r="BZ71" s="140">
        <f t="shared" si="30"/>
        <v>0</v>
      </c>
      <c r="CA71" s="140">
        <v>0</v>
      </c>
      <c r="CB71" s="140">
        <v>0</v>
      </c>
      <c r="CC71" s="140">
        <v>0</v>
      </c>
      <c r="CD71" s="140">
        <v>0</v>
      </c>
      <c r="CE71" s="140">
        <v>10761</v>
      </c>
      <c r="CF71" s="140">
        <v>0</v>
      </c>
      <c r="CG71" s="140">
        <v>0</v>
      </c>
      <c r="CH71" s="140">
        <f t="shared" si="31"/>
        <v>0</v>
      </c>
      <c r="CI71" s="140">
        <f t="shared" si="73"/>
        <v>0</v>
      </c>
      <c r="CJ71" s="140">
        <f t="shared" si="73"/>
        <v>0</v>
      </c>
      <c r="CK71" s="140">
        <f t="shared" si="73"/>
        <v>0</v>
      </c>
      <c r="CL71" s="140">
        <f t="shared" si="73"/>
        <v>0</v>
      </c>
      <c r="CM71" s="140">
        <f t="shared" si="73"/>
        <v>0</v>
      </c>
      <c r="CN71" s="140">
        <f t="shared" si="73"/>
        <v>0</v>
      </c>
      <c r="CO71" s="140">
        <f t="shared" si="73"/>
        <v>0</v>
      </c>
      <c r="CP71" s="140">
        <f t="shared" si="73"/>
        <v>0</v>
      </c>
      <c r="CQ71" s="140">
        <f t="shared" si="73"/>
        <v>49836</v>
      </c>
      <c r="CR71" s="140">
        <f t="shared" si="73"/>
        <v>27126</v>
      </c>
      <c r="CS71" s="140">
        <f t="shared" si="73"/>
        <v>27126</v>
      </c>
      <c r="CT71" s="140">
        <f t="shared" si="73"/>
        <v>0</v>
      </c>
      <c r="CU71" s="140">
        <f t="shared" si="73"/>
        <v>0</v>
      </c>
      <c r="CV71" s="140">
        <f t="shared" si="64"/>
        <v>0</v>
      </c>
      <c r="CW71" s="140">
        <f t="shared" si="65"/>
        <v>0</v>
      </c>
      <c r="CX71" s="140">
        <f t="shared" si="71"/>
        <v>0</v>
      </c>
      <c r="CY71" s="140">
        <f t="shared" si="68"/>
        <v>0</v>
      </c>
      <c r="CZ71" s="140">
        <f t="shared" si="69"/>
        <v>0</v>
      </c>
      <c r="DA71" s="140">
        <f t="shared" si="70"/>
        <v>0</v>
      </c>
      <c r="DB71" s="140">
        <f t="shared" si="66"/>
        <v>22710</v>
      </c>
      <c r="DC71" s="140">
        <f t="shared" si="66"/>
        <v>15814</v>
      </c>
      <c r="DD71" s="140">
        <f t="shared" si="66"/>
        <v>1186</v>
      </c>
      <c r="DE71" s="140">
        <f t="shared" si="66"/>
        <v>5710</v>
      </c>
      <c r="DF71" s="140">
        <f t="shared" si="66"/>
        <v>0</v>
      </c>
      <c r="DG71" s="140">
        <f t="shared" si="66"/>
        <v>59968</v>
      </c>
      <c r="DH71" s="140">
        <f t="shared" si="66"/>
        <v>0</v>
      </c>
      <c r="DI71" s="140">
        <f aca="true" t="shared" si="74" ref="DI71:DI84">SUM(BE71,+CG71)</f>
        <v>0</v>
      </c>
      <c r="DJ71" s="140">
        <f aca="true" t="shared" si="75" ref="DJ71:DJ84">SUM(BF71,+CH71)</f>
        <v>49836</v>
      </c>
    </row>
    <row r="72" spans="1:114" s="123" customFormat="1" ht="12" customHeight="1">
      <c r="A72" s="124" t="s">
        <v>219</v>
      </c>
      <c r="B72" s="125" t="s">
        <v>345</v>
      </c>
      <c r="C72" s="124" t="s">
        <v>346</v>
      </c>
      <c r="D72" s="140">
        <f aca="true" t="shared" si="76" ref="D72:D84">SUM(E72,+L72)</f>
        <v>80184</v>
      </c>
      <c r="E72" s="140">
        <f aca="true" t="shared" si="77" ref="E72:E84">SUM(F72:I72)+K72</f>
        <v>11859</v>
      </c>
      <c r="F72" s="140">
        <v>0</v>
      </c>
      <c r="G72" s="140">
        <v>0</v>
      </c>
      <c r="H72" s="140"/>
      <c r="I72" s="140">
        <v>8790</v>
      </c>
      <c r="J72" s="141" t="s">
        <v>199</v>
      </c>
      <c r="K72" s="140">
        <v>3069</v>
      </c>
      <c r="L72" s="140">
        <v>68325</v>
      </c>
      <c r="M72" s="140">
        <f aca="true" t="shared" si="78" ref="M72:M84">SUM(N72,+U72)</f>
        <v>10614</v>
      </c>
      <c r="N72" s="140">
        <f aca="true" t="shared" si="79" ref="N72:N84">SUM(O72:R72)+T72</f>
        <v>0</v>
      </c>
      <c r="O72" s="140">
        <v>0</v>
      </c>
      <c r="P72" s="140">
        <v>0</v>
      </c>
      <c r="Q72" s="140">
        <v>0</v>
      </c>
      <c r="R72" s="140">
        <v>0</v>
      </c>
      <c r="S72" s="141" t="s">
        <v>199</v>
      </c>
      <c r="T72" s="140">
        <v>0</v>
      </c>
      <c r="U72" s="140">
        <v>10614</v>
      </c>
      <c r="V72" s="140">
        <f aca="true" t="shared" si="80" ref="V72:V84">+SUM(D72,M72)</f>
        <v>90798</v>
      </c>
      <c r="W72" s="140">
        <f aca="true" t="shared" si="81" ref="W72:W84">+SUM(E72,N72)</f>
        <v>11859</v>
      </c>
      <c r="X72" s="140">
        <f aca="true" t="shared" si="82" ref="X72:X84">+SUM(F72,O72)</f>
        <v>0</v>
      </c>
      <c r="Y72" s="140">
        <f aca="true" t="shared" si="83" ref="Y72:Y84">+SUM(G72,P72)</f>
        <v>0</v>
      </c>
      <c r="Z72" s="140">
        <f aca="true" t="shared" si="84" ref="Z72:Z84">+SUM(H72,Q72)</f>
        <v>0</v>
      </c>
      <c r="AA72" s="140">
        <f aca="true" t="shared" si="85" ref="AA72:AA84">+SUM(I72,R72)</f>
        <v>8790</v>
      </c>
      <c r="AB72" s="141" t="s">
        <v>199</v>
      </c>
      <c r="AC72" s="140">
        <f aca="true" t="shared" si="86" ref="AC72:AC84">+SUM(K72,T72)</f>
        <v>3069</v>
      </c>
      <c r="AD72" s="140">
        <f aca="true" t="shared" si="87" ref="AD72:AD84">+SUM(L72,U72)</f>
        <v>78939</v>
      </c>
      <c r="AE72" s="140">
        <f aca="true" t="shared" si="88" ref="AE72:AE84">SUM(AF72,+AK72)</f>
        <v>0</v>
      </c>
      <c r="AF72" s="140">
        <f aca="true" t="shared" si="89" ref="AF72:AF84">SUM(AG72:AJ72)</f>
        <v>0</v>
      </c>
      <c r="AG72" s="140">
        <v>0</v>
      </c>
      <c r="AH72" s="140">
        <v>0</v>
      </c>
      <c r="AI72" s="140">
        <v>0</v>
      </c>
      <c r="AJ72" s="140">
        <v>0</v>
      </c>
      <c r="AK72" s="140">
        <v>0</v>
      </c>
      <c r="AL72" s="140">
        <v>0</v>
      </c>
      <c r="AM72" s="140">
        <f aca="true" t="shared" si="90" ref="AM72:AM84">SUM(AN72,AS72,AW72,AX72,BD72)</f>
        <v>18273</v>
      </c>
      <c r="AN72" s="140">
        <f aca="true" t="shared" si="91" ref="AN72:AN84">SUM(AO72:AR72)</f>
        <v>0</v>
      </c>
      <c r="AO72" s="140">
        <v>0</v>
      </c>
      <c r="AP72" s="140">
        <v>0</v>
      </c>
      <c r="AQ72" s="140">
        <v>0</v>
      </c>
      <c r="AR72" s="140">
        <v>0</v>
      </c>
      <c r="AS72" s="140">
        <f aca="true" t="shared" si="92" ref="AS72:AS84">SUM(AT72:AV72)</f>
        <v>0</v>
      </c>
      <c r="AT72" s="140">
        <v>0</v>
      </c>
      <c r="AU72" s="140">
        <v>0</v>
      </c>
      <c r="AV72" s="140">
        <v>0</v>
      </c>
      <c r="AW72" s="140">
        <v>0</v>
      </c>
      <c r="AX72" s="140">
        <f aca="true" t="shared" si="93" ref="AX72:AX84">SUM(AY72:BB72)</f>
        <v>18273</v>
      </c>
      <c r="AY72" s="140">
        <v>12842</v>
      </c>
      <c r="AZ72" s="140">
        <v>4695</v>
      </c>
      <c r="BA72" s="140">
        <v>736</v>
      </c>
      <c r="BB72" s="140">
        <v>0</v>
      </c>
      <c r="BC72" s="140">
        <v>46342</v>
      </c>
      <c r="BD72" s="140">
        <v>0</v>
      </c>
      <c r="BE72" s="140">
        <v>15569</v>
      </c>
      <c r="BF72" s="140">
        <f aca="true" t="shared" si="94" ref="BF72:BF84">SUM(AE72,+AM72,+BE72)</f>
        <v>33842</v>
      </c>
      <c r="BG72" s="140">
        <f aca="true" t="shared" si="95" ref="BG72:BG84">SUM(BH72,+BM72)</f>
        <v>0</v>
      </c>
      <c r="BH72" s="140">
        <f aca="true" t="shared" si="96" ref="BH72:BH84">SUM(BI72:BL72)</f>
        <v>0</v>
      </c>
      <c r="BI72" s="140">
        <v>0</v>
      </c>
      <c r="BJ72" s="140">
        <v>0</v>
      </c>
      <c r="BK72" s="140">
        <v>0</v>
      </c>
      <c r="BL72" s="140">
        <v>0</v>
      </c>
      <c r="BM72" s="140">
        <v>0</v>
      </c>
      <c r="BN72" s="140">
        <v>0</v>
      </c>
      <c r="BO72" s="140">
        <f aca="true" t="shared" si="97" ref="BO72:BO84">SUM(BP72,BU72,BY72,BZ72,CF72)</f>
        <v>0</v>
      </c>
      <c r="BP72" s="140">
        <f aca="true" t="shared" si="98" ref="BP72:BP84">SUM(BQ72:BT72)</f>
        <v>0</v>
      </c>
      <c r="BQ72" s="140">
        <v>0</v>
      </c>
      <c r="BR72" s="140">
        <v>0</v>
      </c>
      <c r="BS72" s="140">
        <v>0</v>
      </c>
      <c r="BT72" s="140">
        <v>0</v>
      </c>
      <c r="BU72" s="140">
        <f aca="true" t="shared" si="99" ref="BU72:BU84">SUM(BV72:BX72)</f>
        <v>0</v>
      </c>
      <c r="BV72" s="140">
        <v>0</v>
      </c>
      <c r="BW72" s="140">
        <v>0</v>
      </c>
      <c r="BX72" s="140">
        <v>0</v>
      </c>
      <c r="BY72" s="140">
        <v>0</v>
      </c>
      <c r="BZ72" s="140">
        <f aca="true" t="shared" si="100" ref="BZ72:BZ84">SUM(CA72:CD72)</f>
        <v>0</v>
      </c>
      <c r="CA72" s="140">
        <v>0</v>
      </c>
      <c r="CB72" s="140">
        <v>0</v>
      </c>
      <c r="CC72" s="140">
        <v>0</v>
      </c>
      <c r="CD72" s="140">
        <v>0</v>
      </c>
      <c r="CE72" s="140">
        <v>10614</v>
      </c>
      <c r="CF72" s="140">
        <v>0</v>
      </c>
      <c r="CG72" s="140">
        <v>0</v>
      </c>
      <c r="CH72" s="140">
        <f aca="true" t="shared" si="101" ref="CH72:CH84">SUM(BG72,+BO72,+CG72)</f>
        <v>0</v>
      </c>
      <c r="CI72" s="140">
        <f t="shared" si="73"/>
        <v>0</v>
      </c>
      <c r="CJ72" s="140">
        <f t="shared" si="73"/>
        <v>0</v>
      </c>
      <c r="CK72" s="140">
        <f t="shared" si="73"/>
        <v>0</v>
      </c>
      <c r="CL72" s="140">
        <f t="shared" si="73"/>
        <v>0</v>
      </c>
      <c r="CM72" s="140">
        <f t="shared" si="73"/>
        <v>0</v>
      </c>
      <c r="CN72" s="140">
        <f t="shared" si="73"/>
        <v>0</v>
      </c>
      <c r="CO72" s="140">
        <f t="shared" si="73"/>
        <v>0</v>
      </c>
      <c r="CP72" s="140">
        <f t="shared" si="73"/>
        <v>0</v>
      </c>
      <c r="CQ72" s="140">
        <f t="shared" si="73"/>
        <v>18273</v>
      </c>
      <c r="CR72" s="140">
        <f t="shared" si="73"/>
        <v>0</v>
      </c>
      <c r="CS72" s="140">
        <f t="shared" si="73"/>
        <v>0</v>
      </c>
      <c r="CT72" s="140">
        <f t="shared" si="73"/>
        <v>0</v>
      </c>
      <c r="CU72" s="140">
        <f t="shared" si="73"/>
        <v>0</v>
      </c>
      <c r="CV72" s="140">
        <f t="shared" si="64"/>
        <v>0</v>
      </c>
      <c r="CW72" s="140">
        <f t="shared" si="65"/>
        <v>0</v>
      </c>
      <c r="CX72" s="140">
        <f t="shared" si="71"/>
        <v>0</v>
      </c>
      <c r="CY72" s="140">
        <f t="shared" si="68"/>
        <v>0</v>
      </c>
      <c r="CZ72" s="140">
        <f t="shared" si="69"/>
        <v>0</v>
      </c>
      <c r="DA72" s="140">
        <f t="shared" si="70"/>
        <v>0</v>
      </c>
      <c r="DB72" s="140">
        <f aca="true" t="shared" si="102" ref="DB72:DB84">SUM(AX72,+BZ72)</f>
        <v>18273</v>
      </c>
      <c r="DC72" s="140">
        <f aca="true" t="shared" si="103" ref="DC72:DC84">SUM(AY72,+CA72)</f>
        <v>12842</v>
      </c>
      <c r="DD72" s="140">
        <f aca="true" t="shared" si="104" ref="DD72:DD84">SUM(AZ72,+CB72)</f>
        <v>4695</v>
      </c>
      <c r="DE72" s="140">
        <f aca="true" t="shared" si="105" ref="DE72:DE84">SUM(BA72,+CC72)</f>
        <v>736</v>
      </c>
      <c r="DF72" s="140">
        <f aca="true" t="shared" si="106" ref="DF72:DF84">SUM(BB72,+CD72)</f>
        <v>0</v>
      </c>
      <c r="DG72" s="140">
        <f aca="true" t="shared" si="107" ref="DG72:DG84">SUM(BC72,+CE72)</f>
        <v>56956</v>
      </c>
      <c r="DH72" s="140">
        <f aca="true" t="shared" si="108" ref="DH72:DH84">SUM(BD72,+CF72)</f>
        <v>0</v>
      </c>
      <c r="DI72" s="140">
        <f t="shared" si="74"/>
        <v>15569</v>
      </c>
      <c r="DJ72" s="140">
        <f t="shared" si="75"/>
        <v>33842</v>
      </c>
    </row>
    <row r="73" spans="1:114" s="123" customFormat="1" ht="12" customHeight="1">
      <c r="A73" s="124" t="s">
        <v>219</v>
      </c>
      <c r="B73" s="125" t="s">
        <v>347</v>
      </c>
      <c r="C73" s="124" t="s">
        <v>348</v>
      </c>
      <c r="D73" s="140">
        <f t="shared" si="76"/>
        <v>162766</v>
      </c>
      <c r="E73" s="140">
        <f t="shared" si="77"/>
        <v>18966</v>
      </c>
      <c r="F73" s="140">
        <v>0</v>
      </c>
      <c r="G73" s="140">
        <v>0</v>
      </c>
      <c r="H73" s="140">
        <v>0</v>
      </c>
      <c r="I73" s="140">
        <v>18386</v>
      </c>
      <c r="J73" s="141" t="s">
        <v>199</v>
      </c>
      <c r="K73" s="140">
        <v>580</v>
      </c>
      <c r="L73" s="140">
        <v>143800</v>
      </c>
      <c r="M73" s="140">
        <f t="shared" si="78"/>
        <v>96026</v>
      </c>
      <c r="N73" s="140">
        <f t="shared" si="79"/>
        <v>0</v>
      </c>
      <c r="O73" s="140">
        <v>0</v>
      </c>
      <c r="P73" s="140">
        <v>0</v>
      </c>
      <c r="Q73" s="140">
        <v>0</v>
      </c>
      <c r="R73" s="140">
        <v>0</v>
      </c>
      <c r="S73" s="141" t="s">
        <v>199</v>
      </c>
      <c r="T73" s="140">
        <v>0</v>
      </c>
      <c r="U73" s="140">
        <v>96026</v>
      </c>
      <c r="V73" s="140">
        <f t="shared" si="80"/>
        <v>258792</v>
      </c>
      <c r="W73" s="140">
        <f t="shared" si="81"/>
        <v>18966</v>
      </c>
      <c r="X73" s="140">
        <f t="shared" si="82"/>
        <v>0</v>
      </c>
      <c r="Y73" s="140">
        <f t="shared" si="83"/>
        <v>0</v>
      </c>
      <c r="Z73" s="140">
        <f t="shared" si="84"/>
        <v>0</v>
      </c>
      <c r="AA73" s="140">
        <f t="shared" si="85"/>
        <v>18386</v>
      </c>
      <c r="AB73" s="141" t="s">
        <v>199</v>
      </c>
      <c r="AC73" s="140">
        <f t="shared" si="86"/>
        <v>580</v>
      </c>
      <c r="AD73" s="140">
        <f t="shared" si="87"/>
        <v>239826</v>
      </c>
      <c r="AE73" s="140">
        <f t="shared" si="88"/>
        <v>0</v>
      </c>
      <c r="AF73" s="140">
        <f t="shared" si="89"/>
        <v>0</v>
      </c>
      <c r="AG73" s="140">
        <v>0</v>
      </c>
      <c r="AH73" s="140">
        <v>0</v>
      </c>
      <c r="AI73" s="140">
        <v>0</v>
      </c>
      <c r="AJ73" s="140">
        <v>0</v>
      </c>
      <c r="AK73" s="140">
        <v>0</v>
      </c>
      <c r="AL73" s="140">
        <v>0</v>
      </c>
      <c r="AM73" s="140">
        <f t="shared" si="90"/>
        <v>37938</v>
      </c>
      <c r="AN73" s="140">
        <f t="shared" si="91"/>
        <v>0</v>
      </c>
      <c r="AO73" s="140">
        <v>0</v>
      </c>
      <c r="AP73" s="140">
        <v>0</v>
      </c>
      <c r="AQ73" s="140">
        <v>0</v>
      </c>
      <c r="AR73" s="140">
        <v>0</v>
      </c>
      <c r="AS73" s="140">
        <f t="shared" si="92"/>
        <v>0</v>
      </c>
      <c r="AT73" s="140">
        <v>0</v>
      </c>
      <c r="AU73" s="140">
        <v>0</v>
      </c>
      <c r="AV73" s="140">
        <v>0</v>
      </c>
      <c r="AW73" s="140">
        <v>0</v>
      </c>
      <c r="AX73" s="140">
        <f t="shared" si="93"/>
        <v>37938</v>
      </c>
      <c r="AY73" s="140">
        <v>27017</v>
      </c>
      <c r="AZ73" s="140">
        <v>9839</v>
      </c>
      <c r="BA73" s="140">
        <v>427</v>
      </c>
      <c r="BB73" s="140">
        <v>655</v>
      </c>
      <c r="BC73" s="140">
        <v>111961</v>
      </c>
      <c r="BD73" s="140">
        <v>0</v>
      </c>
      <c r="BE73" s="140">
        <v>12867</v>
      </c>
      <c r="BF73" s="140">
        <f t="shared" si="94"/>
        <v>50805</v>
      </c>
      <c r="BG73" s="140">
        <f t="shared" si="95"/>
        <v>0</v>
      </c>
      <c r="BH73" s="140">
        <f t="shared" si="96"/>
        <v>0</v>
      </c>
      <c r="BI73" s="140">
        <v>0</v>
      </c>
      <c r="BJ73" s="140">
        <v>0</v>
      </c>
      <c r="BK73" s="140">
        <v>0</v>
      </c>
      <c r="BL73" s="140">
        <v>0</v>
      </c>
      <c r="BM73" s="140">
        <v>0</v>
      </c>
      <c r="BN73" s="140">
        <v>0</v>
      </c>
      <c r="BO73" s="140">
        <f t="shared" si="97"/>
        <v>0</v>
      </c>
      <c r="BP73" s="140">
        <f t="shared" si="98"/>
        <v>0</v>
      </c>
      <c r="BQ73" s="140">
        <v>0</v>
      </c>
      <c r="BR73" s="140">
        <v>0</v>
      </c>
      <c r="BS73" s="140">
        <v>0</v>
      </c>
      <c r="BT73" s="140">
        <v>0</v>
      </c>
      <c r="BU73" s="140">
        <f t="shared" si="99"/>
        <v>0</v>
      </c>
      <c r="BV73" s="140">
        <v>0</v>
      </c>
      <c r="BW73" s="140">
        <v>0</v>
      </c>
      <c r="BX73" s="140">
        <v>0</v>
      </c>
      <c r="BY73" s="140">
        <v>0</v>
      </c>
      <c r="BZ73" s="140">
        <f t="shared" si="100"/>
        <v>0</v>
      </c>
      <c r="CA73" s="140">
        <v>0</v>
      </c>
      <c r="CB73" s="140">
        <v>0</v>
      </c>
      <c r="CC73" s="140">
        <v>0</v>
      </c>
      <c r="CD73" s="140">
        <v>0</v>
      </c>
      <c r="CE73" s="140">
        <v>96026</v>
      </c>
      <c r="CF73" s="140">
        <v>0</v>
      </c>
      <c r="CG73" s="140">
        <v>0</v>
      </c>
      <c r="CH73" s="140">
        <f t="shared" si="101"/>
        <v>0</v>
      </c>
      <c r="CI73" s="140">
        <f t="shared" si="73"/>
        <v>0</v>
      </c>
      <c r="CJ73" s="140">
        <f t="shared" si="73"/>
        <v>0</v>
      </c>
      <c r="CK73" s="140">
        <f t="shared" si="73"/>
        <v>0</v>
      </c>
      <c r="CL73" s="140">
        <f t="shared" si="73"/>
        <v>0</v>
      </c>
      <c r="CM73" s="140">
        <f t="shared" si="73"/>
        <v>0</v>
      </c>
      <c r="CN73" s="140">
        <f t="shared" si="73"/>
        <v>0</v>
      </c>
      <c r="CO73" s="140">
        <f t="shared" si="73"/>
        <v>0</v>
      </c>
      <c r="CP73" s="140">
        <f t="shared" si="73"/>
        <v>0</v>
      </c>
      <c r="CQ73" s="140">
        <f t="shared" si="73"/>
        <v>37938</v>
      </c>
      <c r="CR73" s="140">
        <f t="shared" si="73"/>
        <v>0</v>
      </c>
      <c r="CS73" s="140">
        <f t="shared" si="73"/>
        <v>0</v>
      </c>
      <c r="CT73" s="140">
        <f t="shared" si="73"/>
        <v>0</v>
      </c>
      <c r="CU73" s="140">
        <f t="shared" si="73"/>
        <v>0</v>
      </c>
      <c r="CV73" s="140">
        <f t="shared" si="64"/>
        <v>0</v>
      </c>
      <c r="CW73" s="140">
        <f t="shared" si="65"/>
        <v>0</v>
      </c>
      <c r="CX73" s="140">
        <f t="shared" si="71"/>
        <v>0</v>
      </c>
      <c r="CY73" s="140">
        <f t="shared" si="68"/>
        <v>0</v>
      </c>
      <c r="CZ73" s="140">
        <f t="shared" si="69"/>
        <v>0</v>
      </c>
      <c r="DA73" s="140">
        <f t="shared" si="70"/>
        <v>0</v>
      </c>
      <c r="DB73" s="140">
        <f t="shared" si="102"/>
        <v>37938</v>
      </c>
      <c r="DC73" s="140">
        <f t="shared" si="103"/>
        <v>27017</v>
      </c>
      <c r="DD73" s="140">
        <f t="shared" si="104"/>
        <v>9839</v>
      </c>
      <c r="DE73" s="140">
        <f t="shared" si="105"/>
        <v>427</v>
      </c>
      <c r="DF73" s="140">
        <f t="shared" si="106"/>
        <v>655</v>
      </c>
      <c r="DG73" s="140">
        <f t="shared" si="107"/>
        <v>207987</v>
      </c>
      <c r="DH73" s="140">
        <f t="shared" si="108"/>
        <v>0</v>
      </c>
      <c r="DI73" s="140">
        <f t="shared" si="74"/>
        <v>12867</v>
      </c>
      <c r="DJ73" s="140">
        <f t="shared" si="75"/>
        <v>50805</v>
      </c>
    </row>
    <row r="74" spans="1:114" s="123" customFormat="1" ht="12" customHeight="1">
      <c r="A74" s="124" t="s">
        <v>219</v>
      </c>
      <c r="B74" s="125" t="s">
        <v>349</v>
      </c>
      <c r="C74" s="124" t="s">
        <v>350</v>
      </c>
      <c r="D74" s="140">
        <f t="shared" si="76"/>
        <v>65856</v>
      </c>
      <c r="E74" s="140">
        <f t="shared" si="77"/>
        <v>4988</v>
      </c>
      <c r="F74" s="140">
        <v>0</v>
      </c>
      <c r="G74" s="140">
        <v>0</v>
      </c>
      <c r="H74" s="140">
        <v>0</v>
      </c>
      <c r="I74" s="140">
        <v>10</v>
      </c>
      <c r="J74" s="141" t="s">
        <v>199</v>
      </c>
      <c r="K74" s="140">
        <v>4978</v>
      </c>
      <c r="L74" s="140">
        <v>60868</v>
      </c>
      <c r="M74" s="140">
        <f t="shared" si="78"/>
        <v>55623</v>
      </c>
      <c r="N74" s="140">
        <f t="shared" si="79"/>
        <v>2363</v>
      </c>
      <c r="O74" s="140">
        <v>1078</v>
      </c>
      <c r="P74" s="140">
        <v>1078</v>
      </c>
      <c r="Q74" s="140">
        <v>0</v>
      </c>
      <c r="R74" s="140">
        <v>207</v>
      </c>
      <c r="S74" s="141" t="s">
        <v>199</v>
      </c>
      <c r="T74" s="140">
        <v>0</v>
      </c>
      <c r="U74" s="140">
        <v>53260</v>
      </c>
      <c r="V74" s="140">
        <f t="shared" si="80"/>
        <v>121479</v>
      </c>
      <c r="W74" s="140">
        <f t="shared" si="81"/>
        <v>7351</v>
      </c>
      <c r="X74" s="140">
        <f t="shared" si="82"/>
        <v>1078</v>
      </c>
      <c r="Y74" s="140">
        <f t="shared" si="83"/>
        <v>1078</v>
      </c>
      <c r="Z74" s="140">
        <f t="shared" si="84"/>
        <v>0</v>
      </c>
      <c r="AA74" s="140">
        <f t="shared" si="85"/>
        <v>217</v>
      </c>
      <c r="AB74" s="141" t="s">
        <v>199</v>
      </c>
      <c r="AC74" s="140">
        <f t="shared" si="86"/>
        <v>4978</v>
      </c>
      <c r="AD74" s="140">
        <f t="shared" si="87"/>
        <v>114128</v>
      </c>
      <c r="AE74" s="140">
        <f t="shared" si="88"/>
        <v>0</v>
      </c>
      <c r="AF74" s="140">
        <f t="shared" si="89"/>
        <v>0</v>
      </c>
      <c r="AG74" s="140">
        <v>0</v>
      </c>
      <c r="AH74" s="140">
        <v>0</v>
      </c>
      <c r="AI74" s="140">
        <v>0</v>
      </c>
      <c r="AJ74" s="140">
        <v>0</v>
      </c>
      <c r="AK74" s="140">
        <v>0</v>
      </c>
      <c r="AL74" s="140">
        <v>0</v>
      </c>
      <c r="AM74" s="140">
        <f t="shared" si="90"/>
        <v>15109</v>
      </c>
      <c r="AN74" s="140">
        <f t="shared" si="91"/>
        <v>0</v>
      </c>
      <c r="AO74" s="140">
        <v>0</v>
      </c>
      <c r="AP74" s="140">
        <v>0</v>
      </c>
      <c r="AQ74" s="140">
        <v>0</v>
      </c>
      <c r="AR74" s="140">
        <v>0</v>
      </c>
      <c r="AS74" s="140">
        <f t="shared" si="92"/>
        <v>0</v>
      </c>
      <c r="AT74" s="140">
        <v>0</v>
      </c>
      <c r="AU74" s="140">
        <v>0</v>
      </c>
      <c r="AV74" s="140">
        <v>0</v>
      </c>
      <c r="AW74" s="140">
        <v>0</v>
      </c>
      <c r="AX74" s="140">
        <f t="shared" si="93"/>
        <v>15109</v>
      </c>
      <c r="AY74" s="140">
        <v>12414</v>
      </c>
      <c r="AZ74" s="140">
        <v>1995</v>
      </c>
      <c r="BA74" s="140">
        <v>340</v>
      </c>
      <c r="BB74" s="140">
        <v>360</v>
      </c>
      <c r="BC74" s="140">
        <v>49634</v>
      </c>
      <c r="BD74" s="140">
        <v>0</v>
      </c>
      <c r="BE74" s="140">
        <v>1113</v>
      </c>
      <c r="BF74" s="140">
        <f t="shared" si="94"/>
        <v>16222</v>
      </c>
      <c r="BG74" s="140">
        <f t="shared" si="95"/>
        <v>0</v>
      </c>
      <c r="BH74" s="140">
        <f t="shared" si="96"/>
        <v>0</v>
      </c>
      <c r="BI74" s="140">
        <v>0</v>
      </c>
      <c r="BJ74" s="140">
        <v>0</v>
      </c>
      <c r="BK74" s="140">
        <v>0</v>
      </c>
      <c r="BL74" s="140">
        <v>0</v>
      </c>
      <c r="BM74" s="140">
        <v>0</v>
      </c>
      <c r="BN74" s="140">
        <v>0</v>
      </c>
      <c r="BO74" s="140">
        <f t="shared" si="97"/>
        <v>0</v>
      </c>
      <c r="BP74" s="140">
        <f t="shared" si="98"/>
        <v>0</v>
      </c>
      <c r="BQ74" s="140">
        <v>0</v>
      </c>
      <c r="BR74" s="140">
        <v>0</v>
      </c>
      <c r="BS74" s="140">
        <v>0</v>
      </c>
      <c r="BT74" s="140">
        <v>0</v>
      </c>
      <c r="BU74" s="140">
        <f t="shared" si="99"/>
        <v>0</v>
      </c>
      <c r="BV74" s="140">
        <v>0</v>
      </c>
      <c r="BW74" s="140">
        <v>0</v>
      </c>
      <c r="BX74" s="140">
        <v>0</v>
      </c>
      <c r="BY74" s="140">
        <v>0</v>
      </c>
      <c r="BZ74" s="140">
        <f t="shared" si="100"/>
        <v>0</v>
      </c>
      <c r="CA74" s="140">
        <v>0</v>
      </c>
      <c r="CB74" s="140">
        <v>0</v>
      </c>
      <c r="CC74" s="140">
        <v>0</v>
      </c>
      <c r="CD74" s="140">
        <v>0</v>
      </c>
      <c r="CE74" s="140">
        <v>55623</v>
      </c>
      <c r="CF74" s="140">
        <v>0</v>
      </c>
      <c r="CG74" s="140">
        <v>0</v>
      </c>
      <c r="CH74" s="140">
        <f t="shared" si="101"/>
        <v>0</v>
      </c>
      <c r="CI74" s="140">
        <f t="shared" si="73"/>
        <v>0</v>
      </c>
      <c r="CJ74" s="140">
        <f t="shared" si="73"/>
        <v>0</v>
      </c>
      <c r="CK74" s="140">
        <f t="shared" si="73"/>
        <v>0</v>
      </c>
      <c r="CL74" s="140">
        <f t="shared" si="73"/>
        <v>0</v>
      </c>
      <c r="CM74" s="140">
        <f t="shared" si="73"/>
        <v>0</v>
      </c>
      <c r="CN74" s="140">
        <f t="shared" si="73"/>
        <v>0</v>
      </c>
      <c r="CO74" s="140">
        <f t="shared" si="73"/>
        <v>0</v>
      </c>
      <c r="CP74" s="140">
        <f t="shared" si="73"/>
        <v>0</v>
      </c>
      <c r="CQ74" s="140">
        <f t="shared" si="73"/>
        <v>15109</v>
      </c>
      <c r="CR74" s="140">
        <f t="shared" si="73"/>
        <v>0</v>
      </c>
      <c r="CS74" s="140">
        <f t="shared" si="73"/>
        <v>0</v>
      </c>
      <c r="CT74" s="140">
        <f t="shared" si="73"/>
        <v>0</v>
      </c>
      <c r="CU74" s="140">
        <f t="shared" si="73"/>
        <v>0</v>
      </c>
      <c r="CV74" s="140">
        <f t="shared" si="64"/>
        <v>0</v>
      </c>
      <c r="CW74" s="140">
        <f t="shared" si="65"/>
        <v>0</v>
      </c>
      <c r="CX74" s="140">
        <f t="shared" si="71"/>
        <v>0</v>
      </c>
      <c r="CY74" s="140">
        <f t="shared" si="68"/>
        <v>0</v>
      </c>
      <c r="CZ74" s="140">
        <f t="shared" si="69"/>
        <v>0</v>
      </c>
      <c r="DA74" s="140">
        <f t="shared" si="70"/>
        <v>0</v>
      </c>
      <c r="DB74" s="140">
        <f t="shared" si="102"/>
        <v>15109</v>
      </c>
      <c r="DC74" s="140">
        <f t="shared" si="103"/>
        <v>12414</v>
      </c>
      <c r="DD74" s="140">
        <f t="shared" si="104"/>
        <v>1995</v>
      </c>
      <c r="DE74" s="140">
        <f t="shared" si="105"/>
        <v>340</v>
      </c>
      <c r="DF74" s="140">
        <f t="shared" si="106"/>
        <v>360</v>
      </c>
      <c r="DG74" s="140">
        <f t="shared" si="107"/>
        <v>105257</v>
      </c>
      <c r="DH74" s="140">
        <f t="shared" si="108"/>
        <v>0</v>
      </c>
      <c r="DI74" s="140">
        <f t="shared" si="74"/>
        <v>1113</v>
      </c>
      <c r="DJ74" s="140">
        <f t="shared" si="75"/>
        <v>16222</v>
      </c>
    </row>
    <row r="75" spans="1:114" s="123" customFormat="1" ht="12" customHeight="1">
      <c r="A75" s="124" t="s">
        <v>219</v>
      </c>
      <c r="B75" s="125" t="s">
        <v>351</v>
      </c>
      <c r="C75" s="124" t="s">
        <v>352</v>
      </c>
      <c r="D75" s="140">
        <f t="shared" si="76"/>
        <v>163780</v>
      </c>
      <c r="E75" s="140">
        <f t="shared" si="77"/>
        <v>17724</v>
      </c>
      <c r="F75" s="140">
        <v>0</v>
      </c>
      <c r="G75" s="140">
        <v>0</v>
      </c>
      <c r="H75" s="140">
        <v>0</v>
      </c>
      <c r="I75" s="140">
        <v>10401</v>
      </c>
      <c r="J75" s="141" t="s">
        <v>199</v>
      </c>
      <c r="K75" s="140">
        <v>7323</v>
      </c>
      <c r="L75" s="140">
        <v>146056</v>
      </c>
      <c r="M75" s="140">
        <f t="shared" si="78"/>
        <v>20080</v>
      </c>
      <c r="N75" s="140">
        <f t="shared" si="79"/>
        <v>0</v>
      </c>
      <c r="O75" s="140">
        <v>0</v>
      </c>
      <c r="P75" s="140">
        <v>0</v>
      </c>
      <c r="Q75" s="140">
        <v>0</v>
      </c>
      <c r="R75" s="140">
        <v>0</v>
      </c>
      <c r="S75" s="141" t="s">
        <v>199</v>
      </c>
      <c r="T75" s="140">
        <v>0</v>
      </c>
      <c r="U75" s="140">
        <v>20080</v>
      </c>
      <c r="V75" s="140">
        <f t="shared" si="80"/>
        <v>183860</v>
      </c>
      <c r="W75" s="140">
        <f t="shared" si="81"/>
        <v>17724</v>
      </c>
      <c r="X75" s="140">
        <f t="shared" si="82"/>
        <v>0</v>
      </c>
      <c r="Y75" s="140">
        <f t="shared" si="83"/>
        <v>0</v>
      </c>
      <c r="Z75" s="140">
        <f t="shared" si="84"/>
        <v>0</v>
      </c>
      <c r="AA75" s="140">
        <f t="shared" si="85"/>
        <v>10401</v>
      </c>
      <c r="AB75" s="141" t="s">
        <v>199</v>
      </c>
      <c r="AC75" s="140">
        <f t="shared" si="86"/>
        <v>7323</v>
      </c>
      <c r="AD75" s="140">
        <f t="shared" si="87"/>
        <v>166136</v>
      </c>
      <c r="AE75" s="140">
        <f t="shared" si="88"/>
        <v>0</v>
      </c>
      <c r="AF75" s="140">
        <f t="shared" si="89"/>
        <v>0</v>
      </c>
      <c r="AG75" s="140">
        <v>0</v>
      </c>
      <c r="AH75" s="140">
        <v>0</v>
      </c>
      <c r="AI75" s="140">
        <v>0</v>
      </c>
      <c r="AJ75" s="140">
        <v>0</v>
      </c>
      <c r="AK75" s="140">
        <v>0</v>
      </c>
      <c r="AL75" s="140">
        <v>0</v>
      </c>
      <c r="AM75" s="140">
        <f t="shared" si="90"/>
        <v>13382</v>
      </c>
      <c r="AN75" s="140">
        <f t="shared" si="91"/>
        <v>0</v>
      </c>
      <c r="AO75" s="140">
        <v>0</v>
      </c>
      <c r="AP75" s="140">
        <v>0</v>
      </c>
      <c r="AQ75" s="140">
        <v>0</v>
      </c>
      <c r="AR75" s="140">
        <v>0</v>
      </c>
      <c r="AS75" s="140">
        <f t="shared" si="92"/>
        <v>0</v>
      </c>
      <c r="AT75" s="140">
        <v>0</v>
      </c>
      <c r="AU75" s="140">
        <v>0</v>
      </c>
      <c r="AV75" s="140">
        <v>0</v>
      </c>
      <c r="AW75" s="140">
        <v>0</v>
      </c>
      <c r="AX75" s="140">
        <f t="shared" si="93"/>
        <v>13382</v>
      </c>
      <c r="AY75" s="140">
        <v>13183</v>
      </c>
      <c r="AZ75" s="140">
        <v>199</v>
      </c>
      <c r="BA75" s="140">
        <v>0</v>
      </c>
      <c r="BB75" s="140">
        <v>0</v>
      </c>
      <c r="BC75" s="140">
        <v>62301</v>
      </c>
      <c r="BD75" s="140">
        <v>0</v>
      </c>
      <c r="BE75" s="140">
        <v>88097</v>
      </c>
      <c r="BF75" s="140">
        <f t="shared" si="94"/>
        <v>101479</v>
      </c>
      <c r="BG75" s="140">
        <f t="shared" si="95"/>
        <v>0</v>
      </c>
      <c r="BH75" s="140">
        <f t="shared" si="96"/>
        <v>0</v>
      </c>
      <c r="BI75" s="140">
        <v>0</v>
      </c>
      <c r="BJ75" s="140">
        <v>0</v>
      </c>
      <c r="BK75" s="140">
        <v>0</v>
      </c>
      <c r="BL75" s="140">
        <v>0</v>
      </c>
      <c r="BM75" s="140">
        <v>0</v>
      </c>
      <c r="BN75" s="140">
        <v>0</v>
      </c>
      <c r="BO75" s="140">
        <f t="shared" si="97"/>
        <v>0</v>
      </c>
      <c r="BP75" s="140">
        <f t="shared" si="98"/>
        <v>0</v>
      </c>
      <c r="BQ75" s="140">
        <v>0</v>
      </c>
      <c r="BR75" s="140">
        <v>0</v>
      </c>
      <c r="BS75" s="140">
        <v>0</v>
      </c>
      <c r="BT75" s="140">
        <v>0</v>
      </c>
      <c r="BU75" s="140">
        <f t="shared" si="99"/>
        <v>0</v>
      </c>
      <c r="BV75" s="140">
        <v>0</v>
      </c>
      <c r="BW75" s="140">
        <v>0</v>
      </c>
      <c r="BX75" s="140">
        <v>0</v>
      </c>
      <c r="BY75" s="140">
        <v>0</v>
      </c>
      <c r="BZ75" s="140">
        <f t="shared" si="100"/>
        <v>0</v>
      </c>
      <c r="CA75" s="140">
        <v>0</v>
      </c>
      <c r="CB75" s="140">
        <v>0</v>
      </c>
      <c r="CC75" s="140">
        <v>0</v>
      </c>
      <c r="CD75" s="140">
        <v>0</v>
      </c>
      <c r="CE75" s="140">
        <v>20080</v>
      </c>
      <c r="CF75" s="140">
        <v>0</v>
      </c>
      <c r="CG75" s="140">
        <v>0</v>
      </c>
      <c r="CH75" s="140">
        <f t="shared" si="101"/>
        <v>0</v>
      </c>
      <c r="CI75" s="140">
        <f t="shared" si="73"/>
        <v>0</v>
      </c>
      <c r="CJ75" s="140">
        <f t="shared" si="73"/>
        <v>0</v>
      </c>
      <c r="CK75" s="140">
        <f t="shared" si="73"/>
        <v>0</v>
      </c>
      <c r="CL75" s="140">
        <f t="shared" si="73"/>
        <v>0</v>
      </c>
      <c r="CM75" s="140">
        <f t="shared" si="73"/>
        <v>0</v>
      </c>
      <c r="CN75" s="140">
        <f t="shared" si="73"/>
        <v>0</v>
      </c>
      <c r="CO75" s="140">
        <f t="shared" si="73"/>
        <v>0</v>
      </c>
      <c r="CP75" s="140">
        <f t="shared" si="73"/>
        <v>0</v>
      </c>
      <c r="CQ75" s="140">
        <f t="shared" si="73"/>
        <v>13382</v>
      </c>
      <c r="CR75" s="140">
        <f t="shared" si="73"/>
        <v>0</v>
      </c>
      <c r="CS75" s="140">
        <f t="shared" si="73"/>
        <v>0</v>
      </c>
      <c r="CT75" s="140">
        <f t="shared" si="73"/>
        <v>0</v>
      </c>
      <c r="CU75" s="140">
        <f t="shared" si="73"/>
        <v>0</v>
      </c>
      <c r="CV75" s="140">
        <f t="shared" si="64"/>
        <v>0</v>
      </c>
      <c r="CW75" s="140">
        <f t="shared" si="65"/>
        <v>0</v>
      </c>
      <c r="CX75" s="140">
        <f t="shared" si="71"/>
        <v>0</v>
      </c>
      <c r="CY75" s="140">
        <f t="shared" si="68"/>
        <v>0</v>
      </c>
      <c r="CZ75" s="140">
        <f t="shared" si="69"/>
        <v>0</v>
      </c>
      <c r="DA75" s="140">
        <f t="shared" si="70"/>
        <v>0</v>
      </c>
      <c r="DB75" s="140">
        <f t="shared" si="102"/>
        <v>13382</v>
      </c>
      <c r="DC75" s="140">
        <f t="shared" si="103"/>
        <v>13183</v>
      </c>
      <c r="DD75" s="140">
        <f t="shared" si="104"/>
        <v>199</v>
      </c>
      <c r="DE75" s="140">
        <f t="shared" si="105"/>
        <v>0</v>
      </c>
      <c r="DF75" s="140">
        <f t="shared" si="106"/>
        <v>0</v>
      </c>
      <c r="DG75" s="140">
        <f t="shared" si="107"/>
        <v>82381</v>
      </c>
      <c r="DH75" s="140">
        <f t="shared" si="108"/>
        <v>0</v>
      </c>
      <c r="DI75" s="140">
        <f t="shared" si="74"/>
        <v>88097</v>
      </c>
      <c r="DJ75" s="140">
        <f t="shared" si="75"/>
        <v>101479</v>
      </c>
    </row>
    <row r="76" spans="1:114" s="123" customFormat="1" ht="12" customHeight="1">
      <c r="A76" s="124" t="s">
        <v>219</v>
      </c>
      <c r="B76" s="125" t="s">
        <v>353</v>
      </c>
      <c r="C76" s="124" t="s">
        <v>354</v>
      </c>
      <c r="D76" s="140">
        <f t="shared" si="76"/>
        <v>47009</v>
      </c>
      <c r="E76" s="140">
        <f t="shared" si="77"/>
        <v>0</v>
      </c>
      <c r="F76" s="140">
        <v>0</v>
      </c>
      <c r="G76" s="140">
        <v>0</v>
      </c>
      <c r="H76" s="140">
        <v>0</v>
      </c>
      <c r="I76" s="140">
        <v>0</v>
      </c>
      <c r="J76" s="141" t="s">
        <v>199</v>
      </c>
      <c r="K76" s="140">
        <v>0</v>
      </c>
      <c r="L76" s="140">
        <v>47009</v>
      </c>
      <c r="M76" s="140">
        <f t="shared" si="78"/>
        <v>6491</v>
      </c>
      <c r="N76" s="140">
        <f t="shared" si="79"/>
        <v>0</v>
      </c>
      <c r="O76" s="140">
        <v>0</v>
      </c>
      <c r="P76" s="140">
        <v>0</v>
      </c>
      <c r="Q76" s="140">
        <v>0</v>
      </c>
      <c r="R76" s="140">
        <v>0</v>
      </c>
      <c r="S76" s="141" t="s">
        <v>199</v>
      </c>
      <c r="T76" s="140">
        <v>0</v>
      </c>
      <c r="U76" s="140">
        <v>6491</v>
      </c>
      <c r="V76" s="140">
        <f t="shared" si="80"/>
        <v>53500</v>
      </c>
      <c r="W76" s="140">
        <f t="shared" si="81"/>
        <v>0</v>
      </c>
      <c r="X76" s="140">
        <f t="shared" si="82"/>
        <v>0</v>
      </c>
      <c r="Y76" s="140">
        <f t="shared" si="83"/>
        <v>0</v>
      </c>
      <c r="Z76" s="140">
        <f t="shared" si="84"/>
        <v>0</v>
      </c>
      <c r="AA76" s="140">
        <f t="shared" si="85"/>
        <v>0</v>
      </c>
      <c r="AB76" s="141" t="s">
        <v>199</v>
      </c>
      <c r="AC76" s="140">
        <f t="shared" si="86"/>
        <v>0</v>
      </c>
      <c r="AD76" s="140">
        <f t="shared" si="87"/>
        <v>53500</v>
      </c>
      <c r="AE76" s="140">
        <f t="shared" si="88"/>
        <v>0</v>
      </c>
      <c r="AF76" s="140">
        <f t="shared" si="89"/>
        <v>0</v>
      </c>
      <c r="AG76" s="140">
        <v>0</v>
      </c>
      <c r="AH76" s="140">
        <v>0</v>
      </c>
      <c r="AI76" s="140">
        <v>0</v>
      </c>
      <c r="AJ76" s="140">
        <v>0</v>
      </c>
      <c r="AK76" s="140">
        <v>0</v>
      </c>
      <c r="AL76" s="140">
        <v>0</v>
      </c>
      <c r="AM76" s="140">
        <f t="shared" si="90"/>
        <v>0</v>
      </c>
      <c r="AN76" s="140">
        <f t="shared" si="91"/>
        <v>0</v>
      </c>
      <c r="AO76" s="140">
        <v>0</v>
      </c>
      <c r="AP76" s="140">
        <v>0</v>
      </c>
      <c r="AQ76" s="140">
        <v>0</v>
      </c>
      <c r="AR76" s="140">
        <v>0</v>
      </c>
      <c r="AS76" s="140">
        <f t="shared" si="92"/>
        <v>0</v>
      </c>
      <c r="AT76" s="140">
        <v>0</v>
      </c>
      <c r="AU76" s="140">
        <v>0</v>
      </c>
      <c r="AV76" s="140">
        <v>0</v>
      </c>
      <c r="AW76" s="140">
        <v>0</v>
      </c>
      <c r="AX76" s="140">
        <f t="shared" si="93"/>
        <v>0</v>
      </c>
      <c r="AY76" s="140">
        <v>0</v>
      </c>
      <c r="AZ76" s="140">
        <v>0</v>
      </c>
      <c r="BA76" s="140">
        <v>0</v>
      </c>
      <c r="BB76" s="140">
        <v>0</v>
      </c>
      <c r="BC76" s="140">
        <v>47009</v>
      </c>
      <c r="BD76" s="140">
        <v>0</v>
      </c>
      <c r="BE76" s="140">
        <v>0</v>
      </c>
      <c r="BF76" s="140">
        <f t="shared" si="94"/>
        <v>0</v>
      </c>
      <c r="BG76" s="140">
        <f t="shared" si="95"/>
        <v>0</v>
      </c>
      <c r="BH76" s="140">
        <f t="shared" si="96"/>
        <v>0</v>
      </c>
      <c r="BI76" s="140">
        <v>0</v>
      </c>
      <c r="BJ76" s="140">
        <v>0</v>
      </c>
      <c r="BK76" s="140">
        <v>0</v>
      </c>
      <c r="BL76" s="140">
        <v>0</v>
      </c>
      <c r="BM76" s="140">
        <v>0</v>
      </c>
      <c r="BN76" s="140">
        <v>0</v>
      </c>
      <c r="BO76" s="140">
        <f t="shared" si="97"/>
        <v>0</v>
      </c>
      <c r="BP76" s="140">
        <f t="shared" si="98"/>
        <v>0</v>
      </c>
      <c r="BQ76" s="140">
        <v>0</v>
      </c>
      <c r="BR76" s="140">
        <v>0</v>
      </c>
      <c r="BS76" s="140">
        <v>0</v>
      </c>
      <c r="BT76" s="140">
        <v>0</v>
      </c>
      <c r="BU76" s="140">
        <f t="shared" si="99"/>
        <v>0</v>
      </c>
      <c r="BV76" s="140">
        <v>0</v>
      </c>
      <c r="BW76" s="140">
        <v>0</v>
      </c>
      <c r="BX76" s="140">
        <v>0</v>
      </c>
      <c r="BY76" s="140">
        <v>0</v>
      </c>
      <c r="BZ76" s="140">
        <f t="shared" si="100"/>
        <v>0</v>
      </c>
      <c r="CA76" s="140">
        <v>0</v>
      </c>
      <c r="CB76" s="140">
        <v>0</v>
      </c>
      <c r="CC76" s="140">
        <v>0</v>
      </c>
      <c r="CD76" s="140">
        <v>0</v>
      </c>
      <c r="CE76" s="140">
        <v>6491</v>
      </c>
      <c r="CF76" s="140">
        <v>0</v>
      </c>
      <c r="CG76" s="140">
        <v>0</v>
      </c>
      <c r="CH76" s="140">
        <f t="shared" si="101"/>
        <v>0</v>
      </c>
      <c r="CI76" s="140">
        <f t="shared" si="73"/>
        <v>0</v>
      </c>
      <c r="CJ76" s="140">
        <f t="shared" si="73"/>
        <v>0</v>
      </c>
      <c r="CK76" s="140">
        <f t="shared" si="73"/>
        <v>0</v>
      </c>
      <c r="CL76" s="140">
        <f t="shared" si="73"/>
        <v>0</v>
      </c>
      <c r="CM76" s="140">
        <f t="shared" si="73"/>
        <v>0</v>
      </c>
      <c r="CN76" s="140">
        <f t="shared" si="73"/>
        <v>0</v>
      </c>
      <c r="CO76" s="140">
        <f t="shared" si="73"/>
        <v>0</v>
      </c>
      <c r="CP76" s="140">
        <f t="shared" si="73"/>
        <v>0</v>
      </c>
      <c r="CQ76" s="140">
        <f t="shared" si="73"/>
        <v>0</v>
      </c>
      <c r="CR76" s="140">
        <f t="shared" si="73"/>
        <v>0</v>
      </c>
      <c r="CS76" s="140">
        <f t="shared" si="73"/>
        <v>0</v>
      </c>
      <c r="CT76" s="140">
        <f t="shared" si="73"/>
        <v>0</v>
      </c>
      <c r="CU76" s="140">
        <f t="shared" si="73"/>
        <v>0</v>
      </c>
      <c r="CV76" s="140">
        <f t="shared" si="64"/>
        <v>0</v>
      </c>
      <c r="CW76" s="140">
        <f t="shared" si="65"/>
        <v>0</v>
      </c>
      <c r="CX76" s="140">
        <f t="shared" si="71"/>
        <v>0</v>
      </c>
      <c r="CY76" s="140">
        <f t="shared" si="68"/>
        <v>0</v>
      </c>
      <c r="CZ76" s="140">
        <f t="shared" si="69"/>
        <v>0</v>
      </c>
      <c r="DA76" s="140">
        <f t="shared" si="70"/>
        <v>0</v>
      </c>
      <c r="DB76" s="140">
        <f t="shared" si="102"/>
        <v>0</v>
      </c>
      <c r="DC76" s="140">
        <f t="shared" si="103"/>
        <v>0</v>
      </c>
      <c r="DD76" s="140">
        <f t="shared" si="104"/>
        <v>0</v>
      </c>
      <c r="DE76" s="140">
        <f t="shared" si="105"/>
        <v>0</v>
      </c>
      <c r="DF76" s="140">
        <f t="shared" si="106"/>
        <v>0</v>
      </c>
      <c r="DG76" s="140">
        <f t="shared" si="107"/>
        <v>53500</v>
      </c>
      <c r="DH76" s="140">
        <f t="shared" si="108"/>
        <v>0</v>
      </c>
      <c r="DI76" s="140">
        <f t="shared" si="74"/>
        <v>0</v>
      </c>
      <c r="DJ76" s="140">
        <f t="shared" si="75"/>
        <v>0</v>
      </c>
    </row>
    <row r="77" spans="1:114" s="123" customFormat="1" ht="12" customHeight="1">
      <c r="A77" s="124" t="s">
        <v>219</v>
      </c>
      <c r="B77" s="125" t="s">
        <v>355</v>
      </c>
      <c r="C77" s="124" t="s">
        <v>214</v>
      </c>
      <c r="D77" s="140">
        <f t="shared" si="76"/>
        <v>75169</v>
      </c>
      <c r="E77" s="140">
        <f t="shared" si="77"/>
        <v>9198</v>
      </c>
      <c r="F77" s="140">
        <v>0</v>
      </c>
      <c r="G77" s="140">
        <v>0</v>
      </c>
      <c r="H77" s="140">
        <v>0</v>
      </c>
      <c r="I77" s="140">
        <v>807</v>
      </c>
      <c r="J77" s="141" t="s">
        <v>199</v>
      </c>
      <c r="K77" s="140">
        <v>8391</v>
      </c>
      <c r="L77" s="140">
        <v>65971</v>
      </c>
      <c r="M77" s="140">
        <f t="shared" si="78"/>
        <v>7055</v>
      </c>
      <c r="N77" s="140">
        <f t="shared" si="79"/>
        <v>0</v>
      </c>
      <c r="O77" s="140">
        <v>0</v>
      </c>
      <c r="P77" s="140">
        <v>0</v>
      </c>
      <c r="Q77" s="140">
        <v>0</v>
      </c>
      <c r="R77" s="140">
        <v>0</v>
      </c>
      <c r="S77" s="141" t="s">
        <v>199</v>
      </c>
      <c r="T77" s="140">
        <v>0</v>
      </c>
      <c r="U77" s="140">
        <v>7055</v>
      </c>
      <c r="V77" s="140">
        <f t="shared" si="80"/>
        <v>82224</v>
      </c>
      <c r="W77" s="140">
        <f t="shared" si="81"/>
        <v>9198</v>
      </c>
      <c r="X77" s="140">
        <f t="shared" si="82"/>
        <v>0</v>
      </c>
      <c r="Y77" s="140">
        <f t="shared" si="83"/>
        <v>0</v>
      </c>
      <c r="Z77" s="140">
        <f t="shared" si="84"/>
        <v>0</v>
      </c>
      <c r="AA77" s="140">
        <f t="shared" si="85"/>
        <v>807</v>
      </c>
      <c r="AB77" s="141" t="s">
        <v>199</v>
      </c>
      <c r="AC77" s="140">
        <f t="shared" si="86"/>
        <v>8391</v>
      </c>
      <c r="AD77" s="140">
        <f t="shared" si="87"/>
        <v>73026</v>
      </c>
      <c r="AE77" s="140">
        <f t="shared" si="88"/>
        <v>0</v>
      </c>
      <c r="AF77" s="140">
        <f t="shared" si="89"/>
        <v>0</v>
      </c>
      <c r="AG77" s="140">
        <v>0</v>
      </c>
      <c r="AH77" s="140">
        <v>0</v>
      </c>
      <c r="AI77" s="140">
        <v>0</v>
      </c>
      <c r="AJ77" s="140">
        <v>0</v>
      </c>
      <c r="AK77" s="140">
        <v>0</v>
      </c>
      <c r="AL77" s="140">
        <v>0</v>
      </c>
      <c r="AM77" s="140">
        <f t="shared" si="90"/>
        <v>75169</v>
      </c>
      <c r="AN77" s="140">
        <f t="shared" si="91"/>
        <v>16908</v>
      </c>
      <c r="AO77" s="140">
        <v>7266</v>
      </c>
      <c r="AP77" s="140">
        <v>0</v>
      </c>
      <c r="AQ77" s="140">
        <v>9642</v>
      </c>
      <c r="AR77" s="140">
        <v>0</v>
      </c>
      <c r="AS77" s="140">
        <f t="shared" si="92"/>
        <v>10857</v>
      </c>
      <c r="AT77" s="140">
        <v>1166</v>
      </c>
      <c r="AU77" s="140">
        <v>9641</v>
      </c>
      <c r="AV77" s="140">
        <v>50</v>
      </c>
      <c r="AW77" s="140">
        <v>0</v>
      </c>
      <c r="AX77" s="140">
        <f t="shared" si="93"/>
        <v>47404</v>
      </c>
      <c r="AY77" s="140">
        <v>18024</v>
      </c>
      <c r="AZ77" s="140">
        <v>29129</v>
      </c>
      <c r="BA77" s="140">
        <v>251</v>
      </c>
      <c r="BB77" s="140">
        <v>0</v>
      </c>
      <c r="BC77" s="140">
        <v>0</v>
      </c>
      <c r="BD77" s="140">
        <v>0</v>
      </c>
      <c r="BE77" s="140">
        <v>0</v>
      </c>
      <c r="BF77" s="140">
        <f t="shared" si="94"/>
        <v>75169</v>
      </c>
      <c r="BG77" s="140">
        <f t="shared" si="95"/>
        <v>0</v>
      </c>
      <c r="BH77" s="140">
        <f t="shared" si="96"/>
        <v>0</v>
      </c>
      <c r="BI77" s="140">
        <v>0</v>
      </c>
      <c r="BJ77" s="140">
        <v>0</v>
      </c>
      <c r="BK77" s="140">
        <v>0</v>
      </c>
      <c r="BL77" s="140">
        <v>0</v>
      </c>
      <c r="BM77" s="140">
        <v>0</v>
      </c>
      <c r="BN77" s="140">
        <v>0</v>
      </c>
      <c r="BO77" s="140">
        <f t="shared" si="97"/>
        <v>0</v>
      </c>
      <c r="BP77" s="140">
        <f t="shared" si="98"/>
        <v>0</v>
      </c>
      <c r="BQ77" s="140">
        <v>0</v>
      </c>
      <c r="BR77" s="140">
        <v>0</v>
      </c>
      <c r="BS77" s="140">
        <v>0</v>
      </c>
      <c r="BT77" s="140">
        <v>0</v>
      </c>
      <c r="BU77" s="140">
        <f t="shared" si="99"/>
        <v>0</v>
      </c>
      <c r="BV77" s="140">
        <v>0</v>
      </c>
      <c r="BW77" s="140">
        <v>0</v>
      </c>
      <c r="BX77" s="140">
        <v>0</v>
      </c>
      <c r="BY77" s="140">
        <v>0</v>
      </c>
      <c r="BZ77" s="140">
        <f t="shared" si="100"/>
        <v>0</v>
      </c>
      <c r="CA77" s="140">
        <v>0</v>
      </c>
      <c r="CB77" s="140">
        <v>0</v>
      </c>
      <c r="CC77" s="140">
        <v>0</v>
      </c>
      <c r="CD77" s="140">
        <v>0</v>
      </c>
      <c r="CE77" s="140">
        <v>7055</v>
      </c>
      <c r="CF77" s="140">
        <v>0</v>
      </c>
      <c r="CG77" s="140">
        <v>0</v>
      </c>
      <c r="CH77" s="140">
        <f t="shared" si="101"/>
        <v>0</v>
      </c>
      <c r="CI77" s="140">
        <f t="shared" si="73"/>
        <v>0</v>
      </c>
      <c r="CJ77" s="140">
        <f t="shared" si="73"/>
        <v>0</v>
      </c>
      <c r="CK77" s="140">
        <f t="shared" si="73"/>
        <v>0</v>
      </c>
      <c r="CL77" s="140">
        <f t="shared" si="73"/>
        <v>0</v>
      </c>
      <c r="CM77" s="140">
        <f t="shared" si="73"/>
        <v>0</v>
      </c>
      <c r="CN77" s="140">
        <f t="shared" si="73"/>
        <v>0</v>
      </c>
      <c r="CO77" s="140">
        <f t="shared" si="73"/>
        <v>0</v>
      </c>
      <c r="CP77" s="140">
        <f t="shared" si="73"/>
        <v>0</v>
      </c>
      <c r="CQ77" s="140">
        <f t="shared" si="73"/>
        <v>75169</v>
      </c>
      <c r="CR77" s="140">
        <f t="shared" si="73"/>
        <v>16908</v>
      </c>
      <c r="CS77" s="140">
        <f t="shared" si="73"/>
        <v>7266</v>
      </c>
      <c r="CT77" s="140">
        <f t="shared" si="73"/>
        <v>0</v>
      </c>
      <c r="CU77" s="140">
        <f t="shared" si="73"/>
        <v>9642</v>
      </c>
      <c r="CV77" s="140">
        <f t="shared" si="64"/>
        <v>0</v>
      </c>
      <c r="CW77" s="140">
        <f t="shared" si="65"/>
        <v>10857</v>
      </c>
      <c r="CX77" s="140">
        <f t="shared" si="71"/>
        <v>1166</v>
      </c>
      <c r="CY77" s="140">
        <f t="shared" si="68"/>
        <v>9641</v>
      </c>
      <c r="CZ77" s="140">
        <f t="shared" si="69"/>
        <v>50</v>
      </c>
      <c r="DA77" s="140">
        <f t="shared" si="70"/>
        <v>0</v>
      </c>
      <c r="DB77" s="140">
        <f t="shared" si="102"/>
        <v>47404</v>
      </c>
      <c r="DC77" s="140">
        <f t="shared" si="103"/>
        <v>18024</v>
      </c>
      <c r="DD77" s="140">
        <f t="shared" si="104"/>
        <v>29129</v>
      </c>
      <c r="DE77" s="140">
        <f t="shared" si="105"/>
        <v>251</v>
      </c>
      <c r="DF77" s="140">
        <f t="shared" si="106"/>
        <v>0</v>
      </c>
      <c r="DG77" s="140">
        <f t="shared" si="107"/>
        <v>7055</v>
      </c>
      <c r="DH77" s="140">
        <f t="shared" si="108"/>
        <v>0</v>
      </c>
      <c r="DI77" s="140">
        <f t="shared" si="74"/>
        <v>0</v>
      </c>
      <c r="DJ77" s="140">
        <f t="shared" si="75"/>
        <v>75169</v>
      </c>
    </row>
    <row r="78" spans="1:114" s="123" customFormat="1" ht="12" customHeight="1">
      <c r="A78" s="124" t="s">
        <v>219</v>
      </c>
      <c r="B78" s="125" t="s">
        <v>356</v>
      </c>
      <c r="C78" s="124" t="s">
        <v>357</v>
      </c>
      <c r="D78" s="140">
        <f t="shared" si="76"/>
        <v>159933</v>
      </c>
      <c r="E78" s="140">
        <f t="shared" si="77"/>
        <v>0</v>
      </c>
      <c r="F78" s="140">
        <v>0</v>
      </c>
      <c r="G78" s="140">
        <v>0</v>
      </c>
      <c r="H78" s="140">
        <v>0</v>
      </c>
      <c r="I78" s="140">
        <v>0</v>
      </c>
      <c r="J78" s="141" t="s">
        <v>199</v>
      </c>
      <c r="K78" s="140">
        <v>0</v>
      </c>
      <c r="L78" s="140">
        <v>159933</v>
      </c>
      <c r="M78" s="140">
        <f t="shared" si="78"/>
        <v>23965</v>
      </c>
      <c r="N78" s="140">
        <f t="shared" si="79"/>
        <v>0</v>
      </c>
      <c r="O78" s="140">
        <v>0</v>
      </c>
      <c r="P78" s="140">
        <v>0</v>
      </c>
      <c r="Q78" s="140">
        <v>0</v>
      </c>
      <c r="R78" s="140">
        <v>0</v>
      </c>
      <c r="S78" s="141" t="s">
        <v>199</v>
      </c>
      <c r="T78" s="140">
        <v>0</v>
      </c>
      <c r="U78" s="140">
        <v>23965</v>
      </c>
      <c r="V78" s="140">
        <f t="shared" si="80"/>
        <v>183898</v>
      </c>
      <c r="W78" s="140">
        <f t="shared" si="81"/>
        <v>0</v>
      </c>
      <c r="X78" s="140">
        <f t="shared" si="82"/>
        <v>0</v>
      </c>
      <c r="Y78" s="140">
        <f t="shared" si="83"/>
        <v>0</v>
      </c>
      <c r="Z78" s="140">
        <f t="shared" si="84"/>
        <v>0</v>
      </c>
      <c r="AA78" s="140">
        <f t="shared" si="85"/>
        <v>0</v>
      </c>
      <c r="AB78" s="141" t="s">
        <v>199</v>
      </c>
      <c r="AC78" s="140">
        <f t="shared" si="86"/>
        <v>0</v>
      </c>
      <c r="AD78" s="140">
        <f t="shared" si="87"/>
        <v>183898</v>
      </c>
      <c r="AE78" s="140">
        <f t="shared" si="88"/>
        <v>0</v>
      </c>
      <c r="AF78" s="140">
        <f t="shared" si="89"/>
        <v>0</v>
      </c>
      <c r="AG78" s="140">
        <v>0</v>
      </c>
      <c r="AH78" s="140">
        <v>0</v>
      </c>
      <c r="AI78" s="140">
        <v>0</v>
      </c>
      <c r="AJ78" s="140">
        <v>0</v>
      </c>
      <c r="AK78" s="140">
        <v>0</v>
      </c>
      <c r="AL78" s="140">
        <v>0</v>
      </c>
      <c r="AM78" s="140">
        <f t="shared" si="90"/>
        <v>41742</v>
      </c>
      <c r="AN78" s="140">
        <f t="shared" si="91"/>
        <v>8226</v>
      </c>
      <c r="AO78" s="140">
        <v>8226</v>
      </c>
      <c r="AP78" s="140">
        <v>0</v>
      </c>
      <c r="AQ78" s="140">
        <v>0</v>
      </c>
      <c r="AR78" s="140">
        <v>0</v>
      </c>
      <c r="AS78" s="140">
        <f t="shared" si="92"/>
        <v>12479</v>
      </c>
      <c r="AT78" s="140">
        <v>12479</v>
      </c>
      <c r="AU78" s="140">
        <v>0</v>
      </c>
      <c r="AV78" s="140">
        <v>0</v>
      </c>
      <c r="AW78" s="140">
        <v>0</v>
      </c>
      <c r="AX78" s="140">
        <f t="shared" si="93"/>
        <v>21037</v>
      </c>
      <c r="AY78" s="140">
        <v>21037</v>
      </c>
      <c r="AZ78" s="140">
        <v>0</v>
      </c>
      <c r="BA78" s="140">
        <v>0</v>
      </c>
      <c r="BB78" s="140">
        <v>0</v>
      </c>
      <c r="BC78" s="140">
        <v>118191</v>
      </c>
      <c r="BD78" s="140"/>
      <c r="BE78" s="140">
        <v>0</v>
      </c>
      <c r="BF78" s="140">
        <f t="shared" si="94"/>
        <v>41742</v>
      </c>
      <c r="BG78" s="140">
        <f t="shared" si="95"/>
        <v>0</v>
      </c>
      <c r="BH78" s="140">
        <f t="shared" si="96"/>
        <v>0</v>
      </c>
      <c r="BI78" s="140">
        <v>0</v>
      </c>
      <c r="BJ78" s="140">
        <v>0</v>
      </c>
      <c r="BK78" s="140">
        <v>0</v>
      </c>
      <c r="BL78" s="140">
        <v>0</v>
      </c>
      <c r="BM78" s="140">
        <v>0</v>
      </c>
      <c r="BN78" s="140">
        <v>0</v>
      </c>
      <c r="BO78" s="140">
        <f t="shared" si="97"/>
        <v>0</v>
      </c>
      <c r="BP78" s="140">
        <f t="shared" si="98"/>
        <v>0</v>
      </c>
      <c r="BQ78" s="140">
        <v>0</v>
      </c>
      <c r="BR78" s="140">
        <v>0</v>
      </c>
      <c r="BS78" s="140">
        <v>0</v>
      </c>
      <c r="BT78" s="140">
        <v>0</v>
      </c>
      <c r="BU78" s="140">
        <f t="shared" si="99"/>
        <v>0</v>
      </c>
      <c r="BV78" s="140">
        <v>0</v>
      </c>
      <c r="BW78" s="140">
        <v>0</v>
      </c>
      <c r="BX78" s="140">
        <v>0</v>
      </c>
      <c r="BY78" s="140">
        <v>0</v>
      </c>
      <c r="BZ78" s="140">
        <f t="shared" si="100"/>
        <v>0</v>
      </c>
      <c r="CA78" s="140">
        <v>0</v>
      </c>
      <c r="CB78" s="140">
        <v>0</v>
      </c>
      <c r="CC78" s="140">
        <v>0</v>
      </c>
      <c r="CD78" s="140">
        <v>0</v>
      </c>
      <c r="CE78" s="140">
        <v>23965</v>
      </c>
      <c r="CF78" s="140"/>
      <c r="CG78" s="140">
        <v>0</v>
      </c>
      <c r="CH78" s="140">
        <f t="shared" si="101"/>
        <v>0</v>
      </c>
      <c r="CI78" s="140">
        <f t="shared" si="73"/>
        <v>0</v>
      </c>
      <c r="CJ78" s="140">
        <f t="shared" si="73"/>
        <v>0</v>
      </c>
      <c r="CK78" s="140">
        <f t="shared" si="73"/>
        <v>0</v>
      </c>
      <c r="CL78" s="140">
        <f t="shared" si="73"/>
        <v>0</v>
      </c>
      <c r="CM78" s="140">
        <f t="shared" si="73"/>
        <v>0</v>
      </c>
      <c r="CN78" s="140">
        <f t="shared" si="73"/>
        <v>0</v>
      </c>
      <c r="CO78" s="140">
        <f t="shared" si="73"/>
        <v>0</v>
      </c>
      <c r="CP78" s="140">
        <f t="shared" si="73"/>
        <v>0</v>
      </c>
      <c r="CQ78" s="140">
        <f aca="true" t="shared" si="109" ref="CQ78:CQ84">SUM(AM78,+BO78)</f>
        <v>41742</v>
      </c>
      <c r="CR78" s="140">
        <f aca="true" t="shared" si="110" ref="CR78:CR84">SUM(AN78,+BP78)</f>
        <v>8226</v>
      </c>
      <c r="CS78" s="140">
        <f aca="true" t="shared" si="111" ref="CS78:CS84">SUM(AO78,+BQ78)</f>
        <v>8226</v>
      </c>
      <c r="CT78" s="140">
        <f aca="true" t="shared" si="112" ref="CT78:CT84">SUM(AP78,+BR78)</f>
        <v>0</v>
      </c>
      <c r="CU78" s="140">
        <f aca="true" t="shared" si="113" ref="CU78:CU84">SUM(AQ78,+BS78)</f>
        <v>0</v>
      </c>
      <c r="CV78" s="140">
        <f t="shared" si="64"/>
        <v>0</v>
      </c>
      <c r="CW78" s="140">
        <f t="shared" si="65"/>
        <v>12479</v>
      </c>
      <c r="CX78" s="140">
        <f t="shared" si="71"/>
        <v>12479</v>
      </c>
      <c r="CY78" s="140">
        <f t="shared" si="68"/>
        <v>0</v>
      </c>
      <c r="CZ78" s="140">
        <f t="shared" si="69"/>
        <v>0</v>
      </c>
      <c r="DA78" s="140">
        <f t="shared" si="70"/>
        <v>0</v>
      </c>
      <c r="DB78" s="140">
        <f t="shared" si="102"/>
        <v>21037</v>
      </c>
      <c r="DC78" s="140">
        <f t="shared" si="103"/>
        <v>21037</v>
      </c>
      <c r="DD78" s="140">
        <f t="shared" si="104"/>
        <v>0</v>
      </c>
      <c r="DE78" s="140">
        <f t="shared" si="105"/>
        <v>0</v>
      </c>
      <c r="DF78" s="140">
        <f t="shared" si="106"/>
        <v>0</v>
      </c>
      <c r="DG78" s="140">
        <f t="shared" si="107"/>
        <v>142156</v>
      </c>
      <c r="DH78" s="140">
        <f t="shared" si="108"/>
        <v>0</v>
      </c>
      <c r="DI78" s="140">
        <f t="shared" si="74"/>
        <v>0</v>
      </c>
      <c r="DJ78" s="140">
        <f t="shared" si="75"/>
        <v>41742</v>
      </c>
    </row>
    <row r="79" spans="1:114" s="123" customFormat="1" ht="12" customHeight="1">
      <c r="A79" s="124" t="s">
        <v>219</v>
      </c>
      <c r="B79" s="125" t="s">
        <v>358</v>
      </c>
      <c r="C79" s="124" t="s">
        <v>359</v>
      </c>
      <c r="D79" s="140">
        <f t="shared" si="76"/>
        <v>33047</v>
      </c>
      <c r="E79" s="140">
        <f t="shared" si="77"/>
        <v>1546</v>
      </c>
      <c r="F79" s="140">
        <v>0</v>
      </c>
      <c r="G79" s="140">
        <v>0</v>
      </c>
      <c r="H79" s="140">
        <v>0</v>
      </c>
      <c r="I79" s="140">
        <v>576</v>
      </c>
      <c r="J79" s="141" t="s">
        <v>199</v>
      </c>
      <c r="K79" s="140">
        <v>970</v>
      </c>
      <c r="L79" s="140">
        <v>31501</v>
      </c>
      <c r="M79" s="140">
        <f t="shared" si="78"/>
        <v>8191</v>
      </c>
      <c r="N79" s="140">
        <f t="shared" si="79"/>
        <v>0</v>
      </c>
      <c r="O79" s="140">
        <v>0</v>
      </c>
      <c r="P79" s="140">
        <v>0</v>
      </c>
      <c r="Q79" s="140">
        <v>0</v>
      </c>
      <c r="R79" s="140">
        <v>0</v>
      </c>
      <c r="S79" s="141" t="s">
        <v>199</v>
      </c>
      <c r="T79" s="140">
        <v>0</v>
      </c>
      <c r="U79" s="140">
        <v>8191</v>
      </c>
      <c r="V79" s="140">
        <f t="shared" si="80"/>
        <v>41238</v>
      </c>
      <c r="W79" s="140">
        <f t="shared" si="81"/>
        <v>1546</v>
      </c>
      <c r="X79" s="140">
        <f t="shared" si="82"/>
        <v>0</v>
      </c>
      <c r="Y79" s="140">
        <f t="shared" si="83"/>
        <v>0</v>
      </c>
      <c r="Z79" s="140">
        <f t="shared" si="84"/>
        <v>0</v>
      </c>
      <c r="AA79" s="140">
        <f t="shared" si="85"/>
        <v>576</v>
      </c>
      <c r="AB79" s="141" t="s">
        <v>199</v>
      </c>
      <c r="AC79" s="140">
        <f t="shared" si="86"/>
        <v>970</v>
      </c>
      <c r="AD79" s="140">
        <f t="shared" si="87"/>
        <v>39692</v>
      </c>
      <c r="AE79" s="140">
        <f t="shared" si="88"/>
        <v>0</v>
      </c>
      <c r="AF79" s="140">
        <f t="shared" si="89"/>
        <v>0</v>
      </c>
      <c r="AG79" s="140">
        <v>0</v>
      </c>
      <c r="AH79" s="140">
        <v>0</v>
      </c>
      <c r="AI79" s="140">
        <v>0</v>
      </c>
      <c r="AJ79" s="140">
        <v>0</v>
      </c>
      <c r="AK79" s="140">
        <v>0</v>
      </c>
      <c r="AL79" s="140">
        <v>0</v>
      </c>
      <c r="AM79" s="140">
        <f t="shared" si="90"/>
        <v>14702</v>
      </c>
      <c r="AN79" s="140">
        <f t="shared" si="91"/>
        <v>2575</v>
      </c>
      <c r="AO79" s="140">
        <v>2575</v>
      </c>
      <c r="AP79" s="140">
        <v>0</v>
      </c>
      <c r="AQ79" s="140">
        <v>0</v>
      </c>
      <c r="AR79" s="140">
        <v>0</v>
      </c>
      <c r="AS79" s="140">
        <f t="shared" si="92"/>
        <v>349</v>
      </c>
      <c r="AT79" s="140">
        <v>17</v>
      </c>
      <c r="AU79" s="140">
        <v>0</v>
      </c>
      <c r="AV79" s="140">
        <v>332</v>
      </c>
      <c r="AW79" s="140">
        <v>0</v>
      </c>
      <c r="AX79" s="140">
        <f t="shared" si="93"/>
        <v>11778</v>
      </c>
      <c r="AY79" s="140">
        <v>11256</v>
      </c>
      <c r="AZ79" s="140">
        <v>522</v>
      </c>
      <c r="BA79" s="140">
        <v>0</v>
      </c>
      <c r="BB79" s="140">
        <v>0</v>
      </c>
      <c r="BC79" s="140">
        <v>17869</v>
      </c>
      <c r="BD79" s="140">
        <v>0</v>
      </c>
      <c r="BE79" s="140">
        <v>476</v>
      </c>
      <c r="BF79" s="140">
        <f t="shared" si="94"/>
        <v>15178</v>
      </c>
      <c r="BG79" s="140">
        <f t="shared" si="95"/>
        <v>0</v>
      </c>
      <c r="BH79" s="140">
        <f t="shared" si="96"/>
        <v>0</v>
      </c>
      <c r="BI79" s="140">
        <v>0</v>
      </c>
      <c r="BJ79" s="140">
        <v>0</v>
      </c>
      <c r="BK79" s="140">
        <v>0</v>
      </c>
      <c r="BL79" s="140">
        <v>0</v>
      </c>
      <c r="BM79" s="140">
        <v>0</v>
      </c>
      <c r="BN79" s="140">
        <v>0</v>
      </c>
      <c r="BO79" s="140">
        <f t="shared" si="97"/>
        <v>0</v>
      </c>
      <c r="BP79" s="140">
        <f t="shared" si="98"/>
        <v>0</v>
      </c>
      <c r="BQ79" s="140">
        <v>0</v>
      </c>
      <c r="BR79" s="140">
        <v>0</v>
      </c>
      <c r="BS79" s="140">
        <v>0</v>
      </c>
      <c r="BT79" s="140">
        <v>0</v>
      </c>
      <c r="BU79" s="140">
        <f t="shared" si="99"/>
        <v>0</v>
      </c>
      <c r="BV79" s="140">
        <v>0</v>
      </c>
      <c r="BW79" s="140">
        <v>0</v>
      </c>
      <c r="BX79" s="140">
        <v>0</v>
      </c>
      <c r="BY79" s="140">
        <v>0</v>
      </c>
      <c r="BZ79" s="140">
        <f t="shared" si="100"/>
        <v>0</v>
      </c>
      <c r="CA79" s="140">
        <v>0</v>
      </c>
      <c r="CB79" s="140">
        <v>0</v>
      </c>
      <c r="CC79" s="140">
        <v>0</v>
      </c>
      <c r="CD79" s="140">
        <v>0</v>
      </c>
      <c r="CE79" s="140">
        <v>8191</v>
      </c>
      <c r="CF79" s="140">
        <v>0</v>
      </c>
      <c r="CG79" s="140">
        <v>0</v>
      </c>
      <c r="CH79" s="140">
        <f t="shared" si="101"/>
        <v>0</v>
      </c>
      <c r="CI79" s="140">
        <f aca="true" t="shared" si="114" ref="CI79:CI84">SUM(AE79,+BG79)</f>
        <v>0</v>
      </c>
      <c r="CJ79" s="140">
        <f aca="true" t="shared" si="115" ref="CJ79:CJ84">SUM(AF79,+BH79)</f>
        <v>0</v>
      </c>
      <c r="CK79" s="140">
        <f aca="true" t="shared" si="116" ref="CK79:CK84">SUM(AG79,+BI79)</f>
        <v>0</v>
      </c>
      <c r="CL79" s="140">
        <f aca="true" t="shared" si="117" ref="CL79:CL84">SUM(AH79,+BJ79)</f>
        <v>0</v>
      </c>
      <c r="CM79" s="140">
        <f aca="true" t="shared" si="118" ref="CM79:CM84">SUM(AI79,+BK79)</f>
        <v>0</v>
      </c>
      <c r="CN79" s="140">
        <f aca="true" t="shared" si="119" ref="CN79:CN84">SUM(AJ79,+BL79)</f>
        <v>0</v>
      </c>
      <c r="CO79" s="140">
        <f aca="true" t="shared" si="120" ref="CO79:CO84">SUM(AK79,+BM79)</f>
        <v>0</v>
      </c>
      <c r="CP79" s="140">
        <f aca="true" t="shared" si="121" ref="CP79:CP84">SUM(AL79,+BN79)</f>
        <v>0</v>
      </c>
      <c r="CQ79" s="140">
        <f t="shared" si="109"/>
        <v>14702</v>
      </c>
      <c r="CR79" s="140">
        <f t="shared" si="110"/>
        <v>2575</v>
      </c>
      <c r="CS79" s="140">
        <f t="shared" si="111"/>
        <v>2575</v>
      </c>
      <c r="CT79" s="140">
        <f t="shared" si="112"/>
        <v>0</v>
      </c>
      <c r="CU79" s="140">
        <f t="shared" si="113"/>
        <v>0</v>
      </c>
      <c r="CV79" s="140">
        <f t="shared" si="64"/>
        <v>0</v>
      </c>
      <c r="CW79" s="140">
        <f t="shared" si="65"/>
        <v>349</v>
      </c>
      <c r="CX79" s="140">
        <f t="shared" si="71"/>
        <v>17</v>
      </c>
      <c r="CY79" s="140">
        <f t="shared" si="68"/>
        <v>0</v>
      </c>
      <c r="CZ79" s="140">
        <f t="shared" si="69"/>
        <v>332</v>
      </c>
      <c r="DA79" s="140">
        <f t="shared" si="70"/>
        <v>0</v>
      </c>
      <c r="DB79" s="140">
        <f t="shared" si="102"/>
        <v>11778</v>
      </c>
      <c r="DC79" s="140">
        <f t="shared" si="103"/>
        <v>11256</v>
      </c>
      <c r="DD79" s="140">
        <f t="shared" si="104"/>
        <v>522</v>
      </c>
      <c r="DE79" s="140">
        <f t="shared" si="105"/>
        <v>0</v>
      </c>
      <c r="DF79" s="140">
        <f t="shared" si="106"/>
        <v>0</v>
      </c>
      <c r="DG79" s="140">
        <f t="shared" si="107"/>
        <v>26060</v>
      </c>
      <c r="DH79" s="140">
        <f t="shared" si="108"/>
        <v>0</v>
      </c>
      <c r="DI79" s="140">
        <f t="shared" si="74"/>
        <v>476</v>
      </c>
      <c r="DJ79" s="140">
        <f t="shared" si="75"/>
        <v>15178</v>
      </c>
    </row>
    <row r="80" spans="1:114" s="123" customFormat="1" ht="12" customHeight="1">
      <c r="A80" s="124" t="s">
        <v>219</v>
      </c>
      <c r="B80" s="125" t="s">
        <v>360</v>
      </c>
      <c r="C80" s="124" t="s">
        <v>361</v>
      </c>
      <c r="D80" s="140">
        <f t="shared" si="76"/>
        <v>25172</v>
      </c>
      <c r="E80" s="140">
        <f t="shared" si="77"/>
        <v>0</v>
      </c>
      <c r="F80" s="140">
        <v>0</v>
      </c>
      <c r="G80" s="140">
        <v>0</v>
      </c>
      <c r="H80" s="140">
        <v>0</v>
      </c>
      <c r="I80" s="140">
        <v>0</v>
      </c>
      <c r="J80" s="141" t="s">
        <v>199</v>
      </c>
      <c r="K80" s="140">
        <v>0</v>
      </c>
      <c r="L80" s="140">
        <v>25172</v>
      </c>
      <c r="M80" s="140">
        <f t="shared" si="78"/>
        <v>3625</v>
      </c>
      <c r="N80" s="140">
        <f t="shared" si="79"/>
        <v>0</v>
      </c>
      <c r="O80" s="140">
        <v>0</v>
      </c>
      <c r="P80" s="140">
        <v>0</v>
      </c>
      <c r="Q80" s="140">
        <v>0</v>
      </c>
      <c r="R80" s="140">
        <v>0</v>
      </c>
      <c r="S80" s="141" t="s">
        <v>199</v>
      </c>
      <c r="T80" s="140">
        <v>0</v>
      </c>
      <c r="U80" s="140">
        <v>3625</v>
      </c>
      <c r="V80" s="140">
        <f t="shared" si="80"/>
        <v>28797</v>
      </c>
      <c r="W80" s="140">
        <f t="shared" si="81"/>
        <v>0</v>
      </c>
      <c r="X80" s="140">
        <f t="shared" si="82"/>
        <v>0</v>
      </c>
      <c r="Y80" s="140">
        <f t="shared" si="83"/>
        <v>0</v>
      </c>
      <c r="Z80" s="140">
        <f t="shared" si="84"/>
        <v>0</v>
      </c>
      <c r="AA80" s="140">
        <f t="shared" si="85"/>
        <v>0</v>
      </c>
      <c r="AB80" s="141" t="s">
        <v>199</v>
      </c>
      <c r="AC80" s="140">
        <f t="shared" si="86"/>
        <v>0</v>
      </c>
      <c r="AD80" s="140">
        <f t="shared" si="87"/>
        <v>28797</v>
      </c>
      <c r="AE80" s="140">
        <f t="shared" si="88"/>
        <v>0</v>
      </c>
      <c r="AF80" s="140">
        <f t="shared" si="89"/>
        <v>0</v>
      </c>
      <c r="AG80" s="140">
        <v>0</v>
      </c>
      <c r="AH80" s="140">
        <v>0</v>
      </c>
      <c r="AI80" s="140">
        <v>0</v>
      </c>
      <c r="AJ80" s="140">
        <v>0</v>
      </c>
      <c r="AK80" s="140">
        <v>0</v>
      </c>
      <c r="AL80" s="140">
        <v>0</v>
      </c>
      <c r="AM80" s="140">
        <f t="shared" si="90"/>
        <v>0</v>
      </c>
      <c r="AN80" s="140">
        <f t="shared" si="91"/>
        <v>0</v>
      </c>
      <c r="AO80" s="140">
        <v>0</v>
      </c>
      <c r="AP80" s="140">
        <v>0</v>
      </c>
      <c r="AQ80" s="140">
        <v>0</v>
      </c>
      <c r="AR80" s="140">
        <v>0</v>
      </c>
      <c r="AS80" s="140">
        <f t="shared" si="92"/>
        <v>0</v>
      </c>
      <c r="AT80" s="140">
        <v>0</v>
      </c>
      <c r="AU80" s="140">
        <v>0</v>
      </c>
      <c r="AV80" s="140">
        <v>0</v>
      </c>
      <c r="AW80" s="140">
        <v>0</v>
      </c>
      <c r="AX80" s="140">
        <f t="shared" si="93"/>
        <v>0</v>
      </c>
      <c r="AY80" s="140">
        <v>0</v>
      </c>
      <c r="AZ80" s="140">
        <v>0</v>
      </c>
      <c r="BA80" s="140">
        <v>0</v>
      </c>
      <c r="BB80" s="140">
        <v>0</v>
      </c>
      <c r="BC80" s="140">
        <v>25172</v>
      </c>
      <c r="BD80" s="140">
        <v>0</v>
      </c>
      <c r="BE80" s="140">
        <v>0</v>
      </c>
      <c r="BF80" s="140">
        <f t="shared" si="94"/>
        <v>0</v>
      </c>
      <c r="BG80" s="140">
        <f t="shared" si="95"/>
        <v>0</v>
      </c>
      <c r="BH80" s="140">
        <f t="shared" si="96"/>
        <v>0</v>
      </c>
      <c r="BI80" s="140">
        <v>0</v>
      </c>
      <c r="BJ80" s="140">
        <v>0</v>
      </c>
      <c r="BK80" s="140">
        <v>0</v>
      </c>
      <c r="BL80" s="140">
        <v>0</v>
      </c>
      <c r="BM80" s="140">
        <v>0</v>
      </c>
      <c r="BN80" s="140">
        <v>0</v>
      </c>
      <c r="BO80" s="140">
        <f t="shared" si="97"/>
        <v>0</v>
      </c>
      <c r="BP80" s="140">
        <f t="shared" si="98"/>
        <v>0</v>
      </c>
      <c r="BQ80" s="140">
        <v>0</v>
      </c>
      <c r="BR80" s="140">
        <v>0</v>
      </c>
      <c r="BS80" s="140">
        <v>0</v>
      </c>
      <c r="BT80" s="140">
        <v>0</v>
      </c>
      <c r="BU80" s="140">
        <f t="shared" si="99"/>
        <v>0</v>
      </c>
      <c r="BV80" s="140">
        <v>0</v>
      </c>
      <c r="BW80" s="140">
        <v>0</v>
      </c>
      <c r="BX80" s="140">
        <v>0</v>
      </c>
      <c r="BY80" s="140">
        <v>0</v>
      </c>
      <c r="BZ80" s="140">
        <f t="shared" si="100"/>
        <v>0</v>
      </c>
      <c r="CA80" s="140">
        <v>0</v>
      </c>
      <c r="CB80" s="140">
        <v>0</v>
      </c>
      <c r="CC80" s="140">
        <v>0</v>
      </c>
      <c r="CD80" s="140">
        <v>0</v>
      </c>
      <c r="CE80" s="140">
        <v>3625</v>
      </c>
      <c r="CF80" s="140">
        <v>0</v>
      </c>
      <c r="CG80" s="140">
        <v>0</v>
      </c>
      <c r="CH80" s="140">
        <f t="shared" si="101"/>
        <v>0</v>
      </c>
      <c r="CI80" s="140">
        <f t="shared" si="114"/>
        <v>0</v>
      </c>
      <c r="CJ80" s="140">
        <f t="shared" si="115"/>
        <v>0</v>
      </c>
      <c r="CK80" s="140">
        <f t="shared" si="116"/>
        <v>0</v>
      </c>
      <c r="CL80" s="140">
        <f t="shared" si="117"/>
        <v>0</v>
      </c>
      <c r="CM80" s="140">
        <f t="shared" si="118"/>
        <v>0</v>
      </c>
      <c r="CN80" s="140">
        <f t="shared" si="119"/>
        <v>0</v>
      </c>
      <c r="CO80" s="140">
        <f t="shared" si="120"/>
        <v>0</v>
      </c>
      <c r="CP80" s="140">
        <f t="shared" si="121"/>
        <v>0</v>
      </c>
      <c r="CQ80" s="140">
        <f t="shared" si="109"/>
        <v>0</v>
      </c>
      <c r="CR80" s="140">
        <f t="shared" si="110"/>
        <v>0</v>
      </c>
      <c r="CS80" s="140">
        <f t="shared" si="111"/>
        <v>0</v>
      </c>
      <c r="CT80" s="140">
        <f t="shared" si="112"/>
        <v>0</v>
      </c>
      <c r="CU80" s="140">
        <f t="shared" si="113"/>
        <v>0</v>
      </c>
      <c r="CV80" s="140">
        <f t="shared" si="64"/>
        <v>0</v>
      </c>
      <c r="CW80" s="140">
        <f t="shared" si="65"/>
        <v>0</v>
      </c>
      <c r="CX80" s="140">
        <f t="shared" si="71"/>
        <v>0</v>
      </c>
      <c r="CY80" s="140">
        <f t="shared" si="68"/>
        <v>0</v>
      </c>
      <c r="CZ80" s="140">
        <f t="shared" si="69"/>
        <v>0</v>
      </c>
      <c r="DA80" s="140">
        <f t="shared" si="70"/>
        <v>0</v>
      </c>
      <c r="DB80" s="140">
        <f t="shared" si="102"/>
        <v>0</v>
      </c>
      <c r="DC80" s="140">
        <f t="shared" si="103"/>
        <v>0</v>
      </c>
      <c r="DD80" s="140">
        <f t="shared" si="104"/>
        <v>0</v>
      </c>
      <c r="DE80" s="140">
        <f t="shared" si="105"/>
        <v>0</v>
      </c>
      <c r="DF80" s="140">
        <f t="shared" si="106"/>
        <v>0</v>
      </c>
      <c r="DG80" s="140">
        <f t="shared" si="107"/>
        <v>28797</v>
      </c>
      <c r="DH80" s="140">
        <f t="shared" si="108"/>
        <v>0</v>
      </c>
      <c r="DI80" s="140">
        <f t="shared" si="74"/>
        <v>0</v>
      </c>
      <c r="DJ80" s="140">
        <f t="shared" si="75"/>
        <v>0</v>
      </c>
    </row>
    <row r="81" spans="1:114" s="123" customFormat="1" ht="12" customHeight="1">
      <c r="A81" s="124" t="s">
        <v>219</v>
      </c>
      <c r="B81" s="125" t="s">
        <v>362</v>
      </c>
      <c r="C81" s="124" t="s">
        <v>363</v>
      </c>
      <c r="D81" s="140">
        <f t="shared" si="76"/>
        <v>98285</v>
      </c>
      <c r="E81" s="140">
        <f t="shared" si="77"/>
        <v>11516</v>
      </c>
      <c r="F81" s="140">
        <v>0</v>
      </c>
      <c r="G81" s="140">
        <v>0</v>
      </c>
      <c r="H81" s="140">
        <v>0</v>
      </c>
      <c r="I81" s="140">
        <v>8322</v>
      </c>
      <c r="J81" s="141" t="s">
        <v>199</v>
      </c>
      <c r="K81" s="140">
        <v>3194</v>
      </c>
      <c r="L81" s="140">
        <v>86769</v>
      </c>
      <c r="M81" s="140">
        <f t="shared" si="78"/>
        <v>63889</v>
      </c>
      <c r="N81" s="140">
        <f t="shared" si="79"/>
        <v>0</v>
      </c>
      <c r="O81" s="140">
        <v>0</v>
      </c>
      <c r="P81" s="140">
        <v>0</v>
      </c>
      <c r="Q81" s="140">
        <v>0</v>
      </c>
      <c r="R81" s="140">
        <v>0</v>
      </c>
      <c r="S81" s="141" t="s">
        <v>199</v>
      </c>
      <c r="T81" s="140">
        <v>0</v>
      </c>
      <c r="U81" s="140">
        <v>63889</v>
      </c>
      <c r="V81" s="140">
        <f t="shared" si="80"/>
        <v>162174</v>
      </c>
      <c r="W81" s="140">
        <f t="shared" si="81"/>
        <v>11516</v>
      </c>
      <c r="X81" s="140">
        <f t="shared" si="82"/>
        <v>0</v>
      </c>
      <c r="Y81" s="140">
        <f t="shared" si="83"/>
        <v>0</v>
      </c>
      <c r="Z81" s="140">
        <f t="shared" si="84"/>
        <v>0</v>
      </c>
      <c r="AA81" s="140">
        <f t="shared" si="85"/>
        <v>8322</v>
      </c>
      <c r="AB81" s="141" t="s">
        <v>199</v>
      </c>
      <c r="AC81" s="140">
        <f t="shared" si="86"/>
        <v>3194</v>
      </c>
      <c r="AD81" s="140">
        <f t="shared" si="87"/>
        <v>150658</v>
      </c>
      <c r="AE81" s="140">
        <f t="shared" si="88"/>
        <v>0</v>
      </c>
      <c r="AF81" s="140">
        <f t="shared" si="89"/>
        <v>0</v>
      </c>
      <c r="AG81" s="140">
        <v>0</v>
      </c>
      <c r="AH81" s="140">
        <v>0</v>
      </c>
      <c r="AI81" s="140">
        <v>0</v>
      </c>
      <c r="AJ81" s="140">
        <v>0</v>
      </c>
      <c r="AK81" s="140">
        <v>0</v>
      </c>
      <c r="AL81" s="140">
        <v>0</v>
      </c>
      <c r="AM81" s="140">
        <f t="shared" si="90"/>
        <v>30172</v>
      </c>
      <c r="AN81" s="140">
        <f t="shared" si="91"/>
        <v>4529</v>
      </c>
      <c r="AO81" s="140">
        <v>0</v>
      </c>
      <c r="AP81" s="140">
        <v>0</v>
      </c>
      <c r="AQ81" s="140">
        <v>3623</v>
      </c>
      <c r="AR81" s="140">
        <v>906</v>
      </c>
      <c r="AS81" s="140">
        <f t="shared" si="92"/>
        <v>4359</v>
      </c>
      <c r="AT81" s="140">
        <v>0</v>
      </c>
      <c r="AU81" s="140">
        <v>3487</v>
      </c>
      <c r="AV81" s="140">
        <v>872</v>
      </c>
      <c r="AW81" s="140">
        <v>0</v>
      </c>
      <c r="AX81" s="140">
        <f t="shared" si="93"/>
        <v>21284</v>
      </c>
      <c r="AY81" s="140">
        <v>16451</v>
      </c>
      <c r="AZ81" s="140">
        <v>4130</v>
      </c>
      <c r="BA81" s="140">
        <v>703</v>
      </c>
      <c r="BB81" s="140">
        <v>0</v>
      </c>
      <c r="BC81" s="140">
        <v>68113</v>
      </c>
      <c r="BD81" s="140">
        <v>0</v>
      </c>
      <c r="BE81" s="140">
        <v>0</v>
      </c>
      <c r="BF81" s="140">
        <f t="shared" si="94"/>
        <v>30172</v>
      </c>
      <c r="BG81" s="140">
        <f t="shared" si="95"/>
        <v>0</v>
      </c>
      <c r="BH81" s="140">
        <f t="shared" si="96"/>
        <v>0</v>
      </c>
      <c r="BI81" s="140">
        <v>0</v>
      </c>
      <c r="BJ81" s="140">
        <v>0</v>
      </c>
      <c r="BK81" s="140">
        <v>0</v>
      </c>
      <c r="BL81" s="140">
        <v>0</v>
      </c>
      <c r="BM81" s="140">
        <v>0</v>
      </c>
      <c r="BN81" s="140">
        <v>0</v>
      </c>
      <c r="BO81" s="140">
        <f t="shared" si="97"/>
        <v>0</v>
      </c>
      <c r="BP81" s="140">
        <f t="shared" si="98"/>
        <v>0</v>
      </c>
      <c r="BQ81" s="140">
        <v>0</v>
      </c>
      <c r="BR81" s="140">
        <v>0</v>
      </c>
      <c r="BS81" s="140">
        <v>0</v>
      </c>
      <c r="BT81" s="140">
        <v>0</v>
      </c>
      <c r="BU81" s="140">
        <f t="shared" si="99"/>
        <v>0</v>
      </c>
      <c r="BV81" s="140">
        <v>0</v>
      </c>
      <c r="BW81" s="140">
        <v>0</v>
      </c>
      <c r="BX81" s="140">
        <v>0</v>
      </c>
      <c r="BY81" s="140">
        <v>0</v>
      </c>
      <c r="BZ81" s="140">
        <f t="shared" si="100"/>
        <v>0</v>
      </c>
      <c r="CA81" s="140">
        <v>0</v>
      </c>
      <c r="CB81" s="140">
        <v>0</v>
      </c>
      <c r="CC81" s="140">
        <v>0</v>
      </c>
      <c r="CD81" s="140">
        <v>0</v>
      </c>
      <c r="CE81" s="140">
        <v>63889</v>
      </c>
      <c r="CF81" s="140">
        <v>0</v>
      </c>
      <c r="CG81" s="140">
        <v>0</v>
      </c>
      <c r="CH81" s="140">
        <f t="shared" si="101"/>
        <v>0</v>
      </c>
      <c r="CI81" s="140">
        <f t="shared" si="114"/>
        <v>0</v>
      </c>
      <c r="CJ81" s="140">
        <f t="shared" si="115"/>
        <v>0</v>
      </c>
      <c r="CK81" s="140">
        <f t="shared" si="116"/>
        <v>0</v>
      </c>
      <c r="CL81" s="140">
        <f t="shared" si="117"/>
        <v>0</v>
      </c>
      <c r="CM81" s="140">
        <f t="shared" si="118"/>
        <v>0</v>
      </c>
      <c r="CN81" s="140">
        <f t="shared" si="119"/>
        <v>0</v>
      </c>
      <c r="CO81" s="140">
        <f t="shared" si="120"/>
        <v>0</v>
      </c>
      <c r="CP81" s="140">
        <f t="shared" si="121"/>
        <v>0</v>
      </c>
      <c r="CQ81" s="140">
        <f t="shared" si="109"/>
        <v>30172</v>
      </c>
      <c r="CR81" s="140">
        <f t="shared" si="110"/>
        <v>4529</v>
      </c>
      <c r="CS81" s="140">
        <f t="shared" si="111"/>
        <v>0</v>
      </c>
      <c r="CT81" s="140">
        <f t="shared" si="112"/>
        <v>0</v>
      </c>
      <c r="CU81" s="140">
        <f t="shared" si="113"/>
        <v>3623</v>
      </c>
      <c r="CV81" s="140">
        <f t="shared" si="64"/>
        <v>906</v>
      </c>
      <c r="CW81" s="140">
        <f t="shared" si="65"/>
        <v>4359</v>
      </c>
      <c r="CX81" s="140">
        <f t="shared" si="71"/>
        <v>0</v>
      </c>
      <c r="CY81" s="140">
        <f t="shared" si="68"/>
        <v>3487</v>
      </c>
      <c r="CZ81" s="140">
        <f t="shared" si="69"/>
        <v>872</v>
      </c>
      <c r="DA81" s="140">
        <f t="shared" si="70"/>
        <v>0</v>
      </c>
      <c r="DB81" s="140">
        <f t="shared" si="102"/>
        <v>21284</v>
      </c>
      <c r="DC81" s="140">
        <f t="shared" si="103"/>
        <v>16451</v>
      </c>
      <c r="DD81" s="140">
        <f t="shared" si="104"/>
        <v>4130</v>
      </c>
      <c r="DE81" s="140">
        <f t="shared" si="105"/>
        <v>703</v>
      </c>
      <c r="DF81" s="140">
        <f t="shared" si="106"/>
        <v>0</v>
      </c>
      <c r="DG81" s="140">
        <f t="shared" si="107"/>
        <v>132002</v>
      </c>
      <c r="DH81" s="140">
        <f t="shared" si="108"/>
        <v>0</v>
      </c>
      <c r="DI81" s="140">
        <f t="shared" si="74"/>
        <v>0</v>
      </c>
      <c r="DJ81" s="140">
        <f t="shared" si="75"/>
        <v>30172</v>
      </c>
    </row>
    <row r="82" spans="1:114" s="123" customFormat="1" ht="12" customHeight="1">
      <c r="A82" s="124" t="s">
        <v>219</v>
      </c>
      <c r="B82" s="125" t="s">
        <v>364</v>
      </c>
      <c r="C82" s="124" t="s">
        <v>365</v>
      </c>
      <c r="D82" s="140">
        <f t="shared" si="76"/>
        <v>32106</v>
      </c>
      <c r="E82" s="140">
        <f t="shared" si="77"/>
        <v>3316</v>
      </c>
      <c r="F82" s="140">
        <v>0</v>
      </c>
      <c r="G82" s="140">
        <v>0</v>
      </c>
      <c r="H82" s="140">
        <v>0</v>
      </c>
      <c r="I82" s="140">
        <v>3316</v>
      </c>
      <c r="J82" s="141" t="s">
        <v>199</v>
      </c>
      <c r="K82" s="140">
        <v>0</v>
      </c>
      <c r="L82" s="140">
        <v>28790</v>
      </c>
      <c r="M82" s="140">
        <f t="shared" si="78"/>
        <v>13378</v>
      </c>
      <c r="N82" s="140">
        <f t="shared" si="79"/>
        <v>0</v>
      </c>
      <c r="O82" s="140">
        <v>0</v>
      </c>
      <c r="P82" s="140">
        <v>0</v>
      </c>
      <c r="Q82" s="140">
        <v>0</v>
      </c>
      <c r="R82" s="140">
        <v>0</v>
      </c>
      <c r="S82" s="141" t="s">
        <v>199</v>
      </c>
      <c r="T82" s="140">
        <v>0</v>
      </c>
      <c r="U82" s="140">
        <v>13378</v>
      </c>
      <c r="V82" s="140">
        <f t="shared" si="80"/>
        <v>45484</v>
      </c>
      <c r="W82" s="140">
        <f t="shared" si="81"/>
        <v>3316</v>
      </c>
      <c r="X82" s="140">
        <f t="shared" si="82"/>
        <v>0</v>
      </c>
      <c r="Y82" s="140">
        <f t="shared" si="83"/>
        <v>0</v>
      </c>
      <c r="Z82" s="140">
        <f t="shared" si="84"/>
        <v>0</v>
      </c>
      <c r="AA82" s="140">
        <f t="shared" si="85"/>
        <v>3316</v>
      </c>
      <c r="AB82" s="141" t="s">
        <v>199</v>
      </c>
      <c r="AC82" s="140">
        <f t="shared" si="86"/>
        <v>0</v>
      </c>
      <c r="AD82" s="140">
        <f t="shared" si="87"/>
        <v>42168</v>
      </c>
      <c r="AE82" s="140">
        <f t="shared" si="88"/>
        <v>0</v>
      </c>
      <c r="AF82" s="140">
        <f t="shared" si="89"/>
        <v>0</v>
      </c>
      <c r="AG82" s="140">
        <v>0</v>
      </c>
      <c r="AH82" s="140">
        <v>0</v>
      </c>
      <c r="AI82" s="140">
        <v>0</v>
      </c>
      <c r="AJ82" s="140">
        <v>0</v>
      </c>
      <c r="AK82" s="140">
        <v>0</v>
      </c>
      <c r="AL82" s="140">
        <v>0</v>
      </c>
      <c r="AM82" s="140">
        <f t="shared" si="90"/>
        <v>32106</v>
      </c>
      <c r="AN82" s="140">
        <f t="shared" si="91"/>
        <v>20119</v>
      </c>
      <c r="AO82" s="140">
        <v>17234</v>
      </c>
      <c r="AP82" s="140">
        <v>2885</v>
      </c>
      <c r="AQ82" s="140">
        <v>0</v>
      </c>
      <c r="AR82" s="140">
        <v>0</v>
      </c>
      <c r="AS82" s="140">
        <f t="shared" si="92"/>
        <v>1416</v>
      </c>
      <c r="AT82" s="140">
        <v>1416</v>
      </c>
      <c r="AU82" s="140">
        <v>0</v>
      </c>
      <c r="AV82" s="140">
        <v>0</v>
      </c>
      <c r="AW82" s="140">
        <v>0</v>
      </c>
      <c r="AX82" s="140">
        <f t="shared" si="93"/>
        <v>10571</v>
      </c>
      <c r="AY82" s="140">
        <v>2114</v>
      </c>
      <c r="AZ82" s="140">
        <v>0</v>
      </c>
      <c r="BA82" s="140">
        <v>8457</v>
      </c>
      <c r="BB82" s="140">
        <v>0</v>
      </c>
      <c r="BC82" s="140">
        <v>0</v>
      </c>
      <c r="BD82" s="140">
        <v>0</v>
      </c>
      <c r="BE82" s="140">
        <v>0</v>
      </c>
      <c r="BF82" s="140">
        <f t="shared" si="94"/>
        <v>32106</v>
      </c>
      <c r="BG82" s="140">
        <f t="shared" si="95"/>
        <v>0</v>
      </c>
      <c r="BH82" s="140">
        <f t="shared" si="96"/>
        <v>0</v>
      </c>
      <c r="BI82" s="140">
        <v>0</v>
      </c>
      <c r="BJ82" s="140">
        <v>0</v>
      </c>
      <c r="BK82" s="140">
        <v>0</v>
      </c>
      <c r="BL82" s="140">
        <v>0</v>
      </c>
      <c r="BM82" s="140">
        <v>0</v>
      </c>
      <c r="BN82" s="140">
        <v>0</v>
      </c>
      <c r="BO82" s="140">
        <f t="shared" si="97"/>
        <v>13378</v>
      </c>
      <c r="BP82" s="140">
        <f t="shared" si="98"/>
        <v>0</v>
      </c>
      <c r="BQ82" s="140">
        <v>0</v>
      </c>
      <c r="BR82" s="140">
        <v>0</v>
      </c>
      <c r="BS82" s="140">
        <v>0</v>
      </c>
      <c r="BT82" s="140">
        <v>0</v>
      </c>
      <c r="BU82" s="140">
        <f t="shared" si="99"/>
        <v>0</v>
      </c>
      <c r="BV82" s="140">
        <v>0</v>
      </c>
      <c r="BW82" s="140">
        <v>0</v>
      </c>
      <c r="BX82" s="140">
        <v>0</v>
      </c>
      <c r="BY82" s="140">
        <v>0</v>
      </c>
      <c r="BZ82" s="140">
        <f t="shared" si="100"/>
        <v>13378</v>
      </c>
      <c r="CA82" s="140">
        <v>0</v>
      </c>
      <c r="CB82" s="140">
        <v>0</v>
      </c>
      <c r="CC82" s="140">
        <v>13378</v>
      </c>
      <c r="CD82" s="140">
        <v>0</v>
      </c>
      <c r="CE82" s="140">
        <v>0</v>
      </c>
      <c r="CF82" s="140">
        <v>0</v>
      </c>
      <c r="CG82" s="140">
        <v>0</v>
      </c>
      <c r="CH82" s="140">
        <f t="shared" si="101"/>
        <v>13378</v>
      </c>
      <c r="CI82" s="140">
        <f t="shared" si="114"/>
        <v>0</v>
      </c>
      <c r="CJ82" s="140">
        <f t="shared" si="115"/>
        <v>0</v>
      </c>
      <c r="CK82" s="140">
        <f t="shared" si="116"/>
        <v>0</v>
      </c>
      <c r="CL82" s="140">
        <f t="shared" si="117"/>
        <v>0</v>
      </c>
      <c r="CM82" s="140">
        <f t="shared" si="118"/>
        <v>0</v>
      </c>
      <c r="CN82" s="140">
        <f t="shared" si="119"/>
        <v>0</v>
      </c>
      <c r="CO82" s="140">
        <f t="shared" si="120"/>
        <v>0</v>
      </c>
      <c r="CP82" s="140">
        <f t="shared" si="121"/>
        <v>0</v>
      </c>
      <c r="CQ82" s="140">
        <f t="shared" si="109"/>
        <v>45484</v>
      </c>
      <c r="CR82" s="140">
        <f t="shared" si="110"/>
        <v>20119</v>
      </c>
      <c r="CS82" s="140">
        <f t="shared" si="111"/>
        <v>17234</v>
      </c>
      <c r="CT82" s="140">
        <f t="shared" si="112"/>
        <v>2885</v>
      </c>
      <c r="CU82" s="140">
        <f t="shared" si="113"/>
        <v>0</v>
      </c>
      <c r="CV82" s="140">
        <f t="shared" si="64"/>
        <v>0</v>
      </c>
      <c r="CW82" s="140">
        <f t="shared" si="65"/>
        <v>1416</v>
      </c>
      <c r="CX82" s="140">
        <f t="shared" si="71"/>
        <v>1416</v>
      </c>
      <c r="CY82" s="140">
        <f t="shared" si="68"/>
        <v>0</v>
      </c>
      <c r="CZ82" s="140">
        <f t="shared" si="69"/>
        <v>0</v>
      </c>
      <c r="DA82" s="140">
        <f t="shared" si="70"/>
        <v>0</v>
      </c>
      <c r="DB82" s="140">
        <f t="shared" si="102"/>
        <v>23949</v>
      </c>
      <c r="DC82" s="140">
        <f t="shared" si="103"/>
        <v>2114</v>
      </c>
      <c r="DD82" s="140">
        <f t="shared" si="104"/>
        <v>0</v>
      </c>
      <c r="DE82" s="140">
        <f t="shared" si="105"/>
        <v>21835</v>
      </c>
      <c r="DF82" s="140">
        <f t="shared" si="106"/>
        <v>0</v>
      </c>
      <c r="DG82" s="140">
        <f t="shared" si="107"/>
        <v>0</v>
      </c>
      <c r="DH82" s="140">
        <f t="shared" si="108"/>
        <v>0</v>
      </c>
      <c r="DI82" s="140">
        <f t="shared" si="74"/>
        <v>0</v>
      </c>
      <c r="DJ82" s="140">
        <f t="shared" si="75"/>
        <v>45484</v>
      </c>
    </row>
    <row r="83" spans="1:114" s="123" customFormat="1" ht="12" customHeight="1">
      <c r="A83" s="124" t="s">
        <v>219</v>
      </c>
      <c r="B83" s="125" t="s">
        <v>366</v>
      </c>
      <c r="C83" s="124" t="s">
        <v>367</v>
      </c>
      <c r="D83" s="140">
        <f t="shared" si="76"/>
        <v>105972</v>
      </c>
      <c r="E83" s="140">
        <f t="shared" si="77"/>
        <v>4133</v>
      </c>
      <c r="F83" s="140">
        <v>0</v>
      </c>
      <c r="G83" s="140">
        <v>0</v>
      </c>
      <c r="H83" s="140">
        <v>0</v>
      </c>
      <c r="I83" s="140">
        <v>0</v>
      </c>
      <c r="J83" s="141" t="s">
        <v>199</v>
      </c>
      <c r="K83" s="140">
        <v>4133</v>
      </c>
      <c r="L83" s="140">
        <v>101839</v>
      </c>
      <c r="M83" s="140">
        <f t="shared" si="78"/>
        <v>34616</v>
      </c>
      <c r="N83" s="140">
        <f t="shared" si="79"/>
        <v>0</v>
      </c>
      <c r="O83" s="140">
        <v>0</v>
      </c>
      <c r="P83" s="140">
        <v>0</v>
      </c>
      <c r="Q83" s="140">
        <v>0</v>
      </c>
      <c r="R83" s="140">
        <v>0</v>
      </c>
      <c r="S83" s="141" t="s">
        <v>199</v>
      </c>
      <c r="T83" s="140">
        <v>0</v>
      </c>
      <c r="U83" s="140">
        <v>34616</v>
      </c>
      <c r="V83" s="140">
        <f t="shared" si="80"/>
        <v>140588</v>
      </c>
      <c r="W83" s="140">
        <f t="shared" si="81"/>
        <v>4133</v>
      </c>
      <c r="X83" s="140">
        <f t="shared" si="82"/>
        <v>0</v>
      </c>
      <c r="Y83" s="140">
        <f t="shared" si="83"/>
        <v>0</v>
      </c>
      <c r="Z83" s="140">
        <f t="shared" si="84"/>
        <v>0</v>
      </c>
      <c r="AA83" s="140">
        <f t="shared" si="85"/>
        <v>0</v>
      </c>
      <c r="AB83" s="141" t="s">
        <v>199</v>
      </c>
      <c r="AC83" s="140">
        <f t="shared" si="86"/>
        <v>4133</v>
      </c>
      <c r="AD83" s="140">
        <f t="shared" si="87"/>
        <v>136455</v>
      </c>
      <c r="AE83" s="140">
        <f t="shared" si="88"/>
        <v>0</v>
      </c>
      <c r="AF83" s="140">
        <f t="shared" si="89"/>
        <v>0</v>
      </c>
      <c r="AG83" s="140">
        <v>0</v>
      </c>
      <c r="AH83" s="140">
        <v>0</v>
      </c>
      <c r="AI83" s="140">
        <v>0</v>
      </c>
      <c r="AJ83" s="140">
        <v>0</v>
      </c>
      <c r="AK83" s="140">
        <v>0</v>
      </c>
      <c r="AL83" s="140">
        <v>0</v>
      </c>
      <c r="AM83" s="140">
        <f t="shared" si="90"/>
        <v>22103</v>
      </c>
      <c r="AN83" s="140">
        <f t="shared" si="91"/>
        <v>0</v>
      </c>
      <c r="AO83" s="140">
        <v>0</v>
      </c>
      <c r="AP83" s="140">
        <v>0</v>
      </c>
      <c r="AQ83" s="140">
        <v>0</v>
      </c>
      <c r="AR83" s="140">
        <v>0</v>
      </c>
      <c r="AS83" s="140">
        <f t="shared" si="92"/>
        <v>378</v>
      </c>
      <c r="AT83" s="140">
        <v>378</v>
      </c>
      <c r="AU83" s="140">
        <v>0</v>
      </c>
      <c r="AV83" s="140">
        <v>0</v>
      </c>
      <c r="AW83" s="140">
        <v>0</v>
      </c>
      <c r="AX83" s="140">
        <f t="shared" si="93"/>
        <v>21725</v>
      </c>
      <c r="AY83" s="140">
        <v>18198</v>
      </c>
      <c r="AZ83" s="140">
        <v>3527</v>
      </c>
      <c r="BA83" s="140">
        <v>0</v>
      </c>
      <c r="BB83" s="140">
        <v>0</v>
      </c>
      <c r="BC83" s="140">
        <v>75537</v>
      </c>
      <c r="BD83" s="140">
        <v>0</v>
      </c>
      <c r="BE83" s="140">
        <v>8332</v>
      </c>
      <c r="BF83" s="140">
        <f t="shared" si="94"/>
        <v>30435</v>
      </c>
      <c r="BG83" s="140">
        <f t="shared" si="95"/>
        <v>0</v>
      </c>
      <c r="BH83" s="140">
        <f t="shared" si="96"/>
        <v>0</v>
      </c>
      <c r="BI83" s="140">
        <v>0</v>
      </c>
      <c r="BJ83" s="140">
        <v>0</v>
      </c>
      <c r="BK83" s="140">
        <v>0</v>
      </c>
      <c r="BL83" s="140">
        <v>0</v>
      </c>
      <c r="BM83" s="140">
        <v>0</v>
      </c>
      <c r="BN83" s="140">
        <v>0</v>
      </c>
      <c r="BO83" s="140">
        <f t="shared" si="97"/>
        <v>0</v>
      </c>
      <c r="BP83" s="140">
        <f t="shared" si="98"/>
        <v>0</v>
      </c>
      <c r="BQ83" s="140">
        <v>0</v>
      </c>
      <c r="BR83" s="140">
        <v>0</v>
      </c>
      <c r="BS83" s="140">
        <v>0</v>
      </c>
      <c r="BT83" s="140">
        <v>0</v>
      </c>
      <c r="BU83" s="140">
        <f t="shared" si="99"/>
        <v>0</v>
      </c>
      <c r="BV83" s="140">
        <v>0</v>
      </c>
      <c r="BW83" s="140">
        <v>0</v>
      </c>
      <c r="BX83" s="140">
        <v>0</v>
      </c>
      <c r="BY83" s="140">
        <v>0</v>
      </c>
      <c r="BZ83" s="140">
        <f t="shared" si="100"/>
        <v>0</v>
      </c>
      <c r="CA83" s="140">
        <v>0</v>
      </c>
      <c r="CB83" s="140">
        <v>0</v>
      </c>
      <c r="CC83" s="140">
        <v>0</v>
      </c>
      <c r="CD83" s="140">
        <v>0</v>
      </c>
      <c r="CE83" s="140">
        <v>34616</v>
      </c>
      <c r="CF83" s="140">
        <v>0</v>
      </c>
      <c r="CG83" s="140">
        <v>0</v>
      </c>
      <c r="CH83" s="140">
        <f t="shared" si="101"/>
        <v>0</v>
      </c>
      <c r="CI83" s="140">
        <f t="shared" si="114"/>
        <v>0</v>
      </c>
      <c r="CJ83" s="140">
        <f t="shared" si="115"/>
        <v>0</v>
      </c>
      <c r="CK83" s="140">
        <f t="shared" si="116"/>
        <v>0</v>
      </c>
      <c r="CL83" s="140">
        <f t="shared" si="117"/>
        <v>0</v>
      </c>
      <c r="CM83" s="140">
        <f t="shared" si="118"/>
        <v>0</v>
      </c>
      <c r="CN83" s="140">
        <f t="shared" si="119"/>
        <v>0</v>
      </c>
      <c r="CO83" s="140">
        <f t="shared" si="120"/>
        <v>0</v>
      </c>
      <c r="CP83" s="140">
        <f t="shared" si="121"/>
        <v>0</v>
      </c>
      <c r="CQ83" s="140">
        <f t="shared" si="109"/>
        <v>22103</v>
      </c>
      <c r="CR83" s="140">
        <f t="shared" si="110"/>
        <v>0</v>
      </c>
      <c r="CS83" s="140">
        <f t="shared" si="111"/>
        <v>0</v>
      </c>
      <c r="CT83" s="140">
        <f t="shared" si="112"/>
        <v>0</v>
      </c>
      <c r="CU83" s="140">
        <f t="shared" si="113"/>
        <v>0</v>
      </c>
      <c r="CV83" s="140">
        <f t="shared" si="64"/>
        <v>0</v>
      </c>
      <c r="CW83" s="140">
        <f t="shared" si="65"/>
        <v>378</v>
      </c>
      <c r="CX83" s="140">
        <f t="shared" si="71"/>
        <v>378</v>
      </c>
      <c r="CY83" s="140">
        <f t="shared" si="68"/>
        <v>0</v>
      </c>
      <c r="CZ83" s="140">
        <f t="shared" si="69"/>
        <v>0</v>
      </c>
      <c r="DA83" s="140">
        <f t="shared" si="70"/>
        <v>0</v>
      </c>
      <c r="DB83" s="140">
        <f t="shared" si="102"/>
        <v>21725</v>
      </c>
      <c r="DC83" s="140">
        <f t="shared" si="103"/>
        <v>18198</v>
      </c>
      <c r="DD83" s="140">
        <f t="shared" si="104"/>
        <v>3527</v>
      </c>
      <c r="DE83" s="140">
        <f t="shared" si="105"/>
        <v>0</v>
      </c>
      <c r="DF83" s="140">
        <f t="shared" si="106"/>
        <v>0</v>
      </c>
      <c r="DG83" s="140">
        <f t="shared" si="107"/>
        <v>110153</v>
      </c>
      <c r="DH83" s="140">
        <f t="shared" si="108"/>
        <v>0</v>
      </c>
      <c r="DI83" s="140">
        <f t="shared" si="74"/>
        <v>8332</v>
      </c>
      <c r="DJ83" s="140">
        <f t="shared" si="75"/>
        <v>30435</v>
      </c>
    </row>
    <row r="84" spans="1:114" s="123" customFormat="1" ht="12" customHeight="1">
      <c r="A84" s="124" t="s">
        <v>219</v>
      </c>
      <c r="B84" s="125" t="s">
        <v>368</v>
      </c>
      <c r="C84" s="124" t="s">
        <v>369</v>
      </c>
      <c r="D84" s="140">
        <f t="shared" si="76"/>
        <v>19991</v>
      </c>
      <c r="E84" s="140">
        <f t="shared" si="77"/>
        <v>0</v>
      </c>
      <c r="F84" s="140">
        <v>0</v>
      </c>
      <c r="G84" s="140">
        <v>0</v>
      </c>
      <c r="H84" s="140">
        <v>0</v>
      </c>
      <c r="I84" s="140">
        <v>0</v>
      </c>
      <c r="J84" s="141" t="s">
        <v>199</v>
      </c>
      <c r="K84" s="140">
        <v>0</v>
      </c>
      <c r="L84" s="140">
        <v>19991</v>
      </c>
      <c r="M84" s="140">
        <f t="shared" si="78"/>
        <v>12889</v>
      </c>
      <c r="N84" s="140">
        <f t="shared" si="79"/>
        <v>0</v>
      </c>
      <c r="O84" s="140">
        <v>0</v>
      </c>
      <c r="P84" s="140">
        <v>0</v>
      </c>
      <c r="Q84" s="140">
        <v>0</v>
      </c>
      <c r="R84" s="140">
        <v>0</v>
      </c>
      <c r="S84" s="141" t="s">
        <v>199</v>
      </c>
      <c r="T84" s="140">
        <v>0</v>
      </c>
      <c r="U84" s="140">
        <v>12889</v>
      </c>
      <c r="V84" s="140">
        <f t="shared" si="80"/>
        <v>32880</v>
      </c>
      <c r="W84" s="140">
        <f t="shared" si="81"/>
        <v>0</v>
      </c>
      <c r="X84" s="140">
        <f t="shared" si="82"/>
        <v>0</v>
      </c>
      <c r="Y84" s="140">
        <f t="shared" si="83"/>
        <v>0</v>
      </c>
      <c r="Z84" s="140">
        <f t="shared" si="84"/>
        <v>0</v>
      </c>
      <c r="AA84" s="140">
        <f t="shared" si="85"/>
        <v>0</v>
      </c>
      <c r="AB84" s="141" t="s">
        <v>199</v>
      </c>
      <c r="AC84" s="140">
        <f t="shared" si="86"/>
        <v>0</v>
      </c>
      <c r="AD84" s="140">
        <f t="shared" si="87"/>
        <v>32880</v>
      </c>
      <c r="AE84" s="140">
        <f t="shared" si="88"/>
        <v>0</v>
      </c>
      <c r="AF84" s="140">
        <f t="shared" si="89"/>
        <v>0</v>
      </c>
      <c r="AG84" s="140">
        <v>0</v>
      </c>
      <c r="AH84" s="140">
        <v>0</v>
      </c>
      <c r="AI84" s="140">
        <v>0</v>
      </c>
      <c r="AJ84" s="140">
        <v>0</v>
      </c>
      <c r="AK84" s="140">
        <v>0</v>
      </c>
      <c r="AL84" s="140">
        <v>1166</v>
      </c>
      <c r="AM84" s="140">
        <f t="shared" si="90"/>
        <v>0</v>
      </c>
      <c r="AN84" s="140">
        <f t="shared" si="91"/>
        <v>0</v>
      </c>
      <c r="AO84" s="140">
        <v>0</v>
      </c>
      <c r="AP84" s="140">
        <v>0</v>
      </c>
      <c r="AQ84" s="140">
        <v>0</v>
      </c>
      <c r="AR84" s="140">
        <v>0</v>
      </c>
      <c r="AS84" s="140">
        <f t="shared" si="92"/>
        <v>0</v>
      </c>
      <c r="AT84" s="140">
        <v>0</v>
      </c>
      <c r="AU84" s="140">
        <v>0</v>
      </c>
      <c r="AV84" s="140">
        <v>0</v>
      </c>
      <c r="AW84" s="140">
        <v>0</v>
      </c>
      <c r="AX84" s="140">
        <f t="shared" si="93"/>
        <v>0</v>
      </c>
      <c r="AY84" s="140">
        <v>0</v>
      </c>
      <c r="AZ84" s="140">
        <v>0</v>
      </c>
      <c r="BA84" s="140">
        <v>0</v>
      </c>
      <c r="BB84" s="140">
        <v>0</v>
      </c>
      <c r="BC84" s="140">
        <v>18825</v>
      </c>
      <c r="BD84" s="140">
        <v>0</v>
      </c>
      <c r="BE84" s="140">
        <v>0</v>
      </c>
      <c r="BF84" s="140">
        <f t="shared" si="94"/>
        <v>0</v>
      </c>
      <c r="BG84" s="140">
        <f t="shared" si="95"/>
        <v>0</v>
      </c>
      <c r="BH84" s="140">
        <f t="shared" si="96"/>
        <v>0</v>
      </c>
      <c r="BI84" s="140">
        <v>0</v>
      </c>
      <c r="BJ84" s="140">
        <v>0</v>
      </c>
      <c r="BK84" s="140">
        <v>0</v>
      </c>
      <c r="BL84" s="140">
        <v>0</v>
      </c>
      <c r="BM84" s="140">
        <v>0</v>
      </c>
      <c r="BN84" s="140">
        <v>785</v>
      </c>
      <c r="BO84" s="140">
        <f t="shared" si="97"/>
        <v>0</v>
      </c>
      <c r="BP84" s="140">
        <f t="shared" si="98"/>
        <v>0</v>
      </c>
      <c r="BQ84" s="140">
        <v>0</v>
      </c>
      <c r="BR84" s="140">
        <v>0</v>
      </c>
      <c r="BS84" s="140">
        <v>0</v>
      </c>
      <c r="BT84" s="140">
        <v>0</v>
      </c>
      <c r="BU84" s="140">
        <f t="shared" si="99"/>
        <v>0</v>
      </c>
      <c r="BV84" s="140">
        <v>0</v>
      </c>
      <c r="BW84" s="140">
        <v>0</v>
      </c>
      <c r="BX84" s="140">
        <v>0</v>
      </c>
      <c r="BY84" s="140">
        <v>0</v>
      </c>
      <c r="BZ84" s="140">
        <f t="shared" si="100"/>
        <v>0</v>
      </c>
      <c r="CA84" s="140">
        <v>0</v>
      </c>
      <c r="CB84" s="140">
        <v>0</v>
      </c>
      <c r="CC84" s="140">
        <v>0</v>
      </c>
      <c r="CD84" s="140">
        <v>0</v>
      </c>
      <c r="CE84" s="140">
        <v>12104</v>
      </c>
      <c r="CF84" s="140">
        <v>0</v>
      </c>
      <c r="CG84" s="140">
        <v>0</v>
      </c>
      <c r="CH84" s="140">
        <f t="shared" si="101"/>
        <v>0</v>
      </c>
      <c r="CI84" s="140">
        <f t="shared" si="114"/>
        <v>0</v>
      </c>
      <c r="CJ84" s="140">
        <f t="shared" si="115"/>
        <v>0</v>
      </c>
      <c r="CK84" s="140">
        <f t="shared" si="116"/>
        <v>0</v>
      </c>
      <c r="CL84" s="140">
        <f t="shared" si="117"/>
        <v>0</v>
      </c>
      <c r="CM84" s="140">
        <f t="shared" si="118"/>
        <v>0</v>
      </c>
      <c r="CN84" s="140">
        <f t="shared" si="119"/>
        <v>0</v>
      </c>
      <c r="CO84" s="140">
        <f t="shared" si="120"/>
        <v>0</v>
      </c>
      <c r="CP84" s="140">
        <f t="shared" si="121"/>
        <v>1951</v>
      </c>
      <c r="CQ84" s="140">
        <f t="shared" si="109"/>
        <v>0</v>
      </c>
      <c r="CR84" s="140">
        <f t="shared" si="110"/>
        <v>0</v>
      </c>
      <c r="CS84" s="140">
        <f t="shared" si="111"/>
        <v>0</v>
      </c>
      <c r="CT84" s="140">
        <f t="shared" si="112"/>
        <v>0</v>
      </c>
      <c r="CU84" s="140">
        <f t="shared" si="113"/>
        <v>0</v>
      </c>
      <c r="CV84" s="140">
        <f t="shared" si="64"/>
        <v>0</v>
      </c>
      <c r="CW84" s="140">
        <f t="shared" si="65"/>
        <v>0</v>
      </c>
      <c r="CX84" s="140">
        <f t="shared" si="71"/>
        <v>0</v>
      </c>
      <c r="CY84" s="140">
        <f t="shared" si="68"/>
        <v>0</v>
      </c>
      <c r="CZ84" s="140">
        <f t="shared" si="69"/>
        <v>0</v>
      </c>
      <c r="DA84" s="140">
        <f t="shared" si="70"/>
        <v>0</v>
      </c>
      <c r="DB84" s="140">
        <f t="shared" si="102"/>
        <v>0</v>
      </c>
      <c r="DC84" s="140">
        <f t="shared" si="103"/>
        <v>0</v>
      </c>
      <c r="DD84" s="140">
        <f t="shared" si="104"/>
        <v>0</v>
      </c>
      <c r="DE84" s="140">
        <f t="shared" si="105"/>
        <v>0</v>
      </c>
      <c r="DF84" s="140">
        <f t="shared" si="106"/>
        <v>0</v>
      </c>
      <c r="DG84" s="140">
        <f t="shared" si="107"/>
        <v>30929</v>
      </c>
      <c r="DH84" s="140">
        <f t="shared" si="108"/>
        <v>0</v>
      </c>
      <c r="DI84" s="140">
        <f t="shared" si="74"/>
        <v>0</v>
      </c>
      <c r="DJ84" s="140">
        <f t="shared" si="75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ゴシック,標準"&amp;14廃棄物処理事業経費（市区町村の合計）（平成24年度実績）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5.3984375" style="137" customWidth="1"/>
    <col min="4" max="114" width="14.69921875" style="139" customWidth="1"/>
    <col min="115" max="16384" width="9" style="137" customWidth="1"/>
  </cols>
  <sheetData>
    <row r="1" spans="1:114" s="46" customFormat="1" ht="17.25">
      <c r="A1" s="106" t="s">
        <v>208</v>
      </c>
      <c r="B1" s="43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7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s="46" customFormat="1" ht="13.5">
      <c r="A2" s="145" t="s">
        <v>78</v>
      </c>
      <c r="B2" s="145" t="s">
        <v>79</v>
      </c>
      <c r="C2" s="148" t="s">
        <v>80</v>
      </c>
      <c r="D2" s="107" t="s">
        <v>81</v>
      </c>
      <c r="E2" s="58"/>
      <c r="F2" s="58"/>
      <c r="G2" s="58"/>
      <c r="H2" s="58"/>
      <c r="I2" s="58"/>
      <c r="J2" s="58"/>
      <c r="K2" s="58"/>
      <c r="L2" s="59"/>
      <c r="M2" s="107" t="s">
        <v>82</v>
      </c>
      <c r="N2" s="58"/>
      <c r="O2" s="58"/>
      <c r="P2" s="58"/>
      <c r="Q2" s="58"/>
      <c r="R2" s="58"/>
      <c r="S2" s="58"/>
      <c r="T2" s="58"/>
      <c r="U2" s="59"/>
      <c r="V2" s="107" t="s">
        <v>83</v>
      </c>
      <c r="W2" s="58"/>
      <c r="X2" s="58"/>
      <c r="Y2" s="58"/>
      <c r="Z2" s="58"/>
      <c r="AA2" s="58"/>
      <c r="AB2" s="58"/>
      <c r="AC2" s="58"/>
      <c r="AD2" s="59"/>
      <c r="AE2" s="108" t="s">
        <v>84</v>
      </c>
      <c r="AF2" s="60"/>
      <c r="AG2" s="60"/>
      <c r="AH2" s="60"/>
      <c r="AI2" s="60"/>
      <c r="AJ2" s="60"/>
      <c r="AK2" s="60"/>
      <c r="AL2" s="61"/>
      <c r="AM2" s="60"/>
      <c r="AN2" s="60"/>
      <c r="AO2" s="60"/>
      <c r="AP2" s="60"/>
      <c r="AQ2" s="60"/>
      <c r="AR2" s="60"/>
      <c r="AS2" s="60"/>
      <c r="AT2" s="60"/>
      <c r="AU2" s="60"/>
      <c r="AV2" s="61"/>
      <c r="AW2" s="61"/>
      <c r="AX2" s="61"/>
      <c r="AY2" s="60"/>
      <c r="AZ2" s="60"/>
      <c r="BA2" s="60"/>
      <c r="BB2" s="60"/>
      <c r="BC2" s="60"/>
      <c r="BD2" s="60"/>
      <c r="BE2" s="60"/>
      <c r="BF2" s="62"/>
      <c r="BG2" s="108" t="s">
        <v>85</v>
      </c>
      <c r="BH2" s="60"/>
      <c r="BI2" s="60"/>
      <c r="BJ2" s="60"/>
      <c r="BK2" s="60"/>
      <c r="BL2" s="60"/>
      <c r="BM2" s="60"/>
      <c r="BN2" s="61"/>
      <c r="BO2" s="60"/>
      <c r="BP2" s="60"/>
      <c r="BQ2" s="60"/>
      <c r="BR2" s="60"/>
      <c r="BS2" s="60"/>
      <c r="BT2" s="60"/>
      <c r="BU2" s="60"/>
      <c r="BV2" s="60"/>
      <c r="BW2" s="60"/>
      <c r="BX2" s="61"/>
      <c r="BY2" s="61"/>
      <c r="BZ2" s="61"/>
      <c r="CA2" s="61"/>
      <c r="CB2" s="61"/>
      <c r="CC2" s="61"/>
      <c r="CD2" s="60"/>
      <c r="CE2" s="60"/>
      <c r="CF2" s="60"/>
      <c r="CG2" s="60"/>
      <c r="CH2" s="62"/>
      <c r="CI2" s="108" t="s">
        <v>86</v>
      </c>
      <c r="CJ2" s="60"/>
      <c r="CK2" s="60"/>
      <c r="CL2" s="60"/>
      <c r="CM2" s="60"/>
      <c r="CN2" s="60"/>
      <c r="CO2" s="60"/>
      <c r="CP2" s="61"/>
      <c r="CQ2" s="60"/>
      <c r="CR2" s="60"/>
      <c r="CS2" s="60"/>
      <c r="CT2" s="60"/>
      <c r="CU2" s="60"/>
      <c r="CV2" s="60"/>
      <c r="CW2" s="60"/>
      <c r="CX2" s="60"/>
      <c r="CY2" s="60"/>
      <c r="CZ2" s="61"/>
      <c r="DA2" s="61"/>
      <c r="DB2" s="61"/>
      <c r="DC2" s="61"/>
      <c r="DD2" s="61"/>
      <c r="DE2" s="61"/>
      <c r="DF2" s="60"/>
      <c r="DG2" s="60"/>
      <c r="DH2" s="60"/>
      <c r="DI2" s="60"/>
      <c r="DJ2" s="62"/>
    </row>
    <row r="3" spans="1:114" s="46" customFormat="1" ht="13.5">
      <c r="A3" s="146"/>
      <c r="B3" s="146"/>
      <c r="C3" s="149"/>
      <c r="D3" s="109" t="s">
        <v>87</v>
      </c>
      <c r="E3" s="63"/>
      <c r="F3" s="63"/>
      <c r="G3" s="63"/>
      <c r="H3" s="63"/>
      <c r="I3" s="63"/>
      <c r="J3" s="63"/>
      <c r="K3" s="63"/>
      <c r="L3" s="64"/>
      <c r="M3" s="109" t="s">
        <v>87</v>
      </c>
      <c r="N3" s="63"/>
      <c r="O3" s="63"/>
      <c r="P3" s="63"/>
      <c r="Q3" s="63"/>
      <c r="R3" s="63"/>
      <c r="S3" s="63"/>
      <c r="T3" s="63"/>
      <c r="U3" s="64"/>
      <c r="V3" s="109" t="s">
        <v>87</v>
      </c>
      <c r="W3" s="63"/>
      <c r="X3" s="63"/>
      <c r="Y3" s="63"/>
      <c r="Z3" s="63"/>
      <c r="AA3" s="63"/>
      <c r="AB3" s="63"/>
      <c r="AC3" s="63"/>
      <c r="AD3" s="64"/>
      <c r="AE3" s="110" t="s">
        <v>88</v>
      </c>
      <c r="AF3" s="60"/>
      <c r="AG3" s="60"/>
      <c r="AH3" s="60"/>
      <c r="AI3" s="60"/>
      <c r="AJ3" s="60"/>
      <c r="AK3" s="60"/>
      <c r="AL3" s="65"/>
      <c r="AM3" s="61" t="s">
        <v>89</v>
      </c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7"/>
      <c r="BD3" s="68"/>
      <c r="BE3" s="75" t="s">
        <v>90</v>
      </c>
      <c r="BF3" s="70" t="s">
        <v>83</v>
      </c>
      <c r="BG3" s="110" t="s">
        <v>88</v>
      </c>
      <c r="BH3" s="60"/>
      <c r="BI3" s="60"/>
      <c r="BJ3" s="60"/>
      <c r="BK3" s="60"/>
      <c r="BL3" s="60"/>
      <c r="BM3" s="60"/>
      <c r="BN3" s="65"/>
      <c r="BO3" s="61" t="s">
        <v>89</v>
      </c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7"/>
      <c r="CF3" s="68"/>
      <c r="CG3" s="75" t="s">
        <v>90</v>
      </c>
      <c r="CH3" s="70" t="s">
        <v>83</v>
      </c>
      <c r="CI3" s="110" t="s">
        <v>88</v>
      </c>
      <c r="CJ3" s="60"/>
      <c r="CK3" s="60"/>
      <c r="CL3" s="60"/>
      <c r="CM3" s="60"/>
      <c r="CN3" s="60"/>
      <c r="CO3" s="60"/>
      <c r="CP3" s="65"/>
      <c r="CQ3" s="61" t="s">
        <v>89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7"/>
      <c r="DH3" s="68"/>
      <c r="DI3" s="75" t="s">
        <v>90</v>
      </c>
      <c r="DJ3" s="70" t="s">
        <v>83</v>
      </c>
    </row>
    <row r="4" spans="1:114" s="46" customFormat="1" ht="13.5" customHeight="1">
      <c r="A4" s="146"/>
      <c r="B4" s="146"/>
      <c r="C4" s="149"/>
      <c r="D4" s="54"/>
      <c r="E4" s="109" t="s">
        <v>91</v>
      </c>
      <c r="F4" s="71"/>
      <c r="G4" s="71"/>
      <c r="H4" s="71"/>
      <c r="I4" s="71"/>
      <c r="J4" s="71"/>
      <c r="K4" s="72"/>
      <c r="L4" s="53" t="s">
        <v>92</v>
      </c>
      <c r="M4" s="54"/>
      <c r="N4" s="109" t="s">
        <v>91</v>
      </c>
      <c r="O4" s="71"/>
      <c r="P4" s="71"/>
      <c r="Q4" s="71"/>
      <c r="R4" s="71"/>
      <c r="S4" s="71"/>
      <c r="T4" s="72"/>
      <c r="U4" s="53" t="s">
        <v>92</v>
      </c>
      <c r="V4" s="54"/>
      <c r="W4" s="109" t="s">
        <v>91</v>
      </c>
      <c r="X4" s="71"/>
      <c r="Y4" s="71"/>
      <c r="Z4" s="71"/>
      <c r="AA4" s="71"/>
      <c r="AB4" s="71"/>
      <c r="AC4" s="72"/>
      <c r="AD4" s="53" t="s">
        <v>92</v>
      </c>
      <c r="AE4" s="70" t="s">
        <v>83</v>
      </c>
      <c r="AF4" s="75" t="s">
        <v>93</v>
      </c>
      <c r="AG4" s="69"/>
      <c r="AH4" s="73"/>
      <c r="AI4" s="60"/>
      <c r="AJ4" s="74"/>
      <c r="AK4" s="111" t="s">
        <v>94</v>
      </c>
      <c r="AL4" s="143" t="s">
        <v>95</v>
      </c>
      <c r="AM4" s="70" t="s">
        <v>83</v>
      </c>
      <c r="AN4" s="110" t="s">
        <v>96</v>
      </c>
      <c r="AO4" s="67"/>
      <c r="AP4" s="67"/>
      <c r="AQ4" s="67"/>
      <c r="AR4" s="68"/>
      <c r="AS4" s="110" t="s">
        <v>97</v>
      </c>
      <c r="AT4" s="60"/>
      <c r="AU4" s="60"/>
      <c r="AV4" s="74"/>
      <c r="AW4" s="75" t="s">
        <v>98</v>
      </c>
      <c r="AX4" s="110" t="s">
        <v>99</v>
      </c>
      <c r="AY4" s="66"/>
      <c r="AZ4" s="67"/>
      <c r="BA4" s="67"/>
      <c r="BB4" s="68"/>
      <c r="BC4" s="75" t="s">
        <v>100</v>
      </c>
      <c r="BD4" s="75" t="s">
        <v>101</v>
      </c>
      <c r="BE4" s="70"/>
      <c r="BF4" s="70"/>
      <c r="BG4" s="70" t="s">
        <v>83</v>
      </c>
      <c r="BH4" s="75" t="s">
        <v>93</v>
      </c>
      <c r="BI4" s="69"/>
      <c r="BJ4" s="73"/>
      <c r="BK4" s="60"/>
      <c r="BL4" s="74"/>
      <c r="BM4" s="111" t="s">
        <v>94</v>
      </c>
      <c r="BN4" s="143" t="s">
        <v>95</v>
      </c>
      <c r="BO4" s="70" t="s">
        <v>83</v>
      </c>
      <c r="BP4" s="110" t="s">
        <v>96</v>
      </c>
      <c r="BQ4" s="67"/>
      <c r="BR4" s="67"/>
      <c r="BS4" s="67"/>
      <c r="BT4" s="68"/>
      <c r="BU4" s="110" t="s">
        <v>97</v>
      </c>
      <c r="BV4" s="60"/>
      <c r="BW4" s="60"/>
      <c r="BX4" s="74"/>
      <c r="BY4" s="75" t="s">
        <v>98</v>
      </c>
      <c r="BZ4" s="110" t="s">
        <v>99</v>
      </c>
      <c r="CA4" s="76"/>
      <c r="CB4" s="76"/>
      <c r="CC4" s="77"/>
      <c r="CD4" s="68"/>
      <c r="CE4" s="75" t="s">
        <v>100</v>
      </c>
      <c r="CF4" s="75" t="s">
        <v>101</v>
      </c>
      <c r="CG4" s="70"/>
      <c r="CH4" s="70"/>
      <c r="CI4" s="70" t="s">
        <v>83</v>
      </c>
      <c r="CJ4" s="75" t="s">
        <v>93</v>
      </c>
      <c r="CK4" s="69"/>
      <c r="CL4" s="73"/>
      <c r="CM4" s="60"/>
      <c r="CN4" s="74"/>
      <c r="CO4" s="111" t="s">
        <v>94</v>
      </c>
      <c r="CP4" s="143" t="s">
        <v>95</v>
      </c>
      <c r="CQ4" s="70" t="s">
        <v>83</v>
      </c>
      <c r="CR4" s="110" t="s">
        <v>96</v>
      </c>
      <c r="CS4" s="67"/>
      <c r="CT4" s="67"/>
      <c r="CU4" s="67"/>
      <c r="CV4" s="68"/>
      <c r="CW4" s="110" t="s">
        <v>97</v>
      </c>
      <c r="CX4" s="60"/>
      <c r="CY4" s="60"/>
      <c r="CZ4" s="74"/>
      <c r="DA4" s="75" t="s">
        <v>98</v>
      </c>
      <c r="DB4" s="110" t="s">
        <v>99</v>
      </c>
      <c r="DC4" s="67"/>
      <c r="DD4" s="67"/>
      <c r="DE4" s="67"/>
      <c r="DF4" s="68"/>
      <c r="DG4" s="75" t="s">
        <v>100</v>
      </c>
      <c r="DH4" s="75" t="s">
        <v>101</v>
      </c>
      <c r="DI4" s="70"/>
      <c r="DJ4" s="70"/>
    </row>
    <row r="5" spans="1:114" s="46" customFormat="1" ht="22.5">
      <c r="A5" s="146"/>
      <c r="B5" s="146"/>
      <c r="C5" s="149"/>
      <c r="D5" s="54"/>
      <c r="E5" s="54" t="s">
        <v>83</v>
      </c>
      <c r="F5" s="103" t="s">
        <v>102</v>
      </c>
      <c r="G5" s="103" t="s">
        <v>103</v>
      </c>
      <c r="H5" s="103" t="s">
        <v>104</v>
      </c>
      <c r="I5" s="103" t="s">
        <v>105</v>
      </c>
      <c r="J5" s="103" t="s">
        <v>106</v>
      </c>
      <c r="K5" s="103" t="s">
        <v>90</v>
      </c>
      <c r="L5" s="53"/>
      <c r="M5" s="54"/>
      <c r="N5" s="54" t="s">
        <v>83</v>
      </c>
      <c r="O5" s="103" t="s">
        <v>102</v>
      </c>
      <c r="P5" s="103" t="s">
        <v>103</v>
      </c>
      <c r="Q5" s="103" t="s">
        <v>104</v>
      </c>
      <c r="R5" s="103" t="s">
        <v>105</v>
      </c>
      <c r="S5" s="103" t="s">
        <v>106</v>
      </c>
      <c r="T5" s="103" t="s">
        <v>90</v>
      </c>
      <c r="U5" s="53"/>
      <c r="V5" s="54"/>
      <c r="W5" s="54" t="s">
        <v>83</v>
      </c>
      <c r="X5" s="103" t="s">
        <v>102</v>
      </c>
      <c r="Y5" s="103" t="s">
        <v>103</v>
      </c>
      <c r="Z5" s="103" t="s">
        <v>104</v>
      </c>
      <c r="AA5" s="103" t="s">
        <v>105</v>
      </c>
      <c r="AB5" s="103" t="s">
        <v>106</v>
      </c>
      <c r="AC5" s="103" t="s">
        <v>90</v>
      </c>
      <c r="AD5" s="53"/>
      <c r="AE5" s="70"/>
      <c r="AF5" s="70" t="s">
        <v>83</v>
      </c>
      <c r="AG5" s="111" t="s">
        <v>107</v>
      </c>
      <c r="AH5" s="111" t="s">
        <v>108</v>
      </c>
      <c r="AI5" s="111" t="s">
        <v>109</v>
      </c>
      <c r="AJ5" s="111" t="s">
        <v>90</v>
      </c>
      <c r="AK5" s="78"/>
      <c r="AL5" s="144"/>
      <c r="AM5" s="70"/>
      <c r="AN5" s="70" t="s">
        <v>83</v>
      </c>
      <c r="AO5" s="70" t="s">
        <v>110</v>
      </c>
      <c r="AP5" s="70" t="s">
        <v>111</v>
      </c>
      <c r="AQ5" s="70" t="s">
        <v>112</v>
      </c>
      <c r="AR5" s="70" t="s">
        <v>113</v>
      </c>
      <c r="AS5" s="70" t="s">
        <v>83</v>
      </c>
      <c r="AT5" s="75" t="s">
        <v>114</v>
      </c>
      <c r="AU5" s="75" t="s">
        <v>115</v>
      </c>
      <c r="AV5" s="75" t="s">
        <v>116</v>
      </c>
      <c r="AW5" s="70"/>
      <c r="AX5" s="70" t="s">
        <v>83</v>
      </c>
      <c r="AY5" s="75" t="s">
        <v>114</v>
      </c>
      <c r="AZ5" s="75" t="s">
        <v>115</v>
      </c>
      <c r="BA5" s="75" t="s">
        <v>116</v>
      </c>
      <c r="BB5" s="75" t="s">
        <v>90</v>
      </c>
      <c r="BC5" s="70"/>
      <c r="BD5" s="70"/>
      <c r="BE5" s="70"/>
      <c r="BF5" s="70"/>
      <c r="BG5" s="70"/>
      <c r="BH5" s="70" t="s">
        <v>83</v>
      </c>
      <c r="BI5" s="111" t="s">
        <v>107</v>
      </c>
      <c r="BJ5" s="111" t="s">
        <v>108</v>
      </c>
      <c r="BK5" s="111" t="s">
        <v>109</v>
      </c>
      <c r="BL5" s="111" t="s">
        <v>90</v>
      </c>
      <c r="BM5" s="78"/>
      <c r="BN5" s="144"/>
      <c r="BO5" s="70"/>
      <c r="BP5" s="70" t="s">
        <v>83</v>
      </c>
      <c r="BQ5" s="70" t="s">
        <v>110</v>
      </c>
      <c r="BR5" s="70" t="s">
        <v>111</v>
      </c>
      <c r="BS5" s="70" t="s">
        <v>112</v>
      </c>
      <c r="BT5" s="70" t="s">
        <v>113</v>
      </c>
      <c r="BU5" s="70" t="s">
        <v>83</v>
      </c>
      <c r="BV5" s="75" t="s">
        <v>114</v>
      </c>
      <c r="BW5" s="75" t="s">
        <v>115</v>
      </c>
      <c r="BX5" s="75" t="s">
        <v>116</v>
      </c>
      <c r="BY5" s="70"/>
      <c r="BZ5" s="70" t="s">
        <v>83</v>
      </c>
      <c r="CA5" s="75" t="s">
        <v>114</v>
      </c>
      <c r="CB5" s="75" t="s">
        <v>115</v>
      </c>
      <c r="CC5" s="75" t="s">
        <v>116</v>
      </c>
      <c r="CD5" s="75" t="s">
        <v>90</v>
      </c>
      <c r="CE5" s="70"/>
      <c r="CF5" s="70"/>
      <c r="CG5" s="70"/>
      <c r="CH5" s="70"/>
      <c r="CI5" s="70"/>
      <c r="CJ5" s="70" t="s">
        <v>83</v>
      </c>
      <c r="CK5" s="111" t="s">
        <v>107</v>
      </c>
      <c r="CL5" s="111" t="s">
        <v>108</v>
      </c>
      <c r="CM5" s="111" t="s">
        <v>109</v>
      </c>
      <c r="CN5" s="111" t="s">
        <v>90</v>
      </c>
      <c r="CO5" s="78"/>
      <c r="CP5" s="144"/>
      <c r="CQ5" s="70"/>
      <c r="CR5" s="70" t="s">
        <v>83</v>
      </c>
      <c r="CS5" s="70" t="s">
        <v>110</v>
      </c>
      <c r="CT5" s="70" t="s">
        <v>111</v>
      </c>
      <c r="CU5" s="70" t="s">
        <v>112</v>
      </c>
      <c r="CV5" s="70" t="s">
        <v>113</v>
      </c>
      <c r="CW5" s="70" t="s">
        <v>83</v>
      </c>
      <c r="CX5" s="75" t="s">
        <v>114</v>
      </c>
      <c r="CY5" s="75" t="s">
        <v>115</v>
      </c>
      <c r="CZ5" s="75" t="s">
        <v>116</v>
      </c>
      <c r="DA5" s="70"/>
      <c r="DB5" s="70" t="s">
        <v>83</v>
      </c>
      <c r="DC5" s="75" t="s">
        <v>114</v>
      </c>
      <c r="DD5" s="75" t="s">
        <v>115</v>
      </c>
      <c r="DE5" s="75" t="s">
        <v>116</v>
      </c>
      <c r="DF5" s="75" t="s">
        <v>90</v>
      </c>
      <c r="DG5" s="70"/>
      <c r="DH5" s="70"/>
      <c r="DI5" s="70"/>
      <c r="DJ5" s="70"/>
    </row>
    <row r="6" spans="1:114" s="47" customFormat="1" ht="13.5">
      <c r="A6" s="147"/>
      <c r="B6" s="147"/>
      <c r="C6" s="150"/>
      <c r="D6" s="79" t="s">
        <v>117</v>
      </c>
      <c r="E6" s="79" t="s">
        <v>117</v>
      </c>
      <c r="F6" s="80" t="s">
        <v>117</v>
      </c>
      <c r="G6" s="80" t="s">
        <v>117</v>
      </c>
      <c r="H6" s="80" t="s">
        <v>117</v>
      </c>
      <c r="I6" s="80" t="s">
        <v>117</v>
      </c>
      <c r="J6" s="80" t="s">
        <v>117</v>
      </c>
      <c r="K6" s="80" t="s">
        <v>117</v>
      </c>
      <c r="L6" s="80" t="s">
        <v>117</v>
      </c>
      <c r="M6" s="79" t="s">
        <v>117</v>
      </c>
      <c r="N6" s="79" t="s">
        <v>117</v>
      </c>
      <c r="O6" s="80" t="s">
        <v>117</v>
      </c>
      <c r="P6" s="80" t="s">
        <v>117</v>
      </c>
      <c r="Q6" s="80" t="s">
        <v>117</v>
      </c>
      <c r="R6" s="80" t="s">
        <v>117</v>
      </c>
      <c r="S6" s="80" t="s">
        <v>117</v>
      </c>
      <c r="T6" s="80" t="s">
        <v>117</v>
      </c>
      <c r="U6" s="80" t="s">
        <v>117</v>
      </c>
      <c r="V6" s="79" t="s">
        <v>117</v>
      </c>
      <c r="W6" s="79" t="s">
        <v>117</v>
      </c>
      <c r="X6" s="80" t="s">
        <v>117</v>
      </c>
      <c r="Y6" s="80" t="s">
        <v>117</v>
      </c>
      <c r="Z6" s="80" t="s">
        <v>117</v>
      </c>
      <c r="AA6" s="80" t="s">
        <v>117</v>
      </c>
      <c r="AB6" s="80" t="s">
        <v>117</v>
      </c>
      <c r="AC6" s="80" t="s">
        <v>117</v>
      </c>
      <c r="AD6" s="80" t="s">
        <v>117</v>
      </c>
      <c r="AE6" s="81" t="s">
        <v>117</v>
      </c>
      <c r="AF6" s="81" t="s">
        <v>117</v>
      </c>
      <c r="AG6" s="82" t="s">
        <v>117</v>
      </c>
      <c r="AH6" s="82" t="s">
        <v>117</v>
      </c>
      <c r="AI6" s="82" t="s">
        <v>117</v>
      </c>
      <c r="AJ6" s="82" t="s">
        <v>117</v>
      </c>
      <c r="AK6" s="82" t="s">
        <v>117</v>
      </c>
      <c r="AL6" s="82" t="s">
        <v>117</v>
      </c>
      <c r="AM6" s="81" t="s">
        <v>117</v>
      </c>
      <c r="AN6" s="81" t="s">
        <v>117</v>
      </c>
      <c r="AO6" s="81" t="s">
        <v>117</v>
      </c>
      <c r="AP6" s="81" t="s">
        <v>117</v>
      </c>
      <c r="AQ6" s="81" t="s">
        <v>117</v>
      </c>
      <c r="AR6" s="81" t="s">
        <v>117</v>
      </c>
      <c r="AS6" s="81" t="s">
        <v>117</v>
      </c>
      <c r="AT6" s="81" t="s">
        <v>117</v>
      </c>
      <c r="AU6" s="81" t="s">
        <v>117</v>
      </c>
      <c r="AV6" s="81" t="s">
        <v>117</v>
      </c>
      <c r="AW6" s="81" t="s">
        <v>117</v>
      </c>
      <c r="AX6" s="81" t="s">
        <v>117</v>
      </c>
      <c r="AY6" s="81" t="s">
        <v>117</v>
      </c>
      <c r="AZ6" s="81" t="s">
        <v>117</v>
      </c>
      <c r="BA6" s="81" t="s">
        <v>117</v>
      </c>
      <c r="BB6" s="81" t="s">
        <v>117</v>
      </c>
      <c r="BC6" s="81" t="s">
        <v>117</v>
      </c>
      <c r="BD6" s="81" t="s">
        <v>117</v>
      </c>
      <c r="BE6" s="81" t="s">
        <v>117</v>
      </c>
      <c r="BF6" s="81" t="s">
        <v>117</v>
      </c>
      <c r="BG6" s="81" t="s">
        <v>117</v>
      </c>
      <c r="BH6" s="81" t="s">
        <v>117</v>
      </c>
      <c r="BI6" s="82" t="s">
        <v>117</v>
      </c>
      <c r="BJ6" s="82" t="s">
        <v>117</v>
      </c>
      <c r="BK6" s="82" t="s">
        <v>117</v>
      </c>
      <c r="BL6" s="82" t="s">
        <v>117</v>
      </c>
      <c r="BM6" s="82" t="s">
        <v>117</v>
      </c>
      <c r="BN6" s="82" t="s">
        <v>117</v>
      </c>
      <c r="BO6" s="81" t="s">
        <v>117</v>
      </c>
      <c r="BP6" s="81" t="s">
        <v>117</v>
      </c>
      <c r="BQ6" s="81" t="s">
        <v>117</v>
      </c>
      <c r="BR6" s="81" t="s">
        <v>117</v>
      </c>
      <c r="BS6" s="81" t="s">
        <v>117</v>
      </c>
      <c r="BT6" s="81" t="s">
        <v>117</v>
      </c>
      <c r="BU6" s="81" t="s">
        <v>117</v>
      </c>
      <c r="BV6" s="81" t="s">
        <v>117</v>
      </c>
      <c r="BW6" s="81" t="s">
        <v>117</v>
      </c>
      <c r="BX6" s="81" t="s">
        <v>117</v>
      </c>
      <c r="BY6" s="81" t="s">
        <v>117</v>
      </c>
      <c r="BZ6" s="81" t="s">
        <v>117</v>
      </c>
      <c r="CA6" s="81" t="s">
        <v>117</v>
      </c>
      <c r="CB6" s="81" t="s">
        <v>117</v>
      </c>
      <c r="CC6" s="81" t="s">
        <v>117</v>
      </c>
      <c r="CD6" s="81" t="s">
        <v>117</v>
      </c>
      <c r="CE6" s="81" t="s">
        <v>117</v>
      </c>
      <c r="CF6" s="81" t="s">
        <v>117</v>
      </c>
      <c r="CG6" s="81" t="s">
        <v>117</v>
      </c>
      <c r="CH6" s="81" t="s">
        <v>117</v>
      </c>
      <c r="CI6" s="81" t="s">
        <v>117</v>
      </c>
      <c r="CJ6" s="81" t="s">
        <v>117</v>
      </c>
      <c r="CK6" s="82" t="s">
        <v>117</v>
      </c>
      <c r="CL6" s="82" t="s">
        <v>117</v>
      </c>
      <c r="CM6" s="82" t="s">
        <v>117</v>
      </c>
      <c r="CN6" s="82" t="s">
        <v>117</v>
      </c>
      <c r="CO6" s="82" t="s">
        <v>117</v>
      </c>
      <c r="CP6" s="82" t="s">
        <v>117</v>
      </c>
      <c r="CQ6" s="81" t="s">
        <v>117</v>
      </c>
      <c r="CR6" s="81" t="s">
        <v>117</v>
      </c>
      <c r="CS6" s="82" t="s">
        <v>117</v>
      </c>
      <c r="CT6" s="82" t="s">
        <v>117</v>
      </c>
      <c r="CU6" s="82" t="s">
        <v>117</v>
      </c>
      <c r="CV6" s="82" t="s">
        <v>117</v>
      </c>
      <c r="CW6" s="81" t="s">
        <v>117</v>
      </c>
      <c r="CX6" s="81" t="s">
        <v>117</v>
      </c>
      <c r="CY6" s="81" t="s">
        <v>117</v>
      </c>
      <c r="CZ6" s="81" t="s">
        <v>117</v>
      </c>
      <c r="DA6" s="81" t="s">
        <v>117</v>
      </c>
      <c r="DB6" s="81" t="s">
        <v>117</v>
      </c>
      <c r="DC6" s="81" t="s">
        <v>117</v>
      </c>
      <c r="DD6" s="81" t="s">
        <v>117</v>
      </c>
      <c r="DE6" s="81" t="s">
        <v>117</v>
      </c>
      <c r="DF6" s="81" t="s">
        <v>117</v>
      </c>
      <c r="DG6" s="81" t="s">
        <v>117</v>
      </c>
      <c r="DH6" s="81" t="s">
        <v>117</v>
      </c>
      <c r="DI6" s="81" t="s">
        <v>117</v>
      </c>
      <c r="DJ6" s="81" t="s">
        <v>117</v>
      </c>
    </row>
    <row r="7" spans="1:114" s="123" customFormat="1" ht="12" customHeight="1">
      <c r="A7" s="120" t="s">
        <v>219</v>
      </c>
      <c r="B7" s="121" t="s">
        <v>220</v>
      </c>
      <c r="C7" s="120" t="s">
        <v>46</v>
      </c>
      <c r="D7" s="122">
        <f aca="true" t="shared" si="0" ref="D7:AK7">SUM(D8:D36)</f>
        <v>3270294</v>
      </c>
      <c r="E7" s="122">
        <f t="shared" si="0"/>
        <v>3059754</v>
      </c>
      <c r="F7" s="122">
        <f t="shared" si="0"/>
        <v>66041</v>
      </c>
      <c r="G7" s="122">
        <f t="shared" si="0"/>
        <v>0</v>
      </c>
      <c r="H7" s="122">
        <f t="shared" si="0"/>
        <v>0</v>
      </c>
      <c r="I7" s="122">
        <f t="shared" si="0"/>
        <v>2330107</v>
      </c>
      <c r="J7" s="122">
        <f t="shared" si="0"/>
        <v>5471058</v>
      </c>
      <c r="K7" s="122">
        <f t="shared" si="0"/>
        <v>663606</v>
      </c>
      <c r="L7" s="122">
        <f t="shared" si="0"/>
        <v>210540</v>
      </c>
      <c r="M7" s="122">
        <f t="shared" si="0"/>
        <v>1111980</v>
      </c>
      <c r="N7" s="122">
        <f t="shared" si="0"/>
        <v>635809</v>
      </c>
      <c r="O7" s="122">
        <f t="shared" si="0"/>
        <v>0</v>
      </c>
      <c r="P7" s="122">
        <f t="shared" si="0"/>
        <v>0</v>
      </c>
      <c r="Q7" s="122">
        <f t="shared" si="0"/>
        <v>0</v>
      </c>
      <c r="R7" s="122">
        <f t="shared" si="0"/>
        <v>532358</v>
      </c>
      <c r="S7" s="122">
        <f t="shared" si="0"/>
        <v>2890643</v>
      </c>
      <c r="T7" s="122">
        <f t="shared" si="0"/>
        <v>103451</v>
      </c>
      <c r="U7" s="122">
        <f t="shared" si="0"/>
        <v>476171</v>
      </c>
      <c r="V7" s="122">
        <f t="shared" si="0"/>
        <v>4382274</v>
      </c>
      <c r="W7" s="122">
        <f t="shared" si="0"/>
        <v>3695563</v>
      </c>
      <c r="X7" s="122">
        <f t="shared" si="0"/>
        <v>66041</v>
      </c>
      <c r="Y7" s="122">
        <f t="shared" si="0"/>
        <v>0</v>
      </c>
      <c r="Z7" s="122">
        <f t="shared" si="0"/>
        <v>0</v>
      </c>
      <c r="AA7" s="122">
        <f t="shared" si="0"/>
        <v>2862465</v>
      </c>
      <c r="AB7" s="122">
        <f t="shared" si="0"/>
        <v>8361701</v>
      </c>
      <c r="AC7" s="122">
        <f t="shared" si="0"/>
        <v>767057</v>
      </c>
      <c r="AD7" s="122">
        <f t="shared" si="0"/>
        <v>686711</v>
      </c>
      <c r="AE7" s="122">
        <f t="shared" si="0"/>
        <v>448394</v>
      </c>
      <c r="AF7" s="122">
        <f t="shared" si="0"/>
        <v>246675</v>
      </c>
      <c r="AG7" s="122">
        <f t="shared" si="0"/>
        <v>0</v>
      </c>
      <c r="AH7" s="122">
        <f t="shared" si="0"/>
        <v>246675</v>
      </c>
      <c r="AI7" s="122">
        <f t="shared" si="0"/>
        <v>0</v>
      </c>
      <c r="AJ7" s="122">
        <f t="shared" si="0"/>
        <v>0</v>
      </c>
      <c r="AK7" s="122">
        <f t="shared" si="0"/>
        <v>201719</v>
      </c>
      <c r="AL7" s="122" t="s">
        <v>199</v>
      </c>
      <c r="AM7" s="122">
        <f aca="true" t="shared" si="1" ref="AM7:BB7">SUM(AM8:AM36)</f>
        <v>7638861</v>
      </c>
      <c r="AN7" s="122">
        <f t="shared" si="1"/>
        <v>1196917</v>
      </c>
      <c r="AO7" s="122">
        <f t="shared" si="1"/>
        <v>758339</v>
      </c>
      <c r="AP7" s="122">
        <f t="shared" si="1"/>
        <v>0</v>
      </c>
      <c r="AQ7" s="122">
        <f t="shared" si="1"/>
        <v>414097</v>
      </c>
      <c r="AR7" s="122">
        <f t="shared" si="1"/>
        <v>24481</v>
      </c>
      <c r="AS7" s="122">
        <f t="shared" si="1"/>
        <v>3707783</v>
      </c>
      <c r="AT7" s="122">
        <f t="shared" si="1"/>
        <v>0</v>
      </c>
      <c r="AU7" s="122">
        <f t="shared" si="1"/>
        <v>3630205</v>
      </c>
      <c r="AV7" s="122">
        <f t="shared" si="1"/>
        <v>77578</v>
      </c>
      <c r="AW7" s="122">
        <f t="shared" si="1"/>
        <v>0</v>
      </c>
      <c r="AX7" s="122">
        <f t="shared" si="1"/>
        <v>2717794</v>
      </c>
      <c r="AY7" s="122">
        <f t="shared" si="1"/>
        <v>203106</v>
      </c>
      <c r="AZ7" s="122">
        <f t="shared" si="1"/>
        <v>2184200</v>
      </c>
      <c r="BA7" s="122">
        <f t="shared" si="1"/>
        <v>272954</v>
      </c>
      <c r="BB7" s="122">
        <f t="shared" si="1"/>
        <v>57534</v>
      </c>
      <c r="BC7" s="122" t="s">
        <v>199</v>
      </c>
      <c r="BD7" s="122">
        <f aca="true" t="shared" si="2" ref="BD7:BM7">SUM(BD8:BD36)</f>
        <v>16367</v>
      </c>
      <c r="BE7" s="122">
        <f t="shared" si="2"/>
        <v>654097</v>
      </c>
      <c r="BF7" s="122">
        <f t="shared" si="2"/>
        <v>8741352</v>
      </c>
      <c r="BG7" s="122">
        <f t="shared" si="2"/>
        <v>277895</v>
      </c>
      <c r="BH7" s="122">
        <f t="shared" si="2"/>
        <v>277895</v>
      </c>
      <c r="BI7" s="122">
        <f t="shared" si="2"/>
        <v>0</v>
      </c>
      <c r="BJ7" s="122">
        <f t="shared" si="2"/>
        <v>208809</v>
      </c>
      <c r="BK7" s="122">
        <f t="shared" si="2"/>
        <v>0</v>
      </c>
      <c r="BL7" s="122">
        <f t="shared" si="2"/>
        <v>69086</v>
      </c>
      <c r="BM7" s="122">
        <f t="shared" si="2"/>
        <v>0</v>
      </c>
      <c r="BN7" s="122" t="s">
        <v>199</v>
      </c>
      <c r="BO7" s="122">
        <f aca="true" t="shared" si="3" ref="BO7:CD7">SUM(BO8:BO36)</f>
        <v>3422243</v>
      </c>
      <c r="BP7" s="122">
        <f t="shared" si="3"/>
        <v>717746</v>
      </c>
      <c r="BQ7" s="122">
        <f t="shared" si="3"/>
        <v>540610</v>
      </c>
      <c r="BR7" s="122">
        <f t="shared" si="3"/>
        <v>16755</v>
      </c>
      <c r="BS7" s="122">
        <f t="shared" si="3"/>
        <v>160381</v>
      </c>
      <c r="BT7" s="122">
        <f t="shared" si="3"/>
        <v>0</v>
      </c>
      <c r="BU7" s="122">
        <f t="shared" si="3"/>
        <v>2070991</v>
      </c>
      <c r="BV7" s="122">
        <f t="shared" si="3"/>
        <v>10964</v>
      </c>
      <c r="BW7" s="122">
        <f t="shared" si="3"/>
        <v>2054250</v>
      </c>
      <c r="BX7" s="122">
        <f t="shared" si="3"/>
        <v>5777</v>
      </c>
      <c r="BY7" s="122">
        <f t="shared" si="3"/>
        <v>0</v>
      </c>
      <c r="BZ7" s="122">
        <f t="shared" si="3"/>
        <v>632974</v>
      </c>
      <c r="CA7" s="122">
        <f t="shared" si="3"/>
        <v>158235</v>
      </c>
      <c r="CB7" s="122">
        <f t="shared" si="3"/>
        <v>453087</v>
      </c>
      <c r="CC7" s="122">
        <f t="shared" si="3"/>
        <v>16670</v>
      </c>
      <c r="CD7" s="122">
        <f t="shared" si="3"/>
        <v>4982</v>
      </c>
      <c r="CE7" s="122" t="s">
        <v>199</v>
      </c>
      <c r="CF7" s="122">
        <f aca="true" t="shared" si="4" ref="CF7:CO7">SUM(CF8:CF36)</f>
        <v>532</v>
      </c>
      <c r="CG7" s="122">
        <f t="shared" si="4"/>
        <v>302485</v>
      </c>
      <c r="CH7" s="122">
        <f t="shared" si="4"/>
        <v>4002623</v>
      </c>
      <c r="CI7" s="122">
        <f t="shared" si="4"/>
        <v>726289</v>
      </c>
      <c r="CJ7" s="122">
        <f t="shared" si="4"/>
        <v>524570</v>
      </c>
      <c r="CK7" s="122">
        <f t="shared" si="4"/>
        <v>0</v>
      </c>
      <c r="CL7" s="122">
        <f t="shared" si="4"/>
        <v>455484</v>
      </c>
      <c r="CM7" s="122">
        <f t="shared" si="4"/>
        <v>0</v>
      </c>
      <c r="CN7" s="122">
        <f t="shared" si="4"/>
        <v>69086</v>
      </c>
      <c r="CO7" s="122">
        <f t="shared" si="4"/>
        <v>201719</v>
      </c>
      <c r="CP7" s="122" t="s">
        <v>199</v>
      </c>
      <c r="CQ7" s="122">
        <f aca="true" t="shared" si="5" ref="CQ7:DF7">SUM(CQ8:CQ36)</f>
        <v>11061104</v>
      </c>
      <c r="CR7" s="122">
        <f t="shared" si="5"/>
        <v>1914663</v>
      </c>
      <c r="CS7" s="122">
        <f t="shared" si="5"/>
        <v>1298949</v>
      </c>
      <c r="CT7" s="122">
        <f t="shared" si="5"/>
        <v>16755</v>
      </c>
      <c r="CU7" s="122">
        <f t="shared" si="5"/>
        <v>574478</v>
      </c>
      <c r="CV7" s="122">
        <f t="shared" si="5"/>
        <v>24481</v>
      </c>
      <c r="CW7" s="122">
        <f t="shared" si="5"/>
        <v>5778774</v>
      </c>
      <c r="CX7" s="122">
        <f t="shared" si="5"/>
        <v>10964</v>
      </c>
      <c r="CY7" s="122">
        <f t="shared" si="5"/>
        <v>5684455</v>
      </c>
      <c r="CZ7" s="122">
        <f t="shared" si="5"/>
        <v>83355</v>
      </c>
      <c r="DA7" s="122">
        <f t="shared" si="5"/>
        <v>0</v>
      </c>
      <c r="DB7" s="122">
        <f t="shared" si="5"/>
        <v>3350768</v>
      </c>
      <c r="DC7" s="122">
        <f t="shared" si="5"/>
        <v>361341</v>
      </c>
      <c r="DD7" s="122">
        <f t="shared" si="5"/>
        <v>2637287</v>
      </c>
      <c r="DE7" s="122">
        <f t="shared" si="5"/>
        <v>289624</v>
      </c>
      <c r="DF7" s="122">
        <f t="shared" si="5"/>
        <v>62516</v>
      </c>
      <c r="DG7" s="122" t="s">
        <v>199</v>
      </c>
      <c r="DH7" s="122">
        <f>SUM(DH8:DH36)</f>
        <v>16899</v>
      </c>
      <c r="DI7" s="122">
        <f>SUM(DI8:DI36)</f>
        <v>956582</v>
      </c>
      <c r="DJ7" s="122">
        <f>SUM(DJ8:DJ36)</f>
        <v>12743975</v>
      </c>
    </row>
    <row r="8" spans="1:114" s="123" customFormat="1" ht="12" customHeight="1">
      <c r="A8" s="124" t="s">
        <v>219</v>
      </c>
      <c r="B8" s="132" t="s">
        <v>370</v>
      </c>
      <c r="C8" s="124" t="s">
        <v>371</v>
      </c>
      <c r="D8" s="126">
        <f aca="true" t="shared" si="6" ref="D8:D36">SUM(E8,+L8)</f>
        <v>46629</v>
      </c>
      <c r="E8" s="126">
        <f aca="true" t="shared" si="7" ref="E8:E36">SUM(F8:I8)+K8</f>
        <v>27280</v>
      </c>
      <c r="F8" s="126">
        <v>0</v>
      </c>
      <c r="G8" s="126">
        <v>0</v>
      </c>
      <c r="H8" s="126">
        <v>0</v>
      </c>
      <c r="I8" s="126">
        <v>22761</v>
      </c>
      <c r="J8" s="126">
        <v>260107</v>
      </c>
      <c r="K8" s="126">
        <v>4519</v>
      </c>
      <c r="L8" s="126">
        <v>19349</v>
      </c>
      <c r="M8" s="126">
        <f aca="true" t="shared" si="8" ref="M8:M36">SUM(N8,+U8)</f>
        <v>14275</v>
      </c>
      <c r="N8" s="126">
        <f aca="true" t="shared" si="9" ref="N8:N36">SUM(O8:R8)+T8</f>
        <v>10264</v>
      </c>
      <c r="O8" s="126">
        <v>0</v>
      </c>
      <c r="P8" s="126">
        <v>0</v>
      </c>
      <c r="Q8" s="126">
        <v>0</v>
      </c>
      <c r="R8" s="126">
        <v>7351</v>
      </c>
      <c r="S8" s="126">
        <v>49344</v>
      </c>
      <c r="T8" s="126">
        <v>2913</v>
      </c>
      <c r="U8" s="126">
        <v>4011</v>
      </c>
      <c r="V8" s="126">
        <f aca="true" t="shared" si="10" ref="V8:AD36">+SUM(D8,M8)</f>
        <v>60904</v>
      </c>
      <c r="W8" s="126">
        <f t="shared" si="10"/>
        <v>37544</v>
      </c>
      <c r="X8" s="126">
        <f t="shared" si="10"/>
        <v>0</v>
      </c>
      <c r="Y8" s="126">
        <f t="shared" si="10"/>
        <v>0</v>
      </c>
      <c r="Z8" s="126">
        <f t="shared" si="10"/>
        <v>0</v>
      </c>
      <c r="AA8" s="126">
        <f t="shared" si="10"/>
        <v>30112</v>
      </c>
      <c r="AB8" s="126">
        <f t="shared" si="10"/>
        <v>309451</v>
      </c>
      <c r="AC8" s="126">
        <f t="shared" si="10"/>
        <v>7432</v>
      </c>
      <c r="AD8" s="126">
        <f t="shared" si="10"/>
        <v>23360</v>
      </c>
      <c r="AE8" s="126">
        <f aca="true" t="shared" si="11" ref="AE8:AE36">SUM(AF8,+AK8)</f>
        <v>0</v>
      </c>
      <c r="AF8" s="126">
        <f aca="true" t="shared" si="12" ref="AF8:AF36">SUM(AG8:AJ8)</f>
        <v>0</v>
      </c>
      <c r="AG8" s="126">
        <v>0</v>
      </c>
      <c r="AH8" s="126">
        <v>0</v>
      </c>
      <c r="AI8" s="126">
        <v>0</v>
      </c>
      <c r="AJ8" s="126">
        <v>0</v>
      </c>
      <c r="AK8" s="126">
        <v>0</v>
      </c>
      <c r="AL8" s="127" t="s">
        <v>199</v>
      </c>
      <c r="AM8" s="126">
        <f aca="true" t="shared" si="13" ref="AM8:AM36">SUM(AN8,AS8,AW8,AX8,BD8)</f>
        <v>306736</v>
      </c>
      <c r="AN8" s="126">
        <f aca="true" t="shared" si="14" ref="AN8:AN36">SUM(AO8:AR8)</f>
        <v>70139</v>
      </c>
      <c r="AO8" s="126">
        <v>22275</v>
      </c>
      <c r="AP8" s="126">
        <v>0</v>
      </c>
      <c r="AQ8" s="126">
        <v>37283</v>
      </c>
      <c r="AR8" s="126">
        <v>10581</v>
      </c>
      <c r="AS8" s="126">
        <f aca="true" t="shared" si="15" ref="AS8:AS36">SUM(AT8:AV8)</f>
        <v>89282</v>
      </c>
      <c r="AT8" s="126">
        <v>0</v>
      </c>
      <c r="AU8" s="126">
        <v>80894</v>
      </c>
      <c r="AV8" s="126">
        <v>8388</v>
      </c>
      <c r="AW8" s="126">
        <v>0</v>
      </c>
      <c r="AX8" s="126">
        <f aca="true" t="shared" si="16" ref="AX8:AX36">SUM(AY8:BB8)</f>
        <v>147315</v>
      </c>
      <c r="AY8" s="126">
        <v>0</v>
      </c>
      <c r="AZ8" s="126">
        <v>143908</v>
      </c>
      <c r="BA8" s="126">
        <v>3407</v>
      </c>
      <c r="BB8" s="126">
        <v>0</v>
      </c>
      <c r="BC8" s="127" t="s">
        <v>199</v>
      </c>
      <c r="BD8" s="126">
        <v>0</v>
      </c>
      <c r="BE8" s="126">
        <v>0</v>
      </c>
      <c r="BF8" s="126">
        <f aca="true" t="shared" si="17" ref="BF8:BF36">SUM(AE8,+AM8,+BE8)</f>
        <v>306736</v>
      </c>
      <c r="BG8" s="126">
        <f aca="true" t="shared" si="18" ref="BG8:BG36">SUM(BH8,+BM8)</f>
        <v>0</v>
      </c>
      <c r="BH8" s="126">
        <f aca="true" t="shared" si="19" ref="BH8:BH36">SUM(BI8:BL8)</f>
        <v>0</v>
      </c>
      <c r="BI8" s="126">
        <v>0</v>
      </c>
      <c r="BJ8" s="126">
        <v>0</v>
      </c>
      <c r="BK8" s="126">
        <v>0</v>
      </c>
      <c r="BL8" s="126">
        <v>0</v>
      </c>
      <c r="BM8" s="126">
        <v>0</v>
      </c>
      <c r="BN8" s="127" t="s">
        <v>199</v>
      </c>
      <c r="BO8" s="126">
        <f aca="true" t="shared" si="20" ref="BO8:BO36">SUM(BP8,BU8,BY8,BZ8,CF8)</f>
        <v>63619</v>
      </c>
      <c r="BP8" s="126">
        <f aca="true" t="shared" si="21" ref="BP8:BP36">SUM(BQ8:BT8)</f>
        <v>14427</v>
      </c>
      <c r="BQ8" s="126">
        <v>4582</v>
      </c>
      <c r="BR8" s="126">
        <v>0</v>
      </c>
      <c r="BS8" s="126">
        <v>9845</v>
      </c>
      <c r="BT8" s="126">
        <v>0</v>
      </c>
      <c r="BU8" s="126">
        <f aca="true" t="shared" si="22" ref="BU8:BU36">SUM(BV8:BX8)</f>
        <v>34231</v>
      </c>
      <c r="BV8" s="126">
        <v>0</v>
      </c>
      <c r="BW8" s="126">
        <v>34231</v>
      </c>
      <c r="BX8" s="126">
        <v>0</v>
      </c>
      <c r="BY8" s="126">
        <v>0</v>
      </c>
      <c r="BZ8" s="126">
        <f aca="true" t="shared" si="23" ref="BZ8:BZ36">SUM(CA8:CD8)</f>
        <v>14961</v>
      </c>
      <c r="CA8" s="126">
        <v>0</v>
      </c>
      <c r="CB8" s="126">
        <v>14961</v>
      </c>
      <c r="CC8" s="126">
        <v>0</v>
      </c>
      <c r="CD8" s="126">
        <v>0</v>
      </c>
      <c r="CE8" s="127" t="s">
        <v>199</v>
      </c>
      <c r="CF8" s="126">
        <v>0</v>
      </c>
      <c r="CG8" s="126">
        <v>0</v>
      </c>
      <c r="CH8" s="126">
        <f aca="true" t="shared" si="24" ref="CH8:CH36">SUM(BG8,+BO8,+CG8)</f>
        <v>63619</v>
      </c>
      <c r="CI8" s="126">
        <f aca="true" t="shared" si="25" ref="CI8:CI36">SUM(AE8,+BG8)</f>
        <v>0</v>
      </c>
      <c r="CJ8" s="126">
        <f aca="true" t="shared" si="26" ref="CJ8:CJ36">SUM(AF8,+BH8)</f>
        <v>0</v>
      </c>
      <c r="CK8" s="126">
        <f aca="true" t="shared" si="27" ref="CK8:CK36">SUM(AG8,+BI8)</f>
        <v>0</v>
      </c>
      <c r="CL8" s="126">
        <f aca="true" t="shared" si="28" ref="CL8:CL36">SUM(AH8,+BJ8)</f>
        <v>0</v>
      </c>
      <c r="CM8" s="126">
        <f aca="true" t="shared" si="29" ref="CM8:CM36">SUM(AI8,+BK8)</f>
        <v>0</v>
      </c>
      <c r="CN8" s="126">
        <f aca="true" t="shared" si="30" ref="CN8:CN36">SUM(AJ8,+BL8)</f>
        <v>0</v>
      </c>
      <c r="CO8" s="126">
        <f aca="true" t="shared" si="31" ref="CO8:CO36">SUM(AK8,+BM8)</f>
        <v>0</v>
      </c>
      <c r="CP8" s="127" t="s">
        <v>199</v>
      </c>
      <c r="CQ8" s="126">
        <f aca="true" t="shared" si="32" ref="CQ8:DF23">SUM(AM8,+BO8)</f>
        <v>370355</v>
      </c>
      <c r="CR8" s="126">
        <f t="shared" si="32"/>
        <v>84566</v>
      </c>
      <c r="CS8" s="126">
        <f t="shared" si="32"/>
        <v>26857</v>
      </c>
      <c r="CT8" s="126">
        <f t="shared" si="32"/>
        <v>0</v>
      </c>
      <c r="CU8" s="126">
        <f t="shared" si="32"/>
        <v>47128</v>
      </c>
      <c r="CV8" s="126">
        <f t="shared" si="32"/>
        <v>10581</v>
      </c>
      <c r="CW8" s="126">
        <f t="shared" si="32"/>
        <v>123513</v>
      </c>
      <c r="CX8" s="126">
        <f t="shared" si="32"/>
        <v>0</v>
      </c>
      <c r="CY8" s="126">
        <f t="shared" si="32"/>
        <v>115125</v>
      </c>
      <c r="CZ8" s="126">
        <f t="shared" si="32"/>
        <v>8388</v>
      </c>
      <c r="DA8" s="126">
        <f t="shared" si="32"/>
        <v>0</v>
      </c>
      <c r="DB8" s="126">
        <f t="shared" si="32"/>
        <v>162276</v>
      </c>
      <c r="DC8" s="126">
        <f t="shared" si="32"/>
        <v>0</v>
      </c>
      <c r="DD8" s="126">
        <f t="shared" si="32"/>
        <v>158869</v>
      </c>
      <c r="DE8" s="126">
        <f t="shared" si="32"/>
        <v>3407</v>
      </c>
      <c r="DF8" s="126">
        <f t="shared" si="32"/>
        <v>0</v>
      </c>
      <c r="DG8" s="127" t="s">
        <v>199</v>
      </c>
      <c r="DH8" s="126">
        <f aca="true" t="shared" si="33" ref="DH8:DH36">SUM(BD8,+CF8)</f>
        <v>0</v>
      </c>
      <c r="DI8" s="126">
        <f aca="true" t="shared" si="34" ref="DI8:DI36">SUM(BE8,+CG8)</f>
        <v>0</v>
      </c>
      <c r="DJ8" s="126">
        <f aca="true" t="shared" si="35" ref="DJ8:DJ36">SUM(BF8,+CH8)</f>
        <v>370355</v>
      </c>
    </row>
    <row r="9" spans="1:114" s="123" customFormat="1" ht="12" customHeight="1">
      <c r="A9" s="124" t="s">
        <v>219</v>
      </c>
      <c r="B9" s="132" t="s">
        <v>372</v>
      </c>
      <c r="C9" s="124" t="s">
        <v>373</v>
      </c>
      <c r="D9" s="126">
        <f t="shared" si="6"/>
        <v>228773</v>
      </c>
      <c r="E9" s="126">
        <f t="shared" si="7"/>
        <v>227913</v>
      </c>
      <c r="F9" s="126">
        <v>0</v>
      </c>
      <c r="G9" s="126">
        <v>0</v>
      </c>
      <c r="H9" s="126">
        <v>0</v>
      </c>
      <c r="I9" s="126">
        <v>146290</v>
      </c>
      <c r="J9" s="126">
        <v>277179</v>
      </c>
      <c r="K9" s="126">
        <v>81623</v>
      </c>
      <c r="L9" s="126">
        <v>860</v>
      </c>
      <c r="M9" s="126">
        <f t="shared" si="8"/>
        <v>0</v>
      </c>
      <c r="N9" s="126">
        <f t="shared" si="9"/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26">
        <v>0</v>
      </c>
      <c r="V9" s="126">
        <f t="shared" si="10"/>
        <v>228773</v>
      </c>
      <c r="W9" s="126">
        <f t="shared" si="10"/>
        <v>227913</v>
      </c>
      <c r="X9" s="126">
        <f t="shared" si="10"/>
        <v>0</v>
      </c>
      <c r="Y9" s="126">
        <f t="shared" si="10"/>
        <v>0</v>
      </c>
      <c r="Z9" s="126">
        <f t="shared" si="10"/>
        <v>0</v>
      </c>
      <c r="AA9" s="126">
        <f t="shared" si="10"/>
        <v>146290</v>
      </c>
      <c r="AB9" s="126">
        <f t="shared" si="10"/>
        <v>277179</v>
      </c>
      <c r="AC9" s="126">
        <f t="shared" si="10"/>
        <v>81623</v>
      </c>
      <c r="AD9" s="126">
        <f t="shared" si="10"/>
        <v>860</v>
      </c>
      <c r="AE9" s="126">
        <f t="shared" si="11"/>
        <v>186060</v>
      </c>
      <c r="AF9" s="126">
        <f t="shared" si="12"/>
        <v>186060</v>
      </c>
      <c r="AG9" s="126">
        <v>0</v>
      </c>
      <c r="AH9" s="126">
        <v>186060</v>
      </c>
      <c r="AI9" s="126">
        <v>0</v>
      </c>
      <c r="AJ9" s="126">
        <v>0</v>
      </c>
      <c r="AK9" s="126">
        <v>0</v>
      </c>
      <c r="AL9" s="127" t="s">
        <v>199</v>
      </c>
      <c r="AM9" s="126">
        <f t="shared" si="13"/>
        <v>286664</v>
      </c>
      <c r="AN9" s="126">
        <f t="shared" si="14"/>
        <v>71969</v>
      </c>
      <c r="AO9" s="126">
        <v>71969</v>
      </c>
      <c r="AP9" s="126">
        <v>0</v>
      </c>
      <c r="AQ9" s="126">
        <v>0</v>
      </c>
      <c r="AR9" s="126">
        <v>0</v>
      </c>
      <c r="AS9" s="126">
        <f t="shared" si="15"/>
        <v>76562</v>
      </c>
      <c r="AT9" s="126">
        <v>0</v>
      </c>
      <c r="AU9" s="126">
        <v>76562</v>
      </c>
      <c r="AV9" s="126">
        <v>0</v>
      </c>
      <c r="AW9" s="126">
        <v>0</v>
      </c>
      <c r="AX9" s="126">
        <f t="shared" si="16"/>
        <v>138133</v>
      </c>
      <c r="AY9" s="126">
        <v>0</v>
      </c>
      <c r="AZ9" s="126">
        <v>138133</v>
      </c>
      <c r="BA9" s="126">
        <v>0</v>
      </c>
      <c r="BB9" s="126">
        <v>0</v>
      </c>
      <c r="BC9" s="127" t="s">
        <v>199</v>
      </c>
      <c r="BD9" s="126">
        <v>0</v>
      </c>
      <c r="BE9" s="126">
        <v>33228</v>
      </c>
      <c r="BF9" s="126">
        <f t="shared" si="17"/>
        <v>505952</v>
      </c>
      <c r="BG9" s="126">
        <f t="shared" si="18"/>
        <v>0</v>
      </c>
      <c r="BH9" s="126">
        <f t="shared" si="19"/>
        <v>0</v>
      </c>
      <c r="BI9" s="126">
        <v>0</v>
      </c>
      <c r="BJ9" s="126">
        <v>0</v>
      </c>
      <c r="BK9" s="126">
        <v>0</v>
      </c>
      <c r="BL9" s="126">
        <v>0</v>
      </c>
      <c r="BM9" s="126">
        <v>0</v>
      </c>
      <c r="BN9" s="127" t="s">
        <v>199</v>
      </c>
      <c r="BO9" s="126">
        <f t="shared" si="20"/>
        <v>0</v>
      </c>
      <c r="BP9" s="126">
        <f t="shared" si="21"/>
        <v>0</v>
      </c>
      <c r="BQ9" s="126">
        <v>0</v>
      </c>
      <c r="BR9" s="126">
        <v>0</v>
      </c>
      <c r="BS9" s="126">
        <v>0</v>
      </c>
      <c r="BT9" s="126">
        <v>0</v>
      </c>
      <c r="BU9" s="126">
        <f t="shared" si="22"/>
        <v>0</v>
      </c>
      <c r="BV9" s="126">
        <v>0</v>
      </c>
      <c r="BW9" s="126">
        <v>0</v>
      </c>
      <c r="BX9" s="126">
        <v>0</v>
      </c>
      <c r="BY9" s="126">
        <v>0</v>
      </c>
      <c r="BZ9" s="126">
        <f t="shared" si="23"/>
        <v>0</v>
      </c>
      <c r="CA9" s="126">
        <v>0</v>
      </c>
      <c r="CB9" s="126">
        <v>0</v>
      </c>
      <c r="CC9" s="126">
        <v>0</v>
      </c>
      <c r="CD9" s="126">
        <v>0</v>
      </c>
      <c r="CE9" s="127" t="s">
        <v>199</v>
      </c>
      <c r="CF9" s="126">
        <v>0</v>
      </c>
      <c r="CG9" s="126">
        <v>0</v>
      </c>
      <c r="CH9" s="126">
        <f t="shared" si="24"/>
        <v>0</v>
      </c>
      <c r="CI9" s="126">
        <f t="shared" si="25"/>
        <v>186060</v>
      </c>
      <c r="CJ9" s="126">
        <f t="shared" si="26"/>
        <v>186060</v>
      </c>
      <c r="CK9" s="126">
        <f t="shared" si="27"/>
        <v>0</v>
      </c>
      <c r="CL9" s="126">
        <f t="shared" si="28"/>
        <v>186060</v>
      </c>
      <c r="CM9" s="126">
        <f t="shared" si="29"/>
        <v>0</v>
      </c>
      <c r="CN9" s="126">
        <f t="shared" si="30"/>
        <v>0</v>
      </c>
      <c r="CO9" s="126">
        <f t="shared" si="31"/>
        <v>0</v>
      </c>
      <c r="CP9" s="127" t="s">
        <v>199</v>
      </c>
      <c r="CQ9" s="126">
        <f t="shared" si="32"/>
        <v>286664</v>
      </c>
      <c r="CR9" s="126">
        <f t="shared" si="32"/>
        <v>71969</v>
      </c>
      <c r="CS9" s="126">
        <f t="shared" si="32"/>
        <v>71969</v>
      </c>
      <c r="CT9" s="126">
        <f t="shared" si="32"/>
        <v>0</v>
      </c>
      <c r="CU9" s="126">
        <f t="shared" si="32"/>
        <v>0</v>
      </c>
      <c r="CV9" s="126">
        <f t="shared" si="32"/>
        <v>0</v>
      </c>
      <c r="CW9" s="126">
        <f t="shared" si="32"/>
        <v>76562</v>
      </c>
      <c r="CX9" s="126">
        <f t="shared" si="32"/>
        <v>0</v>
      </c>
      <c r="CY9" s="126">
        <f t="shared" si="32"/>
        <v>76562</v>
      </c>
      <c r="CZ9" s="126">
        <f t="shared" si="32"/>
        <v>0</v>
      </c>
      <c r="DA9" s="126">
        <f t="shared" si="32"/>
        <v>0</v>
      </c>
      <c r="DB9" s="126">
        <f t="shared" si="32"/>
        <v>138133</v>
      </c>
      <c r="DC9" s="126">
        <f t="shared" si="32"/>
        <v>0</v>
      </c>
      <c r="DD9" s="126">
        <f t="shared" si="32"/>
        <v>138133</v>
      </c>
      <c r="DE9" s="126">
        <f t="shared" si="32"/>
        <v>0</v>
      </c>
      <c r="DF9" s="126">
        <f t="shared" si="32"/>
        <v>0</v>
      </c>
      <c r="DG9" s="127" t="s">
        <v>199</v>
      </c>
      <c r="DH9" s="126">
        <f t="shared" si="33"/>
        <v>0</v>
      </c>
      <c r="DI9" s="126">
        <f t="shared" si="34"/>
        <v>33228</v>
      </c>
      <c r="DJ9" s="126">
        <f t="shared" si="35"/>
        <v>505952</v>
      </c>
    </row>
    <row r="10" spans="1:114" s="123" customFormat="1" ht="12" customHeight="1">
      <c r="A10" s="124" t="s">
        <v>219</v>
      </c>
      <c r="B10" s="125" t="s">
        <v>374</v>
      </c>
      <c r="C10" s="124" t="s">
        <v>375</v>
      </c>
      <c r="D10" s="126">
        <f t="shared" si="6"/>
        <v>113396</v>
      </c>
      <c r="E10" s="126">
        <f t="shared" si="7"/>
        <v>100516</v>
      </c>
      <c r="F10" s="126">
        <v>0</v>
      </c>
      <c r="G10" s="126">
        <v>0</v>
      </c>
      <c r="H10" s="126">
        <v>0</v>
      </c>
      <c r="I10" s="126">
        <v>6306</v>
      </c>
      <c r="J10" s="126">
        <v>217821</v>
      </c>
      <c r="K10" s="126">
        <v>94210</v>
      </c>
      <c r="L10" s="126">
        <v>12880</v>
      </c>
      <c r="M10" s="126">
        <f t="shared" si="8"/>
        <v>0</v>
      </c>
      <c r="N10" s="126">
        <f t="shared" si="9"/>
        <v>0</v>
      </c>
      <c r="O10" s="126">
        <v>0</v>
      </c>
      <c r="P10" s="126">
        <v>0</v>
      </c>
      <c r="Q10" s="126">
        <v>0</v>
      </c>
      <c r="R10" s="126">
        <v>0</v>
      </c>
      <c r="S10" s="126">
        <v>0</v>
      </c>
      <c r="T10" s="126">
        <v>0</v>
      </c>
      <c r="U10" s="126">
        <v>0</v>
      </c>
      <c r="V10" s="126">
        <f t="shared" si="10"/>
        <v>113396</v>
      </c>
      <c r="W10" s="126">
        <f t="shared" si="10"/>
        <v>100516</v>
      </c>
      <c r="X10" s="126">
        <f t="shared" si="10"/>
        <v>0</v>
      </c>
      <c r="Y10" s="126">
        <f t="shared" si="10"/>
        <v>0</v>
      </c>
      <c r="Z10" s="126">
        <f t="shared" si="10"/>
        <v>0</v>
      </c>
      <c r="AA10" s="126">
        <f t="shared" si="10"/>
        <v>6306</v>
      </c>
      <c r="AB10" s="126">
        <f t="shared" si="10"/>
        <v>217821</v>
      </c>
      <c r="AC10" s="126">
        <f t="shared" si="10"/>
        <v>94210</v>
      </c>
      <c r="AD10" s="126">
        <f t="shared" si="10"/>
        <v>12880</v>
      </c>
      <c r="AE10" s="126">
        <f t="shared" si="11"/>
        <v>0</v>
      </c>
      <c r="AF10" s="126">
        <f t="shared" si="12"/>
        <v>0</v>
      </c>
      <c r="AG10" s="126">
        <v>0</v>
      </c>
      <c r="AH10" s="126">
        <v>0</v>
      </c>
      <c r="AI10" s="126">
        <v>0</v>
      </c>
      <c r="AJ10" s="126">
        <v>0</v>
      </c>
      <c r="AK10" s="126">
        <v>0</v>
      </c>
      <c r="AL10" s="127" t="s">
        <v>199</v>
      </c>
      <c r="AM10" s="126">
        <f t="shared" si="13"/>
        <v>286221</v>
      </c>
      <c r="AN10" s="126">
        <f t="shared" si="14"/>
        <v>45631</v>
      </c>
      <c r="AO10" s="126">
        <v>13962</v>
      </c>
      <c r="AP10" s="126">
        <v>0</v>
      </c>
      <c r="AQ10" s="126">
        <v>31669</v>
      </c>
      <c r="AR10" s="126">
        <v>0</v>
      </c>
      <c r="AS10" s="126">
        <f t="shared" si="15"/>
        <v>193828</v>
      </c>
      <c r="AT10" s="126">
        <v>0</v>
      </c>
      <c r="AU10" s="126">
        <v>184997</v>
      </c>
      <c r="AV10" s="126">
        <v>8831</v>
      </c>
      <c r="AW10" s="126">
        <v>0</v>
      </c>
      <c r="AX10" s="126">
        <f t="shared" si="16"/>
        <v>46762</v>
      </c>
      <c r="AY10" s="126">
        <v>0</v>
      </c>
      <c r="AZ10" s="126">
        <v>0</v>
      </c>
      <c r="BA10" s="126">
        <v>0</v>
      </c>
      <c r="BB10" s="126">
        <v>46762</v>
      </c>
      <c r="BC10" s="127" t="s">
        <v>199</v>
      </c>
      <c r="BD10" s="126">
        <v>0</v>
      </c>
      <c r="BE10" s="126">
        <v>44996</v>
      </c>
      <c r="BF10" s="126">
        <f t="shared" si="17"/>
        <v>331217</v>
      </c>
      <c r="BG10" s="126">
        <f t="shared" si="18"/>
        <v>0</v>
      </c>
      <c r="BH10" s="126">
        <f t="shared" si="19"/>
        <v>0</v>
      </c>
      <c r="BI10" s="126">
        <v>0</v>
      </c>
      <c r="BJ10" s="126">
        <v>0</v>
      </c>
      <c r="BK10" s="126">
        <v>0</v>
      </c>
      <c r="BL10" s="126">
        <v>0</v>
      </c>
      <c r="BM10" s="126">
        <v>0</v>
      </c>
      <c r="BN10" s="127" t="s">
        <v>199</v>
      </c>
      <c r="BO10" s="126">
        <f t="shared" si="20"/>
        <v>0</v>
      </c>
      <c r="BP10" s="126">
        <f t="shared" si="21"/>
        <v>0</v>
      </c>
      <c r="BQ10" s="126">
        <v>0</v>
      </c>
      <c r="BR10" s="126">
        <v>0</v>
      </c>
      <c r="BS10" s="126">
        <v>0</v>
      </c>
      <c r="BT10" s="126">
        <v>0</v>
      </c>
      <c r="BU10" s="126">
        <f t="shared" si="22"/>
        <v>0</v>
      </c>
      <c r="BV10" s="126">
        <v>0</v>
      </c>
      <c r="BW10" s="126">
        <v>0</v>
      </c>
      <c r="BX10" s="126">
        <v>0</v>
      </c>
      <c r="BY10" s="126">
        <v>0</v>
      </c>
      <c r="BZ10" s="126">
        <f t="shared" si="23"/>
        <v>0</v>
      </c>
      <c r="CA10" s="126">
        <v>0</v>
      </c>
      <c r="CB10" s="126">
        <v>0</v>
      </c>
      <c r="CC10" s="126">
        <v>0</v>
      </c>
      <c r="CD10" s="126">
        <v>0</v>
      </c>
      <c r="CE10" s="127" t="s">
        <v>199</v>
      </c>
      <c r="CF10" s="126">
        <v>0</v>
      </c>
      <c r="CG10" s="126">
        <v>0</v>
      </c>
      <c r="CH10" s="126">
        <f t="shared" si="24"/>
        <v>0</v>
      </c>
      <c r="CI10" s="126">
        <f t="shared" si="25"/>
        <v>0</v>
      </c>
      <c r="CJ10" s="126">
        <f t="shared" si="26"/>
        <v>0</v>
      </c>
      <c r="CK10" s="126">
        <f t="shared" si="27"/>
        <v>0</v>
      </c>
      <c r="CL10" s="126">
        <f t="shared" si="28"/>
        <v>0</v>
      </c>
      <c r="CM10" s="126">
        <f t="shared" si="29"/>
        <v>0</v>
      </c>
      <c r="CN10" s="126">
        <f t="shared" si="30"/>
        <v>0</v>
      </c>
      <c r="CO10" s="126">
        <f t="shared" si="31"/>
        <v>0</v>
      </c>
      <c r="CP10" s="127" t="s">
        <v>199</v>
      </c>
      <c r="CQ10" s="126">
        <f t="shared" si="32"/>
        <v>286221</v>
      </c>
      <c r="CR10" s="126">
        <f t="shared" si="32"/>
        <v>45631</v>
      </c>
      <c r="CS10" s="126">
        <f t="shared" si="32"/>
        <v>13962</v>
      </c>
      <c r="CT10" s="126">
        <f t="shared" si="32"/>
        <v>0</v>
      </c>
      <c r="CU10" s="126">
        <f t="shared" si="32"/>
        <v>31669</v>
      </c>
      <c r="CV10" s="126">
        <f t="shared" si="32"/>
        <v>0</v>
      </c>
      <c r="CW10" s="126">
        <f t="shared" si="32"/>
        <v>193828</v>
      </c>
      <c r="CX10" s="126">
        <f t="shared" si="32"/>
        <v>0</v>
      </c>
      <c r="CY10" s="126">
        <f t="shared" si="32"/>
        <v>184997</v>
      </c>
      <c r="CZ10" s="126">
        <f t="shared" si="32"/>
        <v>8831</v>
      </c>
      <c r="DA10" s="126">
        <f t="shared" si="32"/>
        <v>0</v>
      </c>
      <c r="DB10" s="126">
        <f t="shared" si="32"/>
        <v>46762</v>
      </c>
      <c r="DC10" s="126">
        <f t="shared" si="32"/>
        <v>0</v>
      </c>
      <c r="DD10" s="126">
        <f t="shared" si="32"/>
        <v>0</v>
      </c>
      <c r="DE10" s="126">
        <f t="shared" si="32"/>
        <v>0</v>
      </c>
      <c r="DF10" s="126">
        <f t="shared" si="32"/>
        <v>46762</v>
      </c>
      <c r="DG10" s="127" t="s">
        <v>199</v>
      </c>
      <c r="DH10" s="126">
        <f t="shared" si="33"/>
        <v>0</v>
      </c>
      <c r="DI10" s="126">
        <f t="shared" si="34"/>
        <v>44996</v>
      </c>
      <c r="DJ10" s="126">
        <f t="shared" si="35"/>
        <v>331217</v>
      </c>
    </row>
    <row r="11" spans="1:114" s="123" customFormat="1" ht="12" customHeight="1">
      <c r="A11" s="124" t="s">
        <v>219</v>
      </c>
      <c r="B11" s="132" t="s">
        <v>376</v>
      </c>
      <c r="C11" s="124" t="s">
        <v>377</v>
      </c>
      <c r="D11" s="126">
        <f t="shared" si="6"/>
        <v>9651</v>
      </c>
      <c r="E11" s="126">
        <f t="shared" si="7"/>
        <v>9651</v>
      </c>
      <c r="F11" s="126">
        <v>0</v>
      </c>
      <c r="G11" s="126">
        <v>0</v>
      </c>
      <c r="H11" s="126">
        <v>0</v>
      </c>
      <c r="I11" s="126">
        <v>1757</v>
      </c>
      <c r="J11" s="126">
        <v>111861</v>
      </c>
      <c r="K11" s="126">
        <v>7894</v>
      </c>
      <c r="L11" s="126">
        <v>0</v>
      </c>
      <c r="M11" s="126">
        <f t="shared" si="8"/>
        <v>32826</v>
      </c>
      <c r="N11" s="126">
        <f t="shared" si="9"/>
        <v>32826</v>
      </c>
      <c r="O11" s="126">
        <v>0</v>
      </c>
      <c r="P11" s="126">
        <v>0</v>
      </c>
      <c r="Q11" s="126">
        <v>0</v>
      </c>
      <c r="R11" s="126">
        <v>2657</v>
      </c>
      <c r="S11" s="126">
        <v>380485</v>
      </c>
      <c r="T11" s="126">
        <v>30169</v>
      </c>
      <c r="U11" s="126">
        <v>0</v>
      </c>
      <c r="V11" s="126">
        <f t="shared" si="10"/>
        <v>42477</v>
      </c>
      <c r="W11" s="126">
        <f t="shared" si="10"/>
        <v>42477</v>
      </c>
      <c r="X11" s="126">
        <f t="shared" si="10"/>
        <v>0</v>
      </c>
      <c r="Y11" s="126">
        <f t="shared" si="10"/>
        <v>0</v>
      </c>
      <c r="Z11" s="126">
        <f t="shared" si="10"/>
        <v>0</v>
      </c>
      <c r="AA11" s="126">
        <f t="shared" si="10"/>
        <v>4414</v>
      </c>
      <c r="AB11" s="126">
        <f t="shared" si="10"/>
        <v>492346</v>
      </c>
      <c r="AC11" s="126">
        <f t="shared" si="10"/>
        <v>38063</v>
      </c>
      <c r="AD11" s="126">
        <f t="shared" si="10"/>
        <v>0</v>
      </c>
      <c r="AE11" s="126">
        <f t="shared" si="11"/>
        <v>1455</v>
      </c>
      <c r="AF11" s="126">
        <f t="shared" si="12"/>
        <v>1455</v>
      </c>
      <c r="AG11" s="126">
        <v>0</v>
      </c>
      <c r="AH11" s="126">
        <v>1455</v>
      </c>
      <c r="AI11" s="126">
        <v>0</v>
      </c>
      <c r="AJ11" s="126">
        <v>0</v>
      </c>
      <c r="AK11" s="126">
        <v>0</v>
      </c>
      <c r="AL11" s="127" t="s">
        <v>199</v>
      </c>
      <c r="AM11" s="126">
        <f t="shared" si="13"/>
        <v>120057</v>
      </c>
      <c r="AN11" s="126">
        <f t="shared" si="14"/>
        <v>13014</v>
      </c>
      <c r="AO11" s="126">
        <v>13014</v>
      </c>
      <c r="AP11" s="126">
        <v>0</v>
      </c>
      <c r="AQ11" s="126">
        <v>0</v>
      </c>
      <c r="AR11" s="126">
        <v>0</v>
      </c>
      <c r="AS11" s="126">
        <f t="shared" si="15"/>
        <v>107043</v>
      </c>
      <c r="AT11" s="126">
        <v>0</v>
      </c>
      <c r="AU11" s="126">
        <v>107043</v>
      </c>
      <c r="AV11" s="126">
        <v>0</v>
      </c>
      <c r="AW11" s="126">
        <v>0</v>
      </c>
      <c r="AX11" s="126">
        <f t="shared" si="16"/>
        <v>0</v>
      </c>
      <c r="AY11" s="126">
        <v>0</v>
      </c>
      <c r="AZ11" s="126">
        <v>0</v>
      </c>
      <c r="BA11" s="126">
        <v>0</v>
      </c>
      <c r="BB11" s="126">
        <v>0</v>
      </c>
      <c r="BC11" s="127" t="s">
        <v>199</v>
      </c>
      <c r="BD11" s="126">
        <v>0</v>
      </c>
      <c r="BE11" s="126">
        <v>0</v>
      </c>
      <c r="BF11" s="126">
        <f t="shared" si="17"/>
        <v>121512</v>
      </c>
      <c r="BG11" s="126">
        <f t="shared" si="18"/>
        <v>4949</v>
      </c>
      <c r="BH11" s="126">
        <f t="shared" si="19"/>
        <v>4949</v>
      </c>
      <c r="BI11" s="126">
        <v>0</v>
      </c>
      <c r="BJ11" s="126">
        <v>4949</v>
      </c>
      <c r="BK11" s="126">
        <v>0</v>
      </c>
      <c r="BL11" s="126">
        <v>0</v>
      </c>
      <c r="BM11" s="126">
        <v>0</v>
      </c>
      <c r="BN11" s="127" t="s">
        <v>199</v>
      </c>
      <c r="BO11" s="126">
        <f t="shared" si="20"/>
        <v>408362</v>
      </c>
      <c r="BP11" s="126">
        <f t="shared" si="21"/>
        <v>44267</v>
      </c>
      <c r="BQ11" s="126">
        <v>44267</v>
      </c>
      <c r="BR11" s="126">
        <v>0</v>
      </c>
      <c r="BS11" s="126">
        <v>0</v>
      </c>
      <c r="BT11" s="126">
        <v>0</v>
      </c>
      <c r="BU11" s="126">
        <f t="shared" si="22"/>
        <v>364095</v>
      </c>
      <c r="BV11" s="126">
        <v>0</v>
      </c>
      <c r="BW11" s="126">
        <v>364095</v>
      </c>
      <c r="BX11" s="126">
        <v>0</v>
      </c>
      <c r="BY11" s="126">
        <v>0</v>
      </c>
      <c r="BZ11" s="126">
        <f t="shared" si="23"/>
        <v>0</v>
      </c>
      <c r="CA11" s="126">
        <v>0</v>
      </c>
      <c r="CB11" s="126">
        <v>0</v>
      </c>
      <c r="CC11" s="126">
        <v>0</v>
      </c>
      <c r="CD11" s="126">
        <v>0</v>
      </c>
      <c r="CE11" s="127" t="s">
        <v>199</v>
      </c>
      <c r="CF11" s="126">
        <v>0</v>
      </c>
      <c r="CG11" s="126">
        <v>0</v>
      </c>
      <c r="CH11" s="126">
        <f t="shared" si="24"/>
        <v>413311</v>
      </c>
      <c r="CI11" s="126">
        <f t="shared" si="25"/>
        <v>6404</v>
      </c>
      <c r="CJ11" s="126">
        <f t="shared" si="26"/>
        <v>6404</v>
      </c>
      <c r="CK11" s="126">
        <f t="shared" si="27"/>
        <v>0</v>
      </c>
      <c r="CL11" s="126">
        <f t="shared" si="28"/>
        <v>6404</v>
      </c>
      <c r="CM11" s="126">
        <f t="shared" si="29"/>
        <v>0</v>
      </c>
      <c r="CN11" s="126">
        <f t="shared" si="30"/>
        <v>0</v>
      </c>
      <c r="CO11" s="126">
        <f t="shared" si="31"/>
        <v>0</v>
      </c>
      <c r="CP11" s="127" t="s">
        <v>199</v>
      </c>
      <c r="CQ11" s="126">
        <f t="shared" si="32"/>
        <v>528419</v>
      </c>
      <c r="CR11" s="126">
        <f t="shared" si="32"/>
        <v>57281</v>
      </c>
      <c r="CS11" s="126">
        <f t="shared" si="32"/>
        <v>57281</v>
      </c>
      <c r="CT11" s="126">
        <f t="shared" si="32"/>
        <v>0</v>
      </c>
      <c r="CU11" s="126">
        <f t="shared" si="32"/>
        <v>0</v>
      </c>
      <c r="CV11" s="126">
        <f t="shared" si="32"/>
        <v>0</v>
      </c>
      <c r="CW11" s="126">
        <f t="shared" si="32"/>
        <v>471138</v>
      </c>
      <c r="CX11" s="126">
        <f t="shared" si="32"/>
        <v>0</v>
      </c>
      <c r="CY11" s="126">
        <f t="shared" si="32"/>
        <v>471138</v>
      </c>
      <c r="CZ11" s="126">
        <f t="shared" si="32"/>
        <v>0</v>
      </c>
      <c r="DA11" s="126">
        <f t="shared" si="32"/>
        <v>0</v>
      </c>
      <c r="DB11" s="126">
        <f t="shared" si="32"/>
        <v>0</v>
      </c>
      <c r="DC11" s="126">
        <f t="shared" si="32"/>
        <v>0</v>
      </c>
      <c r="DD11" s="126">
        <f t="shared" si="32"/>
        <v>0</v>
      </c>
      <c r="DE11" s="126">
        <f t="shared" si="32"/>
        <v>0</v>
      </c>
      <c r="DF11" s="126">
        <f t="shared" si="32"/>
        <v>0</v>
      </c>
      <c r="DG11" s="127" t="s">
        <v>199</v>
      </c>
      <c r="DH11" s="126">
        <f t="shared" si="33"/>
        <v>0</v>
      </c>
      <c r="DI11" s="126">
        <f t="shared" si="34"/>
        <v>0</v>
      </c>
      <c r="DJ11" s="126">
        <f t="shared" si="35"/>
        <v>534823</v>
      </c>
    </row>
    <row r="12" spans="1:114" s="123" customFormat="1" ht="12" customHeight="1">
      <c r="A12" s="124" t="s">
        <v>219</v>
      </c>
      <c r="B12" s="125" t="s">
        <v>378</v>
      </c>
      <c r="C12" s="124" t="s">
        <v>379</v>
      </c>
      <c r="D12" s="140">
        <f t="shared" si="6"/>
        <v>0</v>
      </c>
      <c r="E12" s="140">
        <f t="shared" si="7"/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f t="shared" si="8"/>
        <v>164030</v>
      </c>
      <c r="N12" s="140">
        <f t="shared" si="9"/>
        <v>24509</v>
      </c>
      <c r="O12" s="140">
        <v>0</v>
      </c>
      <c r="P12" s="140">
        <v>0</v>
      </c>
      <c r="Q12" s="140">
        <v>0</v>
      </c>
      <c r="R12" s="140">
        <v>24509</v>
      </c>
      <c r="S12" s="140">
        <v>207947</v>
      </c>
      <c r="T12" s="140"/>
      <c r="U12" s="140">
        <v>139521</v>
      </c>
      <c r="V12" s="140">
        <f t="shared" si="10"/>
        <v>164030</v>
      </c>
      <c r="W12" s="140">
        <f t="shared" si="10"/>
        <v>24509</v>
      </c>
      <c r="X12" s="140">
        <f t="shared" si="10"/>
        <v>0</v>
      </c>
      <c r="Y12" s="140">
        <f t="shared" si="10"/>
        <v>0</v>
      </c>
      <c r="Z12" s="140">
        <f t="shared" si="10"/>
        <v>0</v>
      </c>
      <c r="AA12" s="140">
        <f t="shared" si="10"/>
        <v>24509</v>
      </c>
      <c r="AB12" s="140">
        <f t="shared" si="10"/>
        <v>207947</v>
      </c>
      <c r="AC12" s="140">
        <f t="shared" si="10"/>
        <v>0</v>
      </c>
      <c r="AD12" s="140">
        <f t="shared" si="10"/>
        <v>139521</v>
      </c>
      <c r="AE12" s="140">
        <f t="shared" si="11"/>
        <v>0</v>
      </c>
      <c r="AF12" s="140">
        <f t="shared" si="12"/>
        <v>0</v>
      </c>
      <c r="AG12" s="140">
        <v>0</v>
      </c>
      <c r="AH12" s="140">
        <v>0</v>
      </c>
      <c r="AI12" s="140">
        <v>0</v>
      </c>
      <c r="AJ12" s="140">
        <v>0</v>
      </c>
      <c r="AK12" s="140">
        <v>0</v>
      </c>
      <c r="AL12" s="141" t="s">
        <v>199</v>
      </c>
      <c r="AM12" s="140">
        <f t="shared" si="13"/>
        <v>0</v>
      </c>
      <c r="AN12" s="140">
        <f t="shared" si="14"/>
        <v>0</v>
      </c>
      <c r="AO12" s="140">
        <v>0</v>
      </c>
      <c r="AP12" s="140">
        <v>0</v>
      </c>
      <c r="AQ12" s="140">
        <v>0</v>
      </c>
      <c r="AR12" s="140">
        <v>0</v>
      </c>
      <c r="AS12" s="140">
        <f t="shared" si="15"/>
        <v>0</v>
      </c>
      <c r="AT12" s="140">
        <v>0</v>
      </c>
      <c r="AU12" s="140">
        <v>0</v>
      </c>
      <c r="AV12" s="140">
        <v>0</v>
      </c>
      <c r="AW12" s="140">
        <v>0</v>
      </c>
      <c r="AX12" s="140">
        <f t="shared" si="16"/>
        <v>0</v>
      </c>
      <c r="AY12" s="140">
        <v>0</v>
      </c>
      <c r="AZ12" s="140">
        <v>0</v>
      </c>
      <c r="BA12" s="140">
        <v>0</v>
      </c>
      <c r="BB12" s="140">
        <v>0</v>
      </c>
      <c r="BC12" s="141" t="s">
        <v>199</v>
      </c>
      <c r="BD12" s="140">
        <v>0</v>
      </c>
      <c r="BE12" s="140">
        <v>0</v>
      </c>
      <c r="BF12" s="140">
        <f t="shared" si="17"/>
        <v>0</v>
      </c>
      <c r="BG12" s="140">
        <f t="shared" si="18"/>
        <v>0</v>
      </c>
      <c r="BH12" s="140">
        <f t="shared" si="19"/>
        <v>0</v>
      </c>
      <c r="BI12" s="140">
        <v>0</v>
      </c>
      <c r="BJ12" s="140">
        <v>0</v>
      </c>
      <c r="BK12" s="140">
        <v>0</v>
      </c>
      <c r="BL12" s="140">
        <v>0</v>
      </c>
      <c r="BM12" s="140">
        <v>0</v>
      </c>
      <c r="BN12" s="141" t="s">
        <v>199</v>
      </c>
      <c r="BO12" s="140">
        <f t="shared" si="20"/>
        <v>371977</v>
      </c>
      <c r="BP12" s="140">
        <f t="shared" si="21"/>
        <v>118750</v>
      </c>
      <c r="BQ12" s="140">
        <v>118750</v>
      </c>
      <c r="BR12" s="140">
        <v>0</v>
      </c>
      <c r="BS12" s="140"/>
      <c r="BT12" s="140">
        <v>0</v>
      </c>
      <c r="BU12" s="140">
        <f t="shared" si="22"/>
        <v>253227</v>
      </c>
      <c r="BV12" s="140">
        <v>0</v>
      </c>
      <c r="BW12" s="140">
        <v>253227</v>
      </c>
      <c r="BX12" s="140">
        <v>0</v>
      </c>
      <c r="BY12" s="140">
        <v>0</v>
      </c>
      <c r="BZ12" s="140">
        <f t="shared" si="23"/>
        <v>0</v>
      </c>
      <c r="CA12" s="140">
        <v>0</v>
      </c>
      <c r="CB12" s="140">
        <v>0</v>
      </c>
      <c r="CC12" s="140">
        <v>0</v>
      </c>
      <c r="CD12" s="140">
        <v>0</v>
      </c>
      <c r="CE12" s="141" t="s">
        <v>199</v>
      </c>
      <c r="CF12" s="140">
        <v>0</v>
      </c>
      <c r="CG12" s="140">
        <v>0</v>
      </c>
      <c r="CH12" s="140">
        <f t="shared" si="24"/>
        <v>371977</v>
      </c>
      <c r="CI12" s="140">
        <f t="shared" si="25"/>
        <v>0</v>
      </c>
      <c r="CJ12" s="140">
        <f t="shared" si="26"/>
        <v>0</v>
      </c>
      <c r="CK12" s="140">
        <f t="shared" si="27"/>
        <v>0</v>
      </c>
      <c r="CL12" s="140">
        <f t="shared" si="28"/>
        <v>0</v>
      </c>
      <c r="CM12" s="140">
        <f t="shared" si="29"/>
        <v>0</v>
      </c>
      <c r="CN12" s="140">
        <f t="shared" si="30"/>
        <v>0</v>
      </c>
      <c r="CO12" s="140">
        <f t="shared" si="31"/>
        <v>0</v>
      </c>
      <c r="CP12" s="141" t="s">
        <v>199</v>
      </c>
      <c r="CQ12" s="140">
        <f t="shared" si="32"/>
        <v>371977</v>
      </c>
      <c r="CR12" s="140">
        <f t="shared" si="32"/>
        <v>118750</v>
      </c>
      <c r="CS12" s="140">
        <f t="shared" si="32"/>
        <v>118750</v>
      </c>
      <c r="CT12" s="140">
        <f t="shared" si="32"/>
        <v>0</v>
      </c>
      <c r="CU12" s="140">
        <f t="shared" si="32"/>
        <v>0</v>
      </c>
      <c r="CV12" s="140">
        <f t="shared" si="32"/>
        <v>0</v>
      </c>
      <c r="CW12" s="140">
        <f t="shared" si="32"/>
        <v>253227</v>
      </c>
      <c r="CX12" s="140">
        <f t="shared" si="32"/>
        <v>0</v>
      </c>
      <c r="CY12" s="140">
        <f t="shared" si="32"/>
        <v>253227</v>
      </c>
      <c r="CZ12" s="140">
        <f t="shared" si="32"/>
        <v>0</v>
      </c>
      <c r="DA12" s="140">
        <f t="shared" si="32"/>
        <v>0</v>
      </c>
      <c r="DB12" s="140">
        <f t="shared" si="32"/>
        <v>0</v>
      </c>
      <c r="DC12" s="140">
        <f t="shared" si="32"/>
        <v>0</v>
      </c>
      <c r="DD12" s="140">
        <f t="shared" si="32"/>
        <v>0</v>
      </c>
      <c r="DE12" s="140">
        <f t="shared" si="32"/>
        <v>0</v>
      </c>
      <c r="DF12" s="140">
        <f t="shared" si="32"/>
        <v>0</v>
      </c>
      <c r="DG12" s="141" t="s">
        <v>199</v>
      </c>
      <c r="DH12" s="140">
        <f t="shared" si="33"/>
        <v>0</v>
      </c>
      <c r="DI12" s="140">
        <f t="shared" si="34"/>
        <v>0</v>
      </c>
      <c r="DJ12" s="140">
        <f t="shared" si="35"/>
        <v>371977</v>
      </c>
    </row>
    <row r="13" spans="1:114" s="123" customFormat="1" ht="12" customHeight="1">
      <c r="A13" s="124" t="s">
        <v>219</v>
      </c>
      <c r="B13" s="125" t="s">
        <v>380</v>
      </c>
      <c r="C13" s="124" t="s">
        <v>381</v>
      </c>
      <c r="D13" s="140">
        <f t="shared" si="6"/>
        <v>0</v>
      </c>
      <c r="E13" s="140">
        <f t="shared" si="7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f t="shared" si="8"/>
        <v>93860</v>
      </c>
      <c r="N13" s="140">
        <f t="shared" si="9"/>
        <v>93860</v>
      </c>
      <c r="O13" s="140">
        <v>0</v>
      </c>
      <c r="P13" s="140">
        <v>0</v>
      </c>
      <c r="Q13" s="140">
        <v>0</v>
      </c>
      <c r="R13" s="140">
        <v>35903</v>
      </c>
      <c r="S13" s="140">
        <v>220486</v>
      </c>
      <c r="T13" s="140">
        <v>57957</v>
      </c>
      <c r="U13" s="140">
        <v>0</v>
      </c>
      <c r="V13" s="140">
        <f t="shared" si="10"/>
        <v>93860</v>
      </c>
      <c r="W13" s="140">
        <f t="shared" si="10"/>
        <v>93860</v>
      </c>
      <c r="X13" s="140">
        <f t="shared" si="10"/>
        <v>0</v>
      </c>
      <c r="Y13" s="140">
        <f t="shared" si="10"/>
        <v>0</v>
      </c>
      <c r="Z13" s="140">
        <f t="shared" si="10"/>
        <v>0</v>
      </c>
      <c r="AA13" s="140">
        <f t="shared" si="10"/>
        <v>35903</v>
      </c>
      <c r="AB13" s="140">
        <f t="shared" si="10"/>
        <v>220486</v>
      </c>
      <c r="AC13" s="140">
        <f t="shared" si="10"/>
        <v>57957</v>
      </c>
      <c r="AD13" s="140">
        <f t="shared" si="10"/>
        <v>0</v>
      </c>
      <c r="AE13" s="140">
        <f t="shared" si="11"/>
        <v>0</v>
      </c>
      <c r="AF13" s="140">
        <f t="shared" si="12"/>
        <v>0</v>
      </c>
      <c r="AG13" s="140">
        <v>0</v>
      </c>
      <c r="AH13" s="140">
        <v>0</v>
      </c>
      <c r="AI13" s="140">
        <v>0</v>
      </c>
      <c r="AJ13" s="140">
        <v>0</v>
      </c>
      <c r="AK13" s="140">
        <v>0</v>
      </c>
      <c r="AL13" s="141" t="s">
        <v>199</v>
      </c>
      <c r="AM13" s="140">
        <f t="shared" si="13"/>
        <v>0</v>
      </c>
      <c r="AN13" s="140">
        <f t="shared" si="14"/>
        <v>0</v>
      </c>
      <c r="AO13" s="140">
        <v>0</v>
      </c>
      <c r="AP13" s="140">
        <v>0</v>
      </c>
      <c r="AQ13" s="140">
        <v>0</v>
      </c>
      <c r="AR13" s="140">
        <v>0</v>
      </c>
      <c r="AS13" s="140">
        <f t="shared" si="15"/>
        <v>0</v>
      </c>
      <c r="AT13" s="140">
        <v>0</v>
      </c>
      <c r="AU13" s="140">
        <v>0</v>
      </c>
      <c r="AV13" s="140">
        <v>0</v>
      </c>
      <c r="AW13" s="140">
        <v>0</v>
      </c>
      <c r="AX13" s="140">
        <f t="shared" si="16"/>
        <v>0</v>
      </c>
      <c r="AY13" s="140">
        <v>0</v>
      </c>
      <c r="AZ13" s="140">
        <v>0</v>
      </c>
      <c r="BA13" s="140">
        <v>0</v>
      </c>
      <c r="BB13" s="140">
        <v>0</v>
      </c>
      <c r="BC13" s="141" t="s">
        <v>199</v>
      </c>
      <c r="BD13" s="140">
        <v>0</v>
      </c>
      <c r="BE13" s="140">
        <v>0</v>
      </c>
      <c r="BF13" s="140">
        <f t="shared" si="17"/>
        <v>0</v>
      </c>
      <c r="BG13" s="140">
        <f t="shared" si="18"/>
        <v>0</v>
      </c>
      <c r="BH13" s="140">
        <f t="shared" si="19"/>
        <v>0</v>
      </c>
      <c r="BI13" s="140">
        <v>0</v>
      </c>
      <c r="BJ13" s="140">
        <v>0</v>
      </c>
      <c r="BK13" s="140">
        <v>0</v>
      </c>
      <c r="BL13" s="140">
        <v>0</v>
      </c>
      <c r="BM13" s="140">
        <v>0</v>
      </c>
      <c r="BN13" s="141" t="s">
        <v>199</v>
      </c>
      <c r="BO13" s="140">
        <f t="shared" si="20"/>
        <v>289494</v>
      </c>
      <c r="BP13" s="140">
        <f t="shared" si="21"/>
        <v>27537</v>
      </c>
      <c r="BQ13" s="140">
        <v>27537</v>
      </c>
      <c r="BR13" s="140">
        <v>0</v>
      </c>
      <c r="BS13" s="140">
        <v>0</v>
      </c>
      <c r="BT13" s="140">
        <v>0</v>
      </c>
      <c r="BU13" s="140">
        <f t="shared" si="22"/>
        <v>207236</v>
      </c>
      <c r="BV13" s="140">
        <v>0</v>
      </c>
      <c r="BW13" s="140">
        <v>207236</v>
      </c>
      <c r="BX13" s="140">
        <v>0</v>
      </c>
      <c r="BY13" s="140">
        <v>0</v>
      </c>
      <c r="BZ13" s="140">
        <f t="shared" si="23"/>
        <v>54721</v>
      </c>
      <c r="CA13" s="140">
        <v>0</v>
      </c>
      <c r="CB13" s="140">
        <v>51442</v>
      </c>
      <c r="CC13" s="140">
        <v>3279</v>
      </c>
      <c r="CD13" s="140">
        <v>0</v>
      </c>
      <c r="CE13" s="141" t="s">
        <v>199</v>
      </c>
      <c r="CF13" s="140">
        <v>0</v>
      </c>
      <c r="CG13" s="140">
        <v>24852</v>
      </c>
      <c r="CH13" s="140">
        <f t="shared" si="24"/>
        <v>314346</v>
      </c>
      <c r="CI13" s="140">
        <f t="shared" si="25"/>
        <v>0</v>
      </c>
      <c r="CJ13" s="140">
        <f t="shared" si="26"/>
        <v>0</v>
      </c>
      <c r="CK13" s="140">
        <f t="shared" si="27"/>
        <v>0</v>
      </c>
      <c r="CL13" s="140">
        <f t="shared" si="28"/>
        <v>0</v>
      </c>
      <c r="CM13" s="140">
        <f t="shared" si="29"/>
        <v>0</v>
      </c>
      <c r="CN13" s="140">
        <f t="shared" si="30"/>
        <v>0</v>
      </c>
      <c r="CO13" s="140">
        <f t="shared" si="31"/>
        <v>0</v>
      </c>
      <c r="CP13" s="141" t="s">
        <v>199</v>
      </c>
      <c r="CQ13" s="140">
        <f t="shared" si="32"/>
        <v>289494</v>
      </c>
      <c r="CR13" s="140">
        <f t="shared" si="32"/>
        <v>27537</v>
      </c>
      <c r="CS13" s="140">
        <f t="shared" si="32"/>
        <v>27537</v>
      </c>
      <c r="CT13" s="140">
        <f t="shared" si="32"/>
        <v>0</v>
      </c>
      <c r="CU13" s="140">
        <f t="shared" si="32"/>
        <v>0</v>
      </c>
      <c r="CV13" s="140">
        <f t="shared" si="32"/>
        <v>0</v>
      </c>
      <c r="CW13" s="140">
        <f t="shared" si="32"/>
        <v>207236</v>
      </c>
      <c r="CX13" s="140">
        <f t="shared" si="32"/>
        <v>0</v>
      </c>
      <c r="CY13" s="140">
        <f t="shared" si="32"/>
        <v>207236</v>
      </c>
      <c r="CZ13" s="140">
        <f t="shared" si="32"/>
        <v>0</v>
      </c>
      <c r="DA13" s="140">
        <f t="shared" si="32"/>
        <v>0</v>
      </c>
      <c r="DB13" s="140">
        <f t="shared" si="32"/>
        <v>54721</v>
      </c>
      <c r="DC13" s="140">
        <f t="shared" si="32"/>
        <v>0</v>
      </c>
      <c r="DD13" s="140">
        <f t="shared" si="32"/>
        <v>51442</v>
      </c>
      <c r="DE13" s="140">
        <f t="shared" si="32"/>
        <v>3279</v>
      </c>
      <c r="DF13" s="140">
        <f t="shared" si="32"/>
        <v>0</v>
      </c>
      <c r="DG13" s="141" t="s">
        <v>199</v>
      </c>
      <c r="DH13" s="140">
        <f t="shared" si="33"/>
        <v>0</v>
      </c>
      <c r="DI13" s="140">
        <f t="shared" si="34"/>
        <v>24852</v>
      </c>
      <c r="DJ13" s="140">
        <f t="shared" si="35"/>
        <v>314346</v>
      </c>
    </row>
    <row r="14" spans="1:114" s="123" customFormat="1" ht="12" customHeight="1">
      <c r="A14" s="124" t="s">
        <v>219</v>
      </c>
      <c r="B14" s="125" t="s">
        <v>382</v>
      </c>
      <c r="C14" s="124" t="s">
        <v>383</v>
      </c>
      <c r="D14" s="140">
        <f t="shared" si="6"/>
        <v>39541</v>
      </c>
      <c r="E14" s="140">
        <f t="shared" si="7"/>
        <v>39541</v>
      </c>
      <c r="F14" s="140">
        <v>39498</v>
      </c>
      <c r="G14" s="140">
        <v>0</v>
      </c>
      <c r="H14" s="140">
        <v>0</v>
      </c>
      <c r="I14" s="140">
        <v>0</v>
      </c>
      <c r="J14" s="140">
        <v>158221</v>
      </c>
      <c r="K14" s="140">
        <v>43</v>
      </c>
      <c r="L14" s="140">
        <v>0</v>
      </c>
      <c r="M14" s="140">
        <f t="shared" si="8"/>
        <v>0</v>
      </c>
      <c r="N14" s="140">
        <f t="shared" si="9"/>
        <v>0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0">
        <f t="shared" si="10"/>
        <v>39541</v>
      </c>
      <c r="W14" s="140">
        <f t="shared" si="10"/>
        <v>39541</v>
      </c>
      <c r="X14" s="140">
        <f t="shared" si="10"/>
        <v>39498</v>
      </c>
      <c r="Y14" s="140">
        <f t="shared" si="10"/>
        <v>0</v>
      </c>
      <c r="Z14" s="140">
        <f t="shared" si="10"/>
        <v>0</v>
      </c>
      <c r="AA14" s="140">
        <f t="shared" si="10"/>
        <v>0</v>
      </c>
      <c r="AB14" s="140">
        <f t="shared" si="10"/>
        <v>158221</v>
      </c>
      <c r="AC14" s="140">
        <f t="shared" si="10"/>
        <v>43</v>
      </c>
      <c r="AD14" s="140">
        <f t="shared" si="10"/>
        <v>0</v>
      </c>
      <c r="AE14" s="140">
        <f t="shared" si="11"/>
        <v>124767</v>
      </c>
      <c r="AF14" s="140">
        <f t="shared" si="12"/>
        <v>0</v>
      </c>
      <c r="AG14" s="140">
        <v>0</v>
      </c>
      <c r="AH14" s="140">
        <v>0</v>
      </c>
      <c r="AI14" s="140">
        <v>0</v>
      </c>
      <c r="AJ14" s="140">
        <v>0</v>
      </c>
      <c r="AK14" s="140">
        <v>124767</v>
      </c>
      <c r="AL14" s="141" t="s">
        <v>199</v>
      </c>
      <c r="AM14" s="140">
        <f t="shared" si="13"/>
        <v>72995</v>
      </c>
      <c r="AN14" s="140">
        <f t="shared" si="14"/>
        <v>36995</v>
      </c>
      <c r="AO14" s="140">
        <v>36995</v>
      </c>
      <c r="AP14" s="140">
        <v>0</v>
      </c>
      <c r="AQ14" s="140">
        <v>0</v>
      </c>
      <c r="AR14" s="140">
        <v>0</v>
      </c>
      <c r="AS14" s="140">
        <f t="shared" si="15"/>
        <v>36000</v>
      </c>
      <c r="AT14" s="140">
        <v>0</v>
      </c>
      <c r="AU14" s="140">
        <v>36000</v>
      </c>
      <c r="AV14" s="140">
        <v>0</v>
      </c>
      <c r="AW14" s="140">
        <v>0</v>
      </c>
      <c r="AX14" s="140">
        <f t="shared" si="16"/>
        <v>0</v>
      </c>
      <c r="AY14" s="140">
        <v>0</v>
      </c>
      <c r="AZ14" s="140">
        <v>0</v>
      </c>
      <c r="BA14" s="140">
        <v>0</v>
      </c>
      <c r="BB14" s="140">
        <v>0</v>
      </c>
      <c r="BC14" s="141" t="s">
        <v>199</v>
      </c>
      <c r="BD14" s="140">
        <v>0</v>
      </c>
      <c r="BE14" s="140"/>
      <c r="BF14" s="140">
        <f t="shared" si="17"/>
        <v>197762</v>
      </c>
      <c r="BG14" s="140">
        <f t="shared" si="18"/>
        <v>0</v>
      </c>
      <c r="BH14" s="140">
        <f t="shared" si="19"/>
        <v>0</v>
      </c>
      <c r="BI14" s="140">
        <v>0</v>
      </c>
      <c r="BJ14" s="140">
        <v>0</v>
      </c>
      <c r="BK14" s="140">
        <v>0</v>
      </c>
      <c r="BL14" s="140">
        <v>0</v>
      </c>
      <c r="BM14" s="140">
        <v>0</v>
      </c>
      <c r="BN14" s="141" t="s">
        <v>199</v>
      </c>
      <c r="BO14" s="140">
        <f t="shared" si="20"/>
        <v>0</v>
      </c>
      <c r="BP14" s="140">
        <f t="shared" si="21"/>
        <v>0</v>
      </c>
      <c r="BQ14" s="140">
        <v>0</v>
      </c>
      <c r="BR14" s="140">
        <v>0</v>
      </c>
      <c r="BS14" s="140">
        <v>0</v>
      </c>
      <c r="BT14" s="140">
        <v>0</v>
      </c>
      <c r="BU14" s="140">
        <f t="shared" si="22"/>
        <v>0</v>
      </c>
      <c r="BV14" s="140">
        <v>0</v>
      </c>
      <c r="BW14" s="140">
        <v>0</v>
      </c>
      <c r="BX14" s="140">
        <v>0</v>
      </c>
      <c r="BY14" s="140">
        <v>0</v>
      </c>
      <c r="BZ14" s="140">
        <f t="shared" si="23"/>
        <v>0</v>
      </c>
      <c r="CA14" s="140">
        <v>0</v>
      </c>
      <c r="CB14" s="140">
        <v>0</v>
      </c>
      <c r="CC14" s="140">
        <v>0</v>
      </c>
      <c r="CD14" s="140">
        <v>0</v>
      </c>
      <c r="CE14" s="141" t="s">
        <v>199</v>
      </c>
      <c r="CF14" s="140">
        <v>0</v>
      </c>
      <c r="CG14" s="140">
        <v>0</v>
      </c>
      <c r="CH14" s="140">
        <f t="shared" si="24"/>
        <v>0</v>
      </c>
      <c r="CI14" s="140">
        <f t="shared" si="25"/>
        <v>124767</v>
      </c>
      <c r="CJ14" s="140">
        <f t="shared" si="26"/>
        <v>0</v>
      </c>
      <c r="CK14" s="140">
        <f t="shared" si="27"/>
        <v>0</v>
      </c>
      <c r="CL14" s="140">
        <f t="shared" si="28"/>
        <v>0</v>
      </c>
      <c r="CM14" s="140">
        <f t="shared" si="29"/>
        <v>0</v>
      </c>
      <c r="CN14" s="140">
        <f t="shared" si="30"/>
        <v>0</v>
      </c>
      <c r="CO14" s="140">
        <f t="shared" si="31"/>
        <v>124767</v>
      </c>
      <c r="CP14" s="141" t="s">
        <v>199</v>
      </c>
      <c r="CQ14" s="140">
        <f t="shared" si="32"/>
        <v>72995</v>
      </c>
      <c r="CR14" s="140">
        <f t="shared" si="32"/>
        <v>36995</v>
      </c>
      <c r="CS14" s="140">
        <f t="shared" si="32"/>
        <v>36995</v>
      </c>
      <c r="CT14" s="140">
        <f t="shared" si="32"/>
        <v>0</v>
      </c>
      <c r="CU14" s="140">
        <f t="shared" si="32"/>
        <v>0</v>
      </c>
      <c r="CV14" s="140">
        <f t="shared" si="32"/>
        <v>0</v>
      </c>
      <c r="CW14" s="140">
        <f t="shared" si="32"/>
        <v>36000</v>
      </c>
      <c r="CX14" s="140">
        <f t="shared" si="32"/>
        <v>0</v>
      </c>
      <c r="CY14" s="140">
        <f t="shared" si="32"/>
        <v>36000</v>
      </c>
      <c r="CZ14" s="140">
        <f t="shared" si="32"/>
        <v>0</v>
      </c>
      <c r="DA14" s="140">
        <f t="shared" si="32"/>
        <v>0</v>
      </c>
      <c r="DB14" s="140">
        <f t="shared" si="32"/>
        <v>0</v>
      </c>
      <c r="DC14" s="140">
        <f t="shared" si="32"/>
        <v>0</v>
      </c>
      <c r="DD14" s="140">
        <f t="shared" si="32"/>
        <v>0</v>
      </c>
      <c r="DE14" s="140">
        <f t="shared" si="32"/>
        <v>0</v>
      </c>
      <c r="DF14" s="140">
        <f t="shared" si="32"/>
        <v>0</v>
      </c>
      <c r="DG14" s="141" t="s">
        <v>199</v>
      </c>
      <c r="DH14" s="140">
        <f t="shared" si="33"/>
        <v>0</v>
      </c>
      <c r="DI14" s="140">
        <f t="shared" si="34"/>
        <v>0</v>
      </c>
      <c r="DJ14" s="140">
        <f t="shared" si="35"/>
        <v>197762</v>
      </c>
    </row>
    <row r="15" spans="1:114" s="123" customFormat="1" ht="12" customHeight="1">
      <c r="A15" s="124" t="s">
        <v>219</v>
      </c>
      <c r="B15" s="125" t="s">
        <v>384</v>
      </c>
      <c r="C15" s="124" t="s">
        <v>385</v>
      </c>
      <c r="D15" s="140">
        <f t="shared" si="6"/>
        <v>0</v>
      </c>
      <c r="E15" s="140">
        <f t="shared" si="7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f t="shared" si="8"/>
        <v>42381</v>
      </c>
      <c r="N15" s="140">
        <f t="shared" si="9"/>
        <v>42381</v>
      </c>
      <c r="O15" s="140">
        <v>0</v>
      </c>
      <c r="P15" s="140">
        <v>0</v>
      </c>
      <c r="Q15" s="140">
        <v>0</v>
      </c>
      <c r="R15" s="140">
        <v>42381</v>
      </c>
      <c r="S15" s="140">
        <v>30293</v>
      </c>
      <c r="T15" s="140">
        <v>0</v>
      </c>
      <c r="U15" s="140">
        <v>0</v>
      </c>
      <c r="V15" s="140">
        <f t="shared" si="10"/>
        <v>42381</v>
      </c>
      <c r="W15" s="140">
        <f t="shared" si="10"/>
        <v>42381</v>
      </c>
      <c r="X15" s="140">
        <f t="shared" si="10"/>
        <v>0</v>
      </c>
      <c r="Y15" s="140">
        <f t="shared" si="10"/>
        <v>0</v>
      </c>
      <c r="Z15" s="140">
        <f t="shared" si="10"/>
        <v>0</v>
      </c>
      <c r="AA15" s="140">
        <f t="shared" si="10"/>
        <v>42381</v>
      </c>
      <c r="AB15" s="140">
        <f t="shared" si="10"/>
        <v>30293</v>
      </c>
      <c r="AC15" s="140">
        <f t="shared" si="10"/>
        <v>0</v>
      </c>
      <c r="AD15" s="140">
        <f t="shared" si="10"/>
        <v>0</v>
      </c>
      <c r="AE15" s="140">
        <f t="shared" si="11"/>
        <v>0</v>
      </c>
      <c r="AF15" s="140">
        <f t="shared" si="12"/>
        <v>0</v>
      </c>
      <c r="AG15" s="140">
        <v>0</v>
      </c>
      <c r="AH15" s="140">
        <v>0</v>
      </c>
      <c r="AI15" s="140">
        <v>0</v>
      </c>
      <c r="AJ15" s="140">
        <v>0</v>
      </c>
      <c r="AK15" s="140">
        <v>0</v>
      </c>
      <c r="AL15" s="141" t="s">
        <v>199</v>
      </c>
      <c r="AM15" s="140">
        <f t="shared" si="13"/>
        <v>0</v>
      </c>
      <c r="AN15" s="140">
        <f t="shared" si="14"/>
        <v>0</v>
      </c>
      <c r="AO15" s="140">
        <v>0</v>
      </c>
      <c r="AP15" s="140">
        <v>0</v>
      </c>
      <c r="AQ15" s="140">
        <v>0</v>
      </c>
      <c r="AR15" s="140">
        <v>0</v>
      </c>
      <c r="AS15" s="140">
        <f t="shared" si="15"/>
        <v>0</v>
      </c>
      <c r="AT15" s="140">
        <v>0</v>
      </c>
      <c r="AU15" s="140">
        <v>0</v>
      </c>
      <c r="AV15" s="140">
        <v>0</v>
      </c>
      <c r="AW15" s="140">
        <v>0</v>
      </c>
      <c r="AX15" s="140">
        <f t="shared" si="16"/>
        <v>0</v>
      </c>
      <c r="AY15" s="140">
        <v>0</v>
      </c>
      <c r="AZ15" s="140">
        <v>0</v>
      </c>
      <c r="BA15" s="140">
        <v>0</v>
      </c>
      <c r="BB15" s="140">
        <v>0</v>
      </c>
      <c r="BC15" s="141" t="s">
        <v>199</v>
      </c>
      <c r="BD15" s="140">
        <v>0</v>
      </c>
      <c r="BE15" s="140">
        <v>0</v>
      </c>
      <c r="BF15" s="140">
        <f t="shared" si="17"/>
        <v>0</v>
      </c>
      <c r="BG15" s="140">
        <f t="shared" si="18"/>
        <v>0</v>
      </c>
      <c r="BH15" s="140">
        <f t="shared" si="19"/>
        <v>0</v>
      </c>
      <c r="BI15" s="140">
        <v>0</v>
      </c>
      <c r="BJ15" s="140">
        <v>0</v>
      </c>
      <c r="BK15" s="140">
        <v>0</v>
      </c>
      <c r="BL15" s="140">
        <v>0</v>
      </c>
      <c r="BM15" s="140">
        <v>0</v>
      </c>
      <c r="BN15" s="141" t="s">
        <v>199</v>
      </c>
      <c r="BO15" s="140">
        <f t="shared" si="20"/>
        <v>56674</v>
      </c>
      <c r="BP15" s="140">
        <f t="shared" si="21"/>
        <v>19984</v>
      </c>
      <c r="BQ15" s="140">
        <v>19984</v>
      </c>
      <c r="BR15" s="140">
        <v>0</v>
      </c>
      <c r="BS15" s="140">
        <v>0</v>
      </c>
      <c r="BT15" s="140">
        <v>0</v>
      </c>
      <c r="BU15" s="140">
        <f t="shared" si="22"/>
        <v>36489</v>
      </c>
      <c r="BV15" s="140">
        <v>2568</v>
      </c>
      <c r="BW15" s="140">
        <v>33921</v>
      </c>
      <c r="BX15" s="140">
        <v>0</v>
      </c>
      <c r="BY15" s="140">
        <v>0</v>
      </c>
      <c r="BZ15" s="140">
        <f t="shared" si="23"/>
        <v>201</v>
      </c>
      <c r="CA15" s="140">
        <v>0</v>
      </c>
      <c r="CB15" s="140">
        <v>0</v>
      </c>
      <c r="CC15" s="140">
        <v>201</v>
      </c>
      <c r="CD15" s="140">
        <v>0</v>
      </c>
      <c r="CE15" s="141" t="s">
        <v>199</v>
      </c>
      <c r="CF15" s="140">
        <v>0</v>
      </c>
      <c r="CG15" s="140">
        <v>16000</v>
      </c>
      <c r="CH15" s="140">
        <f t="shared" si="24"/>
        <v>72674</v>
      </c>
      <c r="CI15" s="140">
        <f t="shared" si="25"/>
        <v>0</v>
      </c>
      <c r="CJ15" s="140">
        <f t="shared" si="26"/>
        <v>0</v>
      </c>
      <c r="CK15" s="140">
        <f t="shared" si="27"/>
        <v>0</v>
      </c>
      <c r="CL15" s="140">
        <f t="shared" si="28"/>
        <v>0</v>
      </c>
      <c r="CM15" s="140">
        <f t="shared" si="29"/>
        <v>0</v>
      </c>
      <c r="CN15" s="140">
        <f t="shared" si="30"/>
        <v>0</v>
      </c>
      <c r="CO15" s="140">
        <f t="shared" si="31"/>
        <v>0</v>
      </c>
      <c r="CP15" s="141" t="s">
        <v>199</v>
      </c>
      <c r="CQ15" s="140">
        <f t="shared" si="32"/>
        <v>56674</v>
      </c>
      <c r="CR15" s="140">
        <f t="shared" si="32"/>
        <v>19984</v>
      </c>
      <c r="CS15" s="140">
        <f t="shared" si="32"/>
        <v>19984</v>
      </c>
      <c r="CT15" s="140">
        <f t="shared" si="32"/>
        <v>0</v>
      </c>
      <c r="CU15" s="140">
        <f t="shared" si="32"/>
        <v>0</v>
      </c>
      <c r="CV15" s="140">
        <f t="shared" si="32"/>
        <v>0</v>
      </c>
      <c r="CW15" s="140">
        <f t="shared" si="32"/>
        <v>36489</v>
      </c>
      <c r="CX15" s="140">
        <f t="shared" si="32"/>
        <v>2568</v>
      </c>
      <c r="CY15" s="140">
        <f t="shared" si="32"/>
        <v>33921</v>
      </c>
      <c r="CZ15" s="140">
        <f t="shared" si="32"/>
        <v>0</v>
      </c>
      <c r="DA15" s="140">
        <f t="shared" si="32"/>
        <v>0</v>
      </c>
      <c r="DB15" s="140">
        <f t="shared" si="32"/>
        <v>201</v>
      </c>
      <c r="DC15" s="140">
        <f t="shared" si="32"/>
        <v>0</v>
      </c>
      <c r="DD15" s="140">
        <f t="shared" si="32"/>
        <v>0</v>
      </c>
      <c r="DE15" s="140">
        <f t="shared" si="32"/>
        <v>201</v>
      </c>
      <c r="DF15" s="140">
        <f t="shared" si="32"/>
        <v>0</v>
      </c>
      <c r="DG15" s="141" t="s">
        <v>199</v>
      </c>
      <c r="DH15" s="140">
        <f t="shared" si="33"/>
        <v>0</v>
      </c>
      <c r="DI15" s="140">
        <f t="shared" si="34"/>
        <v>16000</v>
      </c>
      <c r="DJ15" s="140">
        <f t="shared" si="35"/>
        <v>72674</v>
      </c>
    </row>
    <row r="16" spans="1:114" s="123" customFormat="1" ht="12" customHeight="1">
      <c r="A16" s="124" t="s">
        <v>219</v>
      </c>
      <c r="B16" s="125" t="s">
        <v>386</v>
      </c>
      <c r="C16" s="124" t="s">
        <v>387</v>
      </c>
      <c r="D16" s="140">
        <f t="shared" si="6"/>
        <v>306727</v>
      </c>
      <c r="E16" s="140">
        <f t="shared" si="7"/>
        <v>281923</v>
      </c>
      <c r="F16" s="140">
        <v>0</v>
      </c>
      <c r="G16" s="140">
        <v>0</v>
      </c>
      <c r="H16" s="140">
        <v>0</v>
      </c>
      <c r="I16" s="140">
        <v>258515</v>
      </c>
      <c r="J16" s="140">
        <v>551035</v>
      </c>
      <c r="K16" s="140">
        <v>23408</v>
      </c>
      <c r="L16" s="140">
        <v>24804</v>
      </c>
      <c r="M16" s="140">
        <f t="shared" si="8"/>
        <v>15462</v>
      </c>
      <c r="N16" s="140">
        <f t="shared" si="9"/>
        <v>13172</v>
      </c>
      <c r="O16" s="140">
        <v>0</v>
      </c>
      <c r="P16" s="140">
        <v>0</v>
      </c>
      <c r="Q16" s="140">
        <v>0</v>
      </c>
      <c r="R16" s="140">
        <v>13172</v>
      </c>
      <c r="S16" s="140">
        <v>134008</v>
      </c>
      <c r="T16" s="140">
        <v>0</v>
      </c>
      <c r="U16" s="140">
        <v>2290</v>
      </c>
      <c r="V16" s="140">
        <f t="shared" si="10"/>
        <v>322189</v>
      </c>
      <c r="W16" s="140">
        <f t="shared" si="10"/>
        <v>295095</v>
      </c>
      <c r="X16" s="140">
        <f t="shared" si="10"/>
        <v>0</v>
      </c>
      <c r="Y16" s="140">
        <f t="shared" si="10"/>
        <v>0</v>
      </c>
      <c r="Z16" s="140">
        <f t="shared" si="10"/>
        <v>0</v>
      </c>
      <c r="AA16" s="140">
        <f t="shared" si="10"/>
        <v>271687</v>
      </c>
      <c r="AB16" s="140">
        <f t="shared" si="10"/>
        <v>685043</v>
      </c>
      <c r="AC16" s="140">
        <f t="shared" si="10"/>
        <v>23408</v>
      </c>
      <c r="AD16" s="140">
        <f t="shared" si="10"/>
        <v>27094</v>
      </c>
      <c r="AE16" s="140">
        <f t="shared" si="11"/>
        <v>0</v>
      </c>
      <c r="AF16" s="140">
        <f t="shared" si="12"/>
        <v>0</v>
      </c>
      <c r="AG16" s="140">
        <v>0</v>
      </c>
      <c r="AH16" s="140">
        <v>0</v>
      </c>
      <c r="AI16" s="140">
        <v>0</v>
      </c>
      <c r="AJ16" s="140">
        <v>0</v>
      </c>
      <c r="AK16" s="140">
        <v>0</v>
      </c>
      <c r="AL16" s="141" t="s">
        <v>199</v>
      </c>
      <c r="AM16" s="140">
        <f t="shared" si="13"/>
        <v>681473</v>
      </c>
      <c r="AN16" s="140">
        <f t="shared" si="14"/>
        <v>51376</v>
      </c>
      <c r="AO16" s="140">
        <v>25688</v>
      </c>
      <c r="AP16" s="140">
        <v>0</v>
      </c>
      <c r="AQ16" s="140">
        <v>19266</v>
      </c>
      <c r="AR16" s="140">
        <v>6422</v>
      </c>
      <c r="AS16" s="140">
        <f t="shared" si="15"/>
        <v>361006</v>
      </c>
      <c r="AT16" s="140">
        <v>0</v>
      </c>
      <c r="AU16" s="140">
        <v>361006</v>
      </c>
      <c r="AV16" s="140">
        <v>0</v>
      </c>
      <c r="AW16" s="140">
        <v>0</v>
      </c>
      <c r="AX16" s="140">
        <f t="shared" si="16"/>
        <v>257843</v>
      </c>
      <c r="AY16" s="140">
        <v>0</v>
      </c>
      <c r="AZ16" s="140">
        <v>177240</v>
      </c>
      <c r="BA16" s="140">
        <v>77692</v>
      </c>
      <c r="BB16" s="140">
        <v>2911</v>
      </c>
      <c r="BC16" s="141" t="s">
        <v>199</v>
      </c>
      <c r="BD16" s="140">
        <v>11248</v>
      </c>
      <c r="BE16" s="140">
        <v>176289</v>
      </c>
      <c r="BF16" s="140">
        <f t="shared" si="17"/>
        <v>857762</v>
      </c>
      <c r="BG16" s="140">
        <f t="shared" si="18"/>
        <v>0</v>
      </c>
      <c r="BH16" s="140">
        <f t="shared" si="19"/>
        <v>0</v>
      </c>
      <c r="BI16" s="140">
        <v>0</v>
      </c>
      <c r="BJ16" s="140">
        <v>0</v>
      </c>
      <c r="BK16" s="140">
        <v>0</v>
      </c>
      <c r="BL16" s="140">
        <v>0</v>
      </c>
      <c r="BM16" s="140">
        <v>0</v>
      </c>
      <c r="BN16" s="141" t="s">
        <v>199</v>
      </c>
      <c r="BO16" s="140">
        <f t="shared" si="20"/>
        <v>148197</v>
      </c>
      <c r="BP16" s="140">
        <f t="shared" si="21"/>
        <v>32226</v>
      </c>
      <c r="BQ16" s="140">
        <v>10742</v>
      </c>
      <c r="BR16" s="140">
        <v>0</v>
      </c>
      <c r="BS16" s="140">
        <v>21484</v>
      </c>
      <c r="BT16" s="140">
        <v>0</v>
      </c>
      <c r="BU16" s="140">
        <f t="shared" si="22"/>
        <v>84723</v>
      </c>
      <c r="BV16" s="140">
        <v>0</v>
      </c>
      <c r="BW16" s="140">
        <v>84723</v>
      </c>
      <c r="BX16" s="140">
        <v>0</v>
      </c>
      <c r="BY16" s="140">
        <v>0</v>
      </c>
      <c r="BZ16" s="140">
        <f t="shared" si="23"/>
        <v>31248</v>
      </c>
      <c r="CA16" s="140">
        <v>0</v>
      </c>
      <c r="CB16" s="140">
        <v>31248</v>
      </c>
      <c r="CC16" s="140">
        <v>0</v>
      </c>
      <c r="CD16" s="140">
        <v>0</v>
      </c>
      <c r="CE16" s="141" t="s">
        <v>199</v>
      </c>
      <c r="CF16" s="140">
        <v>0</v>
      </c>
      <c r="CG16" s="140">
        <v>1273</v>
      </c>
      <c r="CH16" s="140">
        <f t="shared" si="24"/>
        <v>149470</v>
      </c>
      <c r="CI16" s="140">
        <f t="shared" si="25"/>
        <v>0</v>
      </c>
      <c r="CJ16" s="140">
        <f t="shared" si="26"/>
        <v>0</v>
      </c>
      <c r="CK16" s="140">
        <f t="shared" si="27"/>
        <v>0</v>
      </c>
      <c r="CL16" s="140">
        <f t="shared" si="28"/>
        <v>0</v>
      </c>
      <c r="CM16" s="140">
        <f t="shared" si="29"/>
        <v>0</v>
      </c>
      <c r="CN16" s="140">
        <f t="shared" si="30"/>
        <v>0</v>
      </c>
      <c r="CO16" s="140">
        <f t="shared" si="31"/>
        <v>0</v>
      </c>
      <c r="CP16" s="141" t="s">
        <v>199</v>
      </c>
      <c r="CQ16" s="140">
        <f t="shared" si="32"/>
        <v>829670</v>
      </c>
      <c r="CR16" s="140">
        <f t="shared" si="32"/>
        <v>83602</v>
      </c>
      <c r="CS16" s="140">
        <f t="shared" si="32"/>
        <v>36430</v>
      </c>
      <c r="CT16" s="140">
        <f t="shared" si="32"/>
        <v>0</v>
      </c>
      <c r="CU16" s="140">
        <f t="shared" si="32"/>
        <v>40750</v>
      </c>
      <c r="CV16" s="140">
        <f t="shared" si="32"/>
        <v>6422</v>
      </c>
      <c r="CW16" s="140">
        <f t="shared" si="32"/>
        <v>445729</v>
      </c>
      <c r="CX16" s="140">
        <f t="shared" si="32"/>
        <v>0</v>
      </c>
      <c r="CY16" s="140">
        <f t="shared" si="32"/>
        <v>445729</v>
      </c>
      <c r="CZ16" s="140">
        <f t="shared" si="32"/>
        <v>0</v>
      </c>
      <c r="DA16" s="140">
        <f t="shared" si="32"/>
        <v>0</v>
      </c>
      <c r="DB16" s="140">
        <f t="shared" si="32"/>
        <v>289091</v>
      </c>
      <c r="DC16" s="140">
        <f t="shared" si="32"/>
        <v>0</v>
      </c>
      <c r="DD16" s="140">
        <f t="shared" si="32"/>
        <v>208488</v>
      </c>
      <c r="DE16" s="140">
        <f t="shared" si="32"/>
        <v>77692</v>
      </c>
      <c r="DF16" s="140">
        <f t="shared" si="32"/>
        <v>2911</v>
      </c>
      <c r="DG16" s="141" t="s">
        <v>199</v>
      </c>
      <c r="DH16" s="140">
        <f t="shared" si="33"/>
        <v>11248</v>
      </c>
      <c r="DI16" s="140">
        <f t="shared" si="34"/>
        <v>177562</v>
      </c>
      <c r="DJ16" s="140">
        <f t="shared" si="35"/>
        <v>1007232</v>
      </c>
    </row>
    <row r="17" spans="1:114" s="123" customFormat="1" ht="12" customHeight="1">
      <c r="A17" s="124" t="s">
        <v>219</v>
      </c>
      <c r="B17" s="125" t="s">
        <v>388</v>
      </c>
      <c r="C17" s="124" t="s">
        <v>389</v>
      </c>
      <c r="D17" s="140">
        <f t="shared" si="6"/>
        <v>0</v>
      </c>
      <c r="E17" s="140">
        <f t="shared" si="7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0">
        <v>0</v>
      </c>
      <c r="L17" s="140">
        <v>0</v>
      </c>
      <c r="M17" s="140">
        <f t="shared" si="8"/>
        <v>3693</v>
      </c>
      <c r="N17" s="140">
        <f t="shared" si="9"/>
        <v>3570</v>
      </c>
      <c r="O17" s="140">
        <v>0</v>
      </c>
      <c r="P17" s="140">
        <v>0</v>
      </c>
      <c r="Q17" s="140">
        <v>0</v>
      </c>
      <c r="R17" s="140">
        <v>3570</v>
      </c>
      <c r="S17" s="140">
        <v>72423</v>
      </c>
      <c r="T17" s="140">
        <v>0</v>
      </c>
      <c r="U17" s="140">
        <v>123</v>
      </c>
      <c r="V17" s="140">
        <f t="shared" si="10"/>
        <v>3693</v>
      </c>
      <c r="W17" s="140">
        <f t="shared" si="10"/>
        <v>3570</v>
      </c>
      <c r="X17" s="140">
        <f t="shared" si="10"/>
        <v>0</v>
      </c>
      <c r="Y17" s="140">
        <f t="shared" si="10"/>
        <v>0</v>
      </c>
      <c r="Z17" s="140">
        <f t="shared" si="10"/>
        <v>0</v>
      </c>
      <c r="AA17" s="140">
        <f t="shared" si="10"/>
        <v>3570</v>
      </c>
      <c r="AB17" s="140">
        <f t="shared" si="10"/>
        <v>72423</v>
      </c>
      <c r="AC17" s="140">
        <f t="shared" si="10"/>
        <v>0</v>
      </c>
      <c r="AD17" s="140">
        <f t="shared" si="10"/>
        <v>123</v>
      </c>
      <c r="AE17" s="140">
        <f t="shared" si="11"/>
        <v>0</v>
      </c>
      <c r="AF17" s="140">
        <f t="shared" si="12"/>
        <v>0</v>
      </c>
      <c r="AG17" s="140">
        <v>0</v>
      </c>
      <c r="AH17" s="140">
        <v>0</v>
      </c>
      <c r="AI17" s="140">
        <v>0</v>
      </c>
      <c r="AJ17" s="140">
        <v>0</v>
      </c>
      <c r="AK17" s="140">
        <v>0</v>
      </c>
      <c r="AL17" s="141" t="s">
        <v>199</v>
      </c>
      <c r="AM17" s="140">
        <f t="shared" si="13"/>
        <v>0</v>
      </c>
      <c r="AN17" s="140">
        <f t="shared" si="14"/>
        <v>0</v>
      </c>
      <c r="AO17" s="140">
        <v>0</v>
      </c>
      <c r="AP17" s="140">
        <v>0</v>
      </c>
      <c r="AQ17" s="140">
        <v>0</v>
      </c>
      <c r="AR17" s="140">
        <v>0</v>
      </c>
      <c r="AS17" s="140">
        <f t="shared" si="15"/>
        <v>0</v>
      </c>
      <c r="AT17" s="140">
        <v>0</v>
      </c>
      <c r="AU17" s="140">
        <v>0</v>
      </c>
      <c r="AV17" s="140">
        <v>0</v>
      </c>
      <c r="AW17" s="140">
        <v>0</v>
      </c>
      <c r="AX17" s="140">
        <f t="shared" si="16"/>
        <v>0</v>
      </c>
      <c r="AY17" s="140">
        <v>0</v>
      </c>
      <c r="AZ17" s="140">
        <v>0</v>
      </c>
      <c r="BA17" s="140">
        <v>0</v>
      </c>
      <c r="BB17" s="140">
        <v>0</v>
      </c>
      <c r="BC17" s="141" t="s">
        <v>199</v>
      </c>
      <c r="BD17" s="140">
        <v>0</v>
      </c>
      <c r="BE17" s="140">
        <v>0</v>
      </c>
      <c r="BF17" s="140">
        <f t="shared" si="17"/>
        <v>0</v>
      </c>
      <c r="BG17" s="140">
        <f t="shared" si="18"/>
        <v>0</v>
      </c>
      <c r="BH17" s="140">
        <f t="shared" si="19"/>
        <v>0</v>
      </c>
      <c r="BI17" s="140">
        <v>0</v>
      </c>
      <c r="BJ17" s="140">
        <v>0</v>
      </c>
      <c r="BK17" s="140">
        <v>0</v>
      </c>
      <c r="BL17" s="140">
        <v>0</v>
      </c>
      <c r="BM17" s="140">
        <v>0</v>
      </c>
      <c r="BN17" s="141" t="s">
        <v>199</v>
      </c>
      <c r="BO17" s="140">
        <f t="shared" si="20"/>
        <v>75312</v>
      </c>
      <c r="BP17" s="140">
        <f t="shared" si="21"/>
        <v>30970</v>
      </c>
      <c r="BQ17" s="140">
        <v>12823</v>
      </c>
      <c r="BR17" s="140">
        <v>0</v>
      </c>
      <c r="BS17" s="140">
        <v>18147</v>
      </c>
      <c r="BT17" s="140">
        <v>0</v>
      </c>
      <c r="BU17" s="140">
        <f t="shared" si="22"/>
        <v>44342</v>
      </c>
      <c r="BV17" s="140">
        <v>0</v>
      </c>
      <c r="BW17" s="140">
        <v>44342</v>
      </c>
      <c r="BX17" s="140">
        <v>0</v>
      </c>
      <c r="BY17" s="140">
        <v>0</v>
      </c>
      <c r="BZ17" s="140">
        <f t="shared" si="23"/>
        <v>0</v>
      </c>
      <c r="CA17" s="140">
        <v>0</v>
      </c>
      <c r="CB17" s="140">
        <v>0</v>
      </c>
      <c r="CC17" s="140">
        <v>0</v>
      </c>
      <c r="CD17" s="140">
        <v>0</v>
      </c>
      <c r="CE17" s="141" t="s">
        <v>199</v>
      </c>
      <c r="CF17" s="140">
        <v>0</v>
      </c>
      <c r="CG17" s="140">
        <v>804</v>
      </c>
      <c r="CH17" s="140">
        <f t="shared" si="24"/>
        <v>76116</v>
      </c>
      <c r="CI17" s="140">
        <f t="shared" si="25"/>
        <v>0</v>
      </c>
      <c r="CJ17" s="140">
        <f t="shared" si="26"/>
        <v>0</v>
      </c>
      <c r="CK17" s="140">
        <f t="shared" si="27"/>
        <v>0</v>
      </c>
      <c r="CL17" s="140">
        <f t="shared" si="28"/>
        <v>0</v>
      </c>
      <c r="CM17" s="140">
        <f t="shared" si="29"/>
        <v>0</v>
      </c>
      <c r="CN17" s="140">
        <f t="shared" si="30"/>
        <v>0</v>
      </c>
      <c r="CO17" s="140">
        <f t="shared" si="31"/>
        <v>0</v>
      </c>
      <c r="CP17" s="141" t="s">
        <v>199</v>
      </c>
      <c r="CQ17" s="140">
        <f t="shared" si="32"/>
        <v>75312</v>
      </c>
      <c r="CR17" s="140">
        <f t="shared" si="32"/>
        <v>30970</v>
      </c>
      <c r="CS17" s="140">
        <f t="shared" si="32"/>
        <v>12823</v>
      </c>
      <c r="CT17" s="140">
        <f t="shared" si="32"/>
        <v>0</v>
      </c>
      <c r="CU17" s="140">
        <f t="shared" si="32"/>
        <v>18147</v>
      </c>
      <c r="CV17" s="140">
        <f t="shared" si="32"/>
        <v>0</v>
      </c>
      <c r="CW17" s="140">
        <f t="shared" si="32"/>
        <v>44342</v>
      </c>
      <c r="CX17" s="140">
        <f t="shared" si="32"/>
        <v>0</v>
      </c>
      <c r="CY17" s="140">
        <f t="shared" si="32"/>
        <v>44342</v>
      </c>
      <c r="CZ17" s="140">
        <f t="shared" si="32"/>
        <v>0</v>
      </c>
      <c r="DA17" s="140">
        <f t="shared" si="32"/>
        <v>0</v>
      </c>
      <c r="DB17" s="140">
        <f t="shared" si="32"/>
        <v>0</v>
      </c>
      <c r="DC17" s="140">
        <f t="shared" si="32"/>
        <v>0</v>
      </c>
      <c r="DD17" s="140">
        <f t="shared" si="32"/>
        <v>0</v>
      </c>
      <c r="DE17" s="140">
        <f t="shared" si="32"/>
        <v>0</v>
      </c>
      <c r="DF17" s="140">
        <f t="shared" si="32"/>
        <v>0</v>
      </c>
      <c r="DG17" s="141" t="s">
        <v>199</v>
      </c>
      <c r="DH17" s="140">
        <f t="shared" si="33"/>
        <v>0</v>
      </c>
      <c r="DI17" s="140">
        <f t="shared" si="34"/>
        <v>804</v>
      </c>
      <c r="DJ17" s="140">
        <f t="shared" si="35"/>
        <v>76116</v>
      </c>
    </row>
    <row r="18" spans="1:114" s="123" customFormat="1" ht="12" customHeight="1">
      <c r="A18" s="124" t="s">
        <v>219</v>
      </c>
      <c r="B18" s="125" t="s">
        <v>390</v>
      </c>
      <c r="C18" s="124" t="s">
        <v>391</v>
      </c>
      <c r="D18" s="140">
        <f t="shared" si="6"/>
        <v>0</v>
      </c>
      <c r="E18" s="140">
        <f t="shared" si="7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0">
        <v>0</v>
      </c>
      <c r="L18" s="140">
        <v>0</v>
      </c>
      <c r="M18" s="140">
        <f t="shared" si="8"/>
        <v>255241</v>
      </c>
      <c r="N18" s="140">
        <f t="shared" si="9"/>
        <v>14377</v>
      </c>
      <c r="O18" s="140">
        <v>0</v>
      </c>
      <c r="P18" s="140">
        <v>0</v>
      </c>
      <c r="Q18" s="140">
        <v>0</v>
      </c>
      <c r="R18" s="140">
        <v>14377</v>
      </c>
      <c r="S18" s="140">
        <v>44179</v>
      </c>
      <c r="T18" s="140">
        <v>0</v>
      </c>
      <c r="U18" s="140">
        <v>240864</v>
      </c>
      <c r="V18" s="140">
        <f t="shared" si="10"/>
        <v>255241</v>
      </c>
      <c r="W18" s="140">
        <f t="shared" si="10"/>
        <v>14377</v>
      </c>
      <c r="X18" s="140">
        <f t="shared" si="10"/>
        <v>0</v>
      </c>
      <c r="Y18" s="140">
        <f t="shared" si="10"/>
        <v>0</v>
      </c>
      <c r="Z18" s="140">
        <f t="shared" si="10"/>
        <v>0</v>
      </c>
      <c r="AA18" s="140">
        <f t="shared" si="10"/>
        <v>14377</v>
      </c>
      <c r="AB18" s="140">
        <f t="shared" si="10"/>
        <v>44179</v>
      </c>
      <c r="AC18" s="140">
        <f t="shared" si="10"/>
        <v>0</v>
      </c>
      <c r="AD18" s="140">
        <f t="shared" si="10"/>
        <v>240864</v>
      </c>
      <c r="AE18" s="140">
        <f t="shared" si="11"/>
        <v>0</v>
      </c>
      <c r="AF18" s="140">
        <f t="shared" si="12"/>
        <v>0</v>
      </c>
      <c r="AG18" s="140">
        <v>0</v>
      </c>
      <c r="AH18" s="140">
        <v>0</v>
      </c>
      <c r="AI18" s="140">
        <v>0</v>
      </c>
      <c r="AJ18" s="140">
        <v>0</v>
      </c>
      <c r="AK18" s="140">
        <v>0</v>
      </c>
      <c r="AL18" s="141" t="s">
        <v>199</v>
      </c>
      <c r="AM18" s="140">
        <f t="shared" si="13"/>
        <v>0</v>
      </c>
      <c r="AN18" s="140">
        <f t="shared" si="14"/>
        <v>0</v>
      </c>
      <c r="AO18" s="140">
        <v>0</v>
      </c>
      <c r="AP18" s="140">
        <v>0</v>
      </c>
      <c r="AQ18" s="140">
        <v>0</v>
      </c>
      <c r="AR18" s="140">
        <v>0</v>
      </c>
      <c r="AS18" s="140">
        <f t="shared" si="15"/>
        <v>0</v>
      </c>
      <c r="AT18" s="140">
        <v>0</v>
      </c>
      <c r="AU18" s="140">
        <v>0</v>
      </c>
      <c r="AV18" s="140">
        <v>0</v>
      </c>
      <c r="AW18" s="140">
        <v>0</v>
      </c>
      <c r="AX18" s="140">
        <f t="shared" si="16"/>
        <v>0</v>
      </c>
      <c r="AY18" s="140">
        <v>0</v>
      </c>
      <c r="AZ18" s="140">
        <v>0</v>
      </c>
      <c r="BA18" s="140">
        <v>0</v>
      </c>
      <c r="BB18" s="140">
        <v>0</v>
      </c>
      <c r="BC18" s="141" t="s">
        <v>199</v>
      </c>
      <c r="BD18" s="140">
        <v>0</v>
      </c>
      <c r="BE18" s="140">
        <v>0</v>
      </c>
      <c r="BF18" s="140">
        <f t="shared" si="17"/>
        <v>0</v>
      </c>
      <c r="BG18" s="140">
        <f t="shared" si="18"/>
        <v>53372</v>
      </c>
      <c r="BH18" s="140">
        <f t="shared" si="19"/>
        <v>53372</v>
      </c>
      <c r="BI18" s="140">
        <v>0</v>
      </c>
      <c r="BJ18" s="140">
        <v>1256</v>
      </c>
      <c r="BK18" s="140">
        <v>0</v>
      </c>
      <c r="BL18" s="140">
        <v>52116</v>
      </c>
      <c r="BM18" s="140">
        <v>0</v>
      </c>
      <c r="BN18" s="141" t="s">
        <v>199</v>
      </c>
      <c r="BO18" s="140">
        <f t="shared" si="20"/>
        <v>52268</v>
      </c>
      <c r="BP18" s="140">
        <f t="shared" si="21"/>
        <v>20553</v>
      </c>
      <c r="BQ18" s="140">
        <v>17683</v>
      </c>
      <c r="BR18" s="140">
        <v>0</v>
      </c>
      <c r="BS18" s="140">
        <v>2870</v>
      </c>
      <c r="BT18" s="140">
        <v>0</v>
      </c>
      <c r="BU18" s="140">
        <f t="shared" si="22"/>
        <v>24265</v>
      </c>
      <c r="BV18" s="140">
        <v>0</v>
      </c>
      <c r="BW18" s="140">
        <v>24265</v>
      </c>
      <c r="BX18" s="140">
        <v>0</v>
      </c>
      <c r="BY18" s="140">
        <v>0</v>
      </c>
      <c r="BZ18" s="140">
        <f t="shared" si="23"/>
        <v>7450</v>
      </c>
      <c r="CA18" s="140">
        <v>0</v>
      </c>
      <c r="CB18" s="140">
        <v>6515</v>
      </c>
      <c r="CC18" s="140">
        <v>0</v>
      </c>
      <c r="CD18" s="140">
        <v>935</v>
      </c>
      <c r="CE18" s="141" t="s">
        <v>199</v>
      </c>
      <c r="CF18" s="140">
        <v>0</v>
      </c>
      <c r="CG18" s="140">
        <v>193780</v>
      </c>
      <c r="CH18" s="140">
        <f t="shared" si="24"/>
        <v>299420</v>
      </c>
      <c r="CI18" s="140">
        <f t="shared" si="25"/>
        <v>53372</v>
      </c>
      <c r="CJ18" s="140">
        <f t="shared" si="26"/>
        <v>53372</v>
      </c>
      <c r="CK18" s="140">
        <f t="shared" si="27"/>
        <v>0</v>
      </c>
      <c r="CL18" s="140">
        <f t="shared" si="28"/>
        <v>1256</v>
      </c>
      <c r="CM18" s="140">
        <f t="shared" si="29"/>
        <v>0</v>
      </c>
      <c r="CN18" s="140">
        <f t="shared" si="30"/>
        <v>52116</v>
      </c>
      <c r="CO18" s="140">
        <f t="shared" si="31"/>
        <v>0</v>
      </c>
      <c r="CP18" s="141" t="s">
        <v>199</v>
      </c>
      <c r="CQ18" s="140">
        <f t="shared" si="32"/>
        <v>52268</v>
      </c>
      <c r="CR18" s="140">
        <f t="shared" si="32"/>
        <v>20553</v>
      </c>
      <c r="CS18" s="140">
        <f t="shared" si="32"/>
        <v>17683</v>
      </c>
      <c r="CT18" s="140">
        <f t="shared" si="32"/>
        <v>0</v>
      </c>
      <c r="CU18" s="140">
        <f t="shared" si="32"/>
        <v>2870</v>
      </c>
      <c r="CV18" s="140">
        <f t="shared" si="32"/>
        <v>0</v>
      </c>
      <c r="CW18" s="140">
        <f t="shared" si="32"/>
        <v>24265</v>
      </c>
      <c r="CX18" s="140">
        <f t="shared" si="32"/>
        <v>0</v>
      </c>
      <c r="CY18" s="140">
        <f t="shared" si="32"/>
        <v>24265</v>
      </c>
      <c r="CZ18" s="140">
        <f t="shared" si="32"/>
        <v>0</v>
      </c>
      <c r="DA18" s="140">
        <f t="shared" si="32"/>
        <v>0</v>
      </c>
      <c r="DB18" s="140">
        <f t="shared" si="32"/>
        <v>7450</v>
      </c>
      <c r="DC18" s="140">
        <f t="shared" si="32"/>
        <v>0</v>
      </c>
      <c r="DD18" s="140">
        <f t="shared" si="32"/>
        <v>6515</v>
      </c>
      <c r="DE18" s="140">
        <f t="shared" si="32"/>
        <v>0</v>
      </c>
      <c r="DF18" s="140">
        <f t="shared" si="32"/>
        <v>935</v>
      </c>
      <c r="DG18" s="141" t="s">
        <v>199</v>
      </c>
      <c r="DH18" s="140">
        <f t="shared" si="33"/>
        <v>0</v>
      </c>
      <c r="DI18" s="140">
        <f t="shared" si="34"/>
        <v>193780</v>
      </c>
      <c r="DJ18" s="140">
        <f t="shared" si="35"/>
        <v>299420</v>
      </c>
    </row>
    <row r="19" spans="1:114" s="123" customFormat="1" ht="12" customHeight="1">
      <c r="A19" s="124" t="s">
        <v>219</v>
      </c>
      <c r="B19" s="125" t="s">
        <v>392</v>
      </c>
      <c r="C19" s="124" t="s">
        <v>393</v>
      </c>
      <c r="D19" s="140">
        <f t="shared" si="6"/>
        <v>0</v>
      </c>
      <c r="E19" s="140">
        <f t="shared" si="7"/>
        <v>0</v>
      </c>
      <c r="F19" s="140">
        <v>0</v>
      </c>
      <c r="G19" s="140">
        <v>0</v>
      </c>
      <c r="H19" s="140">
        <v>0</v>
      </c>
      <c r="I19" s="140">
        <v>0</v>
      </c>
      <c r="J19" s="140">
        <v>0</v>
      </c>
      <c r="K19" s="140">
        <v>0</v>
      </c>
      <c r="L19" s="140">
        <v>0</v>
      </c>
      <c r="M19" s="140">
        <f t="shared" si="8"/>
        <v>33036</v>
      </c>
      <c r="N19" s="140">
        <f t="shared" si="9"/>
        <v>26552</v>
      </c>
      <c r="O19" s="140">
        <v>0</v>
      </c>
      <c r="P19" s="140">
        <v>0</v>
      </c>
      <c r="Q19" s="140">
        <v>0</v>
      </c>
      <c r="R19" s="140">
        <v>23966</v>
      </c>
      <c r="S19" s="140">
        <v>201010</v>
      </c>
      <c r="T19" s="140">
        <v>2586</v>
      </c>
      <c r="U19" s="140">
        <v>6484</v>
      </c>
      <c r="V19" s="140">
        <f t="shared" si="10"/>
        <v>33036</v>
      </c>
      <c r="W19" s="140">
        <f t="shared" si="10"/>
        <v>26552</v>
      </c>
      <c r="X19" s="140">
        <f t="shared" si="10"/>
        <v>0</v>
      </c>
      <c r="Y19" s="140">
        <f t="shared" si="10"/>
        <v>0</v>
      </c>
      <c r="Z19" s="140">
        <f t="shared" si="10"/>
        <v>0</v>
      </c>
      <c r="AA19" s="140">
        <f t="shared" si="10"/>
        <v>23966</v>
      </c>
      <c r="AB19" s="140">
        <f t="shared" si="10"/>
        <v>201010</v>
      </c>
      <c r="AC19" s="140">
        <f t="shared" si="10"/>
        <v>2586</v>
      </c>
      <c r="AD19" s="140">
        <f t="shared" si="10"/>
        <v>6484</v>
      </c>
      <c r="AE19" s="140">
        <f t="shared" si="11"/>
        <v>0</v>
      </c>
      <c r="AF19" s="140">
        <f t="shared" si="12"/>
        <v>0</v>
      </c>
      <c r="AG19" s="140">
        <v>0</v>
      </c>
      <c r="AH19" s="140">
        <v>0</v>
      </c>
      <c r="AI19" s="140">
        <v>0</v>
      </c>
      <c r="AJ19" s="140">
        <v>0</v>
      </c>
      <c r="AK19" s="140">
        <v>0</v>
      </c>
      <c r="AL19" s="141" t="s">
        <v>199</v>
      </c>
      <c r="AM19" s="140">
        <f t="shared" si="13"/>
        <v>0</v>
      </c>
      <c r="AN19" s="140">
        <f t="shared" si="14"/>
        <v>0</v>
      </c>
      <c r="AO19" s="140">
        <v>0</v>
      </c>
      <c r="AP19" s="140">
        <v>0</v>
      </c>
      <c r="AQ19" s="140">
        <v>0</v>
      </c>
      <c r="AR19" s="140">
        <v>0</v>
      </c>
      <c r="AS19" s="140">
        <f t="shared" si="15"/>
        <v>0</v>
      </c>
      <c r="AT19" s="140">
        <v>0</v>
      </c>
      <c r="AU19" s="140">
        <v>0</v>
      </c>
      <c r="AV19" s="140">
        <v>0</v>
      </c>
      <c r="AW19" s="140">
        <v>0</v>
      </c>
      <c r="AX19" s="140">
        <f t="shared" si="16"/>
        <v>0</v>
      </c>
      <c r="AY19" s="140">
        <v>0</v>
      </c>
      <c r="AZ19" s="140">
        <v>0</v>
      </c>
      <c r="BA19" s="140">
        <v>0</v>
      </c>
      <c r="BB19" s="140">
        <v>0</v>
      </c>
      <c r="BC19" s="141" t="s">
        <v>199</v>
      </c>
      <c r="BD19" s="140">
        <v>0</v>
      </c>
      <c r="BE19" s="140">
        <v>0</v>
      </c>
      <c r="BF19" s="140">
        <f t="shared" si="17"/>
        <v>0</v>
      </c>
      <c r="BG19" s="140">
        <f t="shared" si="18"/>
        <v>16970</v>
      </c>
      <c r="BH19" s="140">
        <f t="shared" si="19"/>
        <v>16970</v>
      </c>
      <c r="BI19" s="140">
        <v>0</v>
      </c>
      <c r="BJ19" s="140">
        <v>0</v>
      </c>
      <c r="BK19" s="140">
        <v>0</v>
      </c>
      <c r="BL19" s="140">
        <v>16970</v>
      </c>
      <c r="BM19" s="140">
        <v>0</v>
      </c>
      <c r="BN19" s="141" t="s">
        <v>199</v>
      </c>
      <c r="BO19" s="140">
        <f t="shared" si="20"/>
        <v>217076</v>
      </c>
      <c r="BP19" s="140">
        <f t="shared" si="21"/>
        <v>88226</v>
      </c>
      <c r="BQ19" s="140">
        <v>88226</v>
      </c>
      <c r="BR19" s="140">
        <v>0</v>
      </c>
      <c r="BS19" s="140">
        <v>0</v>
      </c>
      <c r="BT19" s="140">
        <v>0</v>
      </c>
      <c r="BU19" s="140">
        <f t="shared" si="22"/>
        <v>107950</v>
      </c>
      <c r="BV19" s="140">
        <v>1109</v>
      </c>
      <c r="BW19" s="140">
        <v>101997</v>
      </c>
      <c r="BX19" s="140">
        <v>4844</v>
      </c>
      <c r="BY19" s="140">
        <v>0</v>
      </c>
      <c r="BZ19" s="140">
        <f t="shared" si="23"/>
        <v>20900</v>
      </c>
      <c r="CA19" s="140">
        <v>2394</v>
      </c>
      <c r="CB19" s="140">
        <v>7289</v>
      </c>
      <c r="CC19" s="140">
        <v>11217</v>
      </c>
      <c r="CD19" s="140">
        <v>0</v>
      </c>
      <c r="CE19" s="141" t="s">
        <v>199</v>
      </c>
      <c r="CF19" s="140">
        <v>0</v>
      </c>
      <c r="CG19" s="140">
        <v>0</v>
      </c>
      <c r="CH19" s="140">
        <f t="shared" si="24"/>
        <v>234046</v>
      </c>
      <c r="CI19" s="140">
        <f t="shared" si="25"/>
        <v>16970</v>
      </c>
      <c r="CJ19" s="140">
        <f t="shared" si="26"/>
        <v>16970</v>
      </c>
      <c r="CK19" s="140">
        <f t="shared" si="27"/>
        <v>0</v>
      </c>
      <c r="CL19" s="140">
        <f t="shared" si="28"/>
        <v>0</v>
      </c>
      <c r="CM19" s="140">
        <f t="shared" si="29"/>
        <v>0</v>
      </c>
      <c r="CN19" s="140">
        <f t="shared" si="30"/>
        <v>16970</v>
      </c>
      <c r="CO19" s="140">
        <f t="shared" si="31"/>
        <v>0</v>
      </c>
      <c r="CP19" s="141" t="s">
        <v>199</v>
      </c>
      <c r="CQ19" s="140">
        <f t="shared" si="32"/>
        <v>217076</v>
      </c>
      <c r="CR19" s="140">
        <f t="shared" si="32"/>
        <v>88226</v>
      </c>
      <c r="CS19" s="140">
        <f t="shared" si="32"/>
        <v>88226</v>
      </c>
      <c r="CT19" s="140">
        <f t="shared" si="32"/>
        <v>0</v>
      </c>
      <c r="CU19" s="140">
        <f t="shared" si="32"/>
        <v>0</v>
      </c>
      <c r="CV19" s="140">
        <f t="shared" si="32"/>
        <v>0</v>
      </c>
      <c r="CW19" s="140">
        <f t="shared" si="32"/>
        <v>107950</v>
      </c>
      <c r="CX19" s="140">
        <f t="shared" si="32"/>
        <v>1109</v>
      </c>
      <c r="CY19" s="140">
        <f t="shared" si="32"/>
        <v>101997</v>
      </c>
      <c r="CZ19" s="140">
        <f t="shared" si="32"/>
        <v>4844</v>
      </c>
      <c r="DA19" s="140">
        <f t="shared" si="32"/>
        <v>0</v>
      </c>
      <c r="DB19" s="140">
        <f t="shared" si="32"/>
        <v>20900</v>
      </c>
      <c r="DC19" s="140">
        <f t="shared" si="32"/>
        <v>2394</v>
      </c>
      <c r="DD19" s="140">
        <f t="shared" si="32"/>
        <v>7289</v>
      </c>
      <c r="DE19" s="140">
        <f t="shared" si="32"/>
        <v>11217</v>
      </c>
      <c r="DF19" s="140">
        <f t="shared" si="32"/>
        <v>0</v>
      </c>
      <c r="DG19" s="141" t="s">
        <v>199</v>
      </c>
      <c r="DH19" s="140">
        <f t="shared" si="33"/>
        <v>0</v>
      </c>
      <c r="DI19" s="140">
        <f t="shared" si="34"/>
        <v>0</v>
      </c>
      <c r="DJ19" s="140">
        <f t="shared" si="35"/>
        <v>234046</v>
      </c>
    </row>
    <row r="20" spans="1:114" s="123" customFormat="1" ht="12" customHeight="1">
      <c r="A20" s="124" t="s">
        <v>219</v>
      </c>
      <c r="B20" s="125" t="s">
        <v>394</v>
      </c>
      <c r="C20" s="124" t="s">
        <v>395</v>
      </c>
      <c r="D20" s="140">
        <f t="shared" si="6"/>
        <v>14274</v>
      </c>
      <c r="E20" s="140">
        <f t="shared" si="7"/>
        <v>6860</v>
      </c>
      <c r="F20" s="140">
        <v>0</v>
      </c>
      <c r="G20" s="140">
        <v>0</v>
      </c>
      <c r="H20" s="140">
        <v>0</v>
      </c>
      <c r="I20" s="140">
        <v>0</v>
      </c>
      <c r="J20" s="140">
        <v>84213</v>
      </c>
      <c r="K20" s="140">
        <v>6860</v>
      </c>
      <c r="L20" s="140">
        <v>7414</v>
      </c>
      <c r="M20" s="140">
        <f t="shared" si="8"/>
        <v>18818</v>
      </c>
      <c r="N20" s="140">
        <f t="shared" si="9"/>
        <v>18721</v>
      </c>
      <c r="O20" s="140">
        <v>0</v>
      </c>
      <c r="P20" s="140">
        <v>0</v>
      </c>
      <c r="Q20" s="140">
        <v>0</v>
      </c>
      <c r="R20" s="140">
        <v>18238</v>
      </c>
      <c r="S20" s="140">
        <v>75317</v>
      </c>
      <c r="T20" s="140">
        <v>483</v>
      </c>
      <c r="U20" s="140">
        <v>97</v>
      </c>
      <c r="V20" s="140">
        <f t="shared" si="10"/>
        <v>33092</v>
      </c>
      <c r="W20" s="140">
        <f t="shared" si="10"/>
        <v>25581</v>
      </c>
      <c r="X20" s="140">
        <f t="shared" si="10"/>
        <v>0</v>
      </c>
      <c r="Y20" s="140">
        <f t="shared" si="10"/>
        <v>0</v>
      </c>
      <c r="Z20" s="140">
        <f t="shared" si="10"/>
        <v>0</v>
      </c>
      <c r="AA20" s="140">
        <f t="shared" si="10"/>
        <v>18238</v>
      </c>
      <c r="AB20" s="140">
        <f t="shared" si="10"/>
        <v>159530</v>
      </c>
      <c r="AC20" s="140">
        <f t="shared" si="10"/>
        <v>7343</v>
      </c>
      <c r="AD20" s="140">
        <f t="shared" si="10"/>
        <v>7511</v>
      </c>
      <c r="AE20" s="140">
        <f t="shared" si="11"/>
        <v>0</v>
      </c>
      <c r="AF20" s="140">
        <f t="shared" si="12"/>
        <v>0</v>
      </c>
      <c r="AG20" s="140">
        <v>0</v>
      </c>
      <c r="AH20" s="140">
        <v>0</v>
      </c>
      <c r="AI20" s="140">
        <v>0</v>
      </c>
      <c r="AJ20" s="140">
        <v>0</v>
      </c>
      <c r="AK20" s="140">
        <v>0</v>
      </c>
      <c r="AL20" s="141" t="s">
        <v>199</v>
      </c>
      <c r="AM20" s="140">
        <f t="shared" si="13"/>
        <v>98487</v>
      </c>
      <c r="AN20" s="140">
        <f t="shared" si="14"/>
        <v>0</v>
      </c>
      <c r="AO20" s="140">
        <v>0</v>
      </c>
      <c r="AP20" s="140">
        <v>0</v>
      </c>
      <c r="AQ20" s="140">
        <v>0</v>
      </c>
      <c r="AR20" s="140">
        <v>0</v>
      </c>
      <c r="AS20" s="140">
        <f t="shared" si="15"/>
        <v>1159</v>
      </c>
      <c r="AT20" s="140">
        <v>0</v>
      </c>
      <c r="AU20" s="140">
        <v>1159</v>
      </c>
      <c r="AV20" s="140">
        <v>0</v>
      </c>
      <c r="AW20" s="140">
        <v>0</v>
      </c>
      <c r="AX20" s="140">
        <f t="shared" si="16"/>
        <v>96850</v>
      </c>
      <c r="AY20" s="140">
        <v>8957</v>
      </c>
      <c r="AZ20" s="140">
        <v>50941</v>
      </c>
      <c r="BA20" s="140">
        <v>36952</v>
      </c>
      <c r="BB20" s="140">
        <v>0</v>
      </c>
      <c r="BC20" s="141" t="s">
        <v>199</v>
      </c>
      <c r="BD20" s="140">
        <v>478</v>
      </c>
      <c r="BE20" s="140">
        <v>0</v>
      </c>
      <c r="BF20" s="140">
        <f t="shared" si="17"/>
        <v>98487</v>
      </c>
      <c r="BG20" s="140">
        <f t="shared" si="18"/>
        <v>0</v>
      </c>
      <c r="BH20" s="140">
        <f t="shared" si="19"/>
        <v>0</v>
      </c>
      <c r="BI20" s="140">
        <v>0</v>
      </c>
      <c r="BJ20" s="140">
        <v>0</v>
      </c>
      <c r="BK20" s="140">
        <v>0</v>
      </c>
      <c r="BL20" s="140">
        <v>0</v>
      </c>
      <c r="BM20" s="140">
        <v>0</v>
      </c>
      <c r="BN20" s="141" t="s">
        <v>199</v>
      </c>
      <c r="BO20" s="140">
        <f t="shared" si="20"/>
        <v>94040</v>
      </c>
      <c r="BP20" s="140">
        <f t="shared" si="21"/>
        <v>8691</v>
      </c>
      <c r="BQ20" s="140">
        <v>8691</v>
      </c>
      <c r="BR20" s="140">
        <v>0</v>
      </c>
      <c r="BS20" s="140">
        <v>0</v>
      </c>
      <c r="BT20" s="140">
        <v>0</v>
      </c>
      <c r="BU20" s="140">
        <f t="shared" si="22"/>
        <v>40038</v>
      </c>
      <c r="BV20" s="140">
        <v>0</v>
      </c>
      <c r="BW20" s="140">
        <v>40038</v>
      </c>
      <c r="BX20" s="140">
        <v>0</v>
      </c>
      <c r="BY20" s="140">
        <v>0</v>
      </c>
      <c r="BZ20" s="140">
        <f t="shared" si="23"/>
        <v>44891</v>
      </c>
      <c r="CA20" s="140">
        <v>0</v>
      </c>
      <c r="CB20" s="140">
        <v>44162</v>
      </c>
      <c r="CC20" s="140">
        <v>0</v>
      </c>
      <c r="CD20" s="140">
        <v>729</v>
      </c>
      <c r="CE20" s="141" t="s">
        <v>199</v>
      </c>
      <c r="CF20" s="140">
        <v>420</v>
      </c>
      <c r="CG20" s="140">
        <v>95</v>
      </c>
      <c r="CH20" s="140">
        <f t="shared" si="24"/>
        <v>94135</v>
      </c>
      <c r="CI20" s="140">
        <f t="shared" si="25"/>
        <v>0</v>
      </c>
      <c r="CJ20" s="140">
        <f t="shared" si="26"/>
        <v>0</v>
      </c>
      <c r="CK20" s="140">
        <f t="shared" si="27"/>
        <v>0</v>
      </c>
      <c r="CL20" s="140">
        <f t="shared" si="28"/>
        <v>0</v>
      </c>
      <c r="CM20" s="140">
        <f t="shared" si="29"/>
        <v>0</v>
      </c>
      <c r="CN20" s="140">
        <f t="shared" si="30"/>
        <v>0</v>
      </c>
      <c r="CO20" s="140">
        <f t="shared" si="31"/>
        <v>0</v>
      </c>
      <c r="CP20" s="141" t="s">
        <v>199</v>
      </c>
      <c r="CQ20" s="140">
        <f t="shared" si="32"/>
        <v>192527</v>
      </c>
      <c r="CR20" s="140">
        <f t="shared" si="32"/>
        <v>8691</v>
      </c>
      <c r="CS20" s="140">
        <f t="shared" si="32"/>
        <v>8691</v>
      </c>
      <c r="CT20" s="140">
        <f t="shared" si="32"/>
        <v>0</v>
      </c>
      <c r="CU20" s="140">
        <f t="shared" si="32"/>
        <v>0</v>
      </c>
      <c r="CV20" s="140">
        <f t="shared" si="32"/>
        <v>0</v>
      </c>
      <c r="CW20" s="140">
        <f t="shared" si="32"/>
        <v>41197</v>
      </c>
      <c r="CX20" s="140">
        <f t="shared" si="32"/>
        <v>0</v>
      </c>
      <c r="CY20" s="140">
        <f t="shared" si="32"/>
        <v>41197</v>
      </c>
      <c r="CZ20" s="140">
        <f t="shared" si="32"/>
        <v>0</v>
      </c>
      <c r="DA20" s="140">
        <f t="shared" si="32"/>
        <v>0</v>
      </c>
      <c r="DB20" s="140">
        <f t="shared" si="32"/>
        <v>141741</v>
      </c>
      <c r="DC20" s="140">
        <f t="shared" si="32"/>
        <v>8957</v>
      </c>
      <c r="DD20" s="140">
        <f t="shared" si="32"/>
        <v>95103</v>
      </c>
      <c r="DE20" s="140">
        <f t="shared" si="32"/>
        <v>36952</v>
      </c>
      <c r="DF20" s="140">
        <f t="shared" si="32"/>
        <v>729</v>
      </c>
      <c r="DG20" s="141" t="s">
        <v>199</v>
      </c>
      <c r="DH20" s="140">
        <f t="shared" si="33"/>
        <v>898</v>
      </c>
      <c r="DI20" s="140">
        <f t="shared" si="34"/>
        <v>95</v>
      </c>
      <c r="DJ20" s="140">
        <f t="shared" si="35"/>
        <v>192622</v>
      </c>
    </row>
    <row r="21" spans="1:114" s="123" customFormat="1" ht="12" customHeight="1">
      <c r="A21" s="124" t="s">
        <v>219</v>
      </c>
      <c r="B21" s="125" t="s">
        <v>396</v>
      </c>
      <c r="C21" s="124" t="s">
        <v>397</v>
      </c>
      <c r="D21" s="140">
        <f t="shared" si="6"/>
        <v>8878</v>
      </c>
      <c r="E21" s="140">
        <f t="shared" si="7"/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492507</v>
      </c>
      <c r="K21" s="140">
        <v>0</v>
      </c>
      <c r="L21" s="140">
        <v>8878</v>
      </c>
      <c r="M21" s="140">
        <f t="shared" si="8"/>
        <v>0</v>
      </c>
      <c r="N21" s="140">
        <f t="shared" si="9"/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0</v>
      </c>
      <c r="T21" s="140">
        <v>0</v>
      </c>
      <c r="U21" s="140">
        <v>0</v>
      </c>
      <c r="V21" s="140">
        <f t="shared" si="10"/>
        <v>8878</v>
      </c>
      <c r="W21" s="140">
        <f t="shared" si="10"/>
        <v>0</v>
      </c>
      <c r="X21" s="140">
        <f t="shared" si="10"/>
        <v>0</v>
      </c>
      <c r="Y21" s="140">
        <f t="shared" si="10"/>
        <v>0</v>
      </c>
      <c r="Z21" s="140">
        <f t="shared" si="10"/>
        <v>0</v>
      </c>
      <c r="AA21" s="140">
        <f t="shared" si="10"/>
        <v>0</v>
      </c>
      <c r="AB21" s="140">
        <f t="shared" si="10"/>
        <v>492507</v>
      </c>
      <c r="AC21" s="140">
        <f t="shared" si="10"/>
        <v>0</v>
      </c>
      <c r="AD21" s="140">
        <f t="shared" si="10"/>
        <v>8878</v>
      </c>
      <c r="AE21" s="140">
        <f t="shared" si="11"/>
        <v>0</v>
      </c>
      <c r="AF21" s="140">
        <f t="shared" si="12"/>
        <v>0</v>
      </c>
      <c r="AG21" s="140">
        <v>0</v>
      </c>
      <c r="AH21" s="140">
        <v>0</v>
      </c>
      <c r="AI21" s="140">
        <v>0</v>
      </c>
      <c r="AJ21" s="140">
        <v>0</v>
      </c>
      <c r="AK21" s="140">
        <v>0</v>
      </c>
      <c r="AL21" s="141" t="s">
        <v>199</v>
      </c>
      <c r="AM21" s="140">
        <f t="shared" si="13"/>
        <v>501385</v>
      </c>
      <c r="AN21" s="140">
        <f t="shared" si="14"/>
        <v>27735</v>
      </c>
      <c r="AO21" s="140">
        <v>27735</v>
      </c>
      <c r="AP21" s="140">
        <v>0</v>
      </c>
      <c r="AQ21" s="140">
        <v>0</v>
      </c>
      <c r="AR21" s="140">
        <v>0</v>
      </c>
      <c r="AS21" s="140">
        <f t="shared" si="15"/>
        <v>334818</v>
      </c>
      <c r="AT21" s="140">
        <v>0</v>
      </c>
      <c r="AU21" s="140">
        <v>334818</v>
      </c>
      <c r="AV21" s="140">
        <v>0</v>
      </c>
      <c r="AW21" s="140">
        <v>0</v>
      </c>
      <c r="AX21" s="140">
        <f t="shared" si="16"/>
        <v>138832</v>
      </c>
      <c r="AY21" s="140">
        <v>0</v>
      </c>
      <c r="AZ21" s="140">
        <v>138832</v>
      </c>
      <c r="BA21" s="140">
        <v>0</v>
      </c>
      <c r="BB21" s="140">
        <v>0</v>
      </c>
      <c r="BC21" s="141" t="s">
        <v>199</v>
      </c>
      <c r="BD21" s="140">
        <v>0</v>
      </c>
      <c r="BE21" s="140">
        <v>0</v>
      </c>
      <c r="BF21" s="140">
        <f t="shared" si="17"/>
        <v>501385</v>
      </c>
      <c r="BG21" s="140">
        <f t="shared" si="18"/>
        <v>0</v>
      </c>
      <c r="BH21" s="140">
        <f t="shared" si="19"/>
        <v>0</v>
      </c>
      <c r="BI21" s="140">
        <v>0</v>
      </c>
      <c r="BJ21" s="140">
        <v>0</v>
      </c>
      <c r="BK21" s="140">
        <v>0</v>
      </c>
      <c r="BL21" s="140">
        <v>0</v>
      </c>
      <c r="BM21" s="140">
        <v>0</v>
      </c>
      <c r="BN21" s="141" t="s">
        <v>199</v>
      </c>
      <c r="BO21" s="140">
        <f t="shared" si="20"/>
        <v>0</v>
      </c>
      <c r="BP21" s="140">
        <f t="shared" si="21"/>
        <v>0</v>
      </c>
      <c r="BQ21" s="140">
        <v>0</v>
      </c>
      <c r="BR21" s="140">
        <v>0</v>
      </c>
      <c r="BS21" s="140">
        <v>0</v>
      </c>
      <c r="BT21" s="140">
        <v>0</v>
      </c>
      <c r="BU21" s="140">
        <f t="shared" si="22"/>
        <v>0</v>
      </c>
      <c r="BV21" s="140">
        <v>0</v>
      </c>
      <c r="BW21" s="140">
        <v>0</v>
      </c>
      <c r="BX21" s="140">
        <v>0</v>
      </c>
      <c r="BY21" s="140">
        <v>0</v>
      </c>
      <c r="BZ21" s="140">
        <f t="shared" si="23"/>
        <v>0</v>
      </c>
      <c r="CA21" s="140">
        <v>0</v>
      </c>
      <c r="CB21" s="140">
        <v>0</v>
      </c>
      <c r="CC21" s="140">
        <v>0</v>
      </c>
      <c r="CD21" s="140">
        <v>0</v>
      </c>
      <c r="CE21" s="141" t="s">
        <v>199</v>
      </c>
      <c r="CF21" s="140">
        <v>0</v>
      </c>
      <c r="CG21" s="140">
        <v>0</v>
      </c>
      <c r="CH21" s="140">
        <f t="shared" si="24"/>
        <v>0</v>
      </c>
      <c r="CI21" s="140">
        <f t="shared" si="25"/>
        <v>0</v>
      </c>
      <c r="CJ21" s="140">
        <f t="shared" si="26"/>
        <v>0</v>
      </c>
      <c r="CK21" s="140">
        <f t="shared" si="27"/>
        <v>0</v>
      </c>
      <c r="CL21" s="140">
        <f t="shared" si="28"/>
        <v>0</v>
      </c>
      <c r="CM21" s="140">
        <f t="shared" si="29"/>
        <v>0</v>
      </c>
      <c r="CN21" s="140">
        <f t="shared" si="30"/>
        <v>0</v>
      </c>
      <c r="CO21" s="140">
        <f t="shared" si="31"/>
        <v>0</v>
      </c>
      <c r="CP21" s="141" t="s">
        <v>199</v>
      </c>
      <c r="CQ21" s="140">
        <f t="shared" si="32"/>
        <v>501385</v>
      </c>
      <c r="CR21" s="140">
        <f t="shared" si="32"/>
        <v>27735</v>
      </c>
      <c r="CS21" s="140">
        <f t="shared" si="32"/>
        <v>27735</v>
      </c>
      <c r="CT21" s="140">
        <f t="shared" si="32"/>
        <v>0</v>
      </c>
      <c r="CU21" s="140">
        <f t="shared" si="32"/>
        <v>0</v>
      </c>
      <c r="CV21" s="140">
        <f t="shared" si="32"/>
        <v>0</v>
      </c>
      <c r="CW21" s="140">
        <f t="shared" si="32"/>
        <v>334818</v>
      </c>
      <c r="CX21" s="140">
        <f t="shared" si="32"/>
        <v>0</v>
      </c>
      <c r="CY21" s="140">
        <f t="shared" si="32"/>
        <v>334818</v>
      </c>
      <c r="CZ21" s="140">
        <f t="shared" si="32"/>
        <v>0</v>
      </c>
      <c r="DA21" s="140">
        <f t="shared" si="32"/>
        <v>0</v>
      </c>
      <c r="DB21" s="140">
        <f t="shared" si="32"/>
        <v>138832</v>
      </c>
      <c r="DC21" s="140">
        <f t="shared" si="32"/>
        <v>0</v>
      </c>
      <c r="DD21" s="140">
        <f t="shared" si="32"/>
        <v>138832</v>
      </c>
      <c r="DE21" s="140">
        <f t="shared" si="32"/>
        <v>0</v>
      </c>
      <c r="DF21" s="140">
        <f t="shared" si="32"/>
        <v>0</v>
      </c>
      <c r="DG21" s="141" t="s">
        <v>199</v>
      </c>
      <c r="DH21" s="140">
        <f t="shared" si="33"/>
        <v>0</v>
      </c>
      <c r="DI21" s="140">
        <f t="shared" si="34"/>
        <v>0</v>
      </c>
      <c r="DJ21" s="140">
        <f t="shared" si="35"/>
        <v>501385</v>
      </c>
    </row>
    <row r="22" spans="1:114" s="123" customFormat="1" ht="12" customHeight="1">
      <c r="A22" s="124" t="s">
        <v>219</v>
      </c>
      <c r="B22" s="125" t="s">
        <v>398</v>
      </c>
      <c r="C22" s="124" t="s">
        <v>399</v>
      </c>
      <c r="D22" s="140">
        <f t="shared" si="6"/>
        <v>0</v>
      </c>
      <c r="E22" s="140">
        <f t="shared" si="7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f t="shared" si="8"/>
        <v>52381</v>
      </c>
      <c r="N22" s="140">
        <f t="shared" si="9"/>
        <v>5576</v>
      </c>
      <c r="O22" s="140">
        <v>0</v>
      </c>
      <c r="P22" s="140">
        <v>0</v>
      </c>
      <c r="Q22" s="140">
        <v>0</v>
      </c>
      <c r="R22" s="140">
        <v>5566</v>
      </c>
      <c r="S22" s="140">
        <v>174370</v>
      </c>
      <c r="T22" s="140">
        <v>10</v>
      </c>
      <c r="U22" s="140">
        <v>46805</v>
      </c>
      <c r="V22" s="140">
        <f t="shared" si="10"/>
        <v>52381</v>
      </c>
      <c r="W22" s="140">
        <f t="shared" si="10"/>
        <v>5576</v>
      </c>
      <c r="X22" s="140">
        <f t="shared" si="10"/>
        <v>0</v>
      </c>
      <c r="Y22" s="140">
        <f t="shared" si="10"/>
        <v>0</v>
      </c>
      <c r="Z22" s="140">
        <f t="shared" si="10"/>
        <v>0</v>
      </c>
      <c r="AA22" s="140">
        <f t="shared" si="10"/>
        <v>5566</v>
      </c>
      <c r="AB22" s="140">
        <f t="shared" si="10"/>
        <v>174370</v>
      </c>
      <c r="AC22" s="140">
        <f t="shared" si="10"/>
        <v>10</v>
      </c>
      <c r="AD22" s="140">
        <f t="shared" si="10"/>
        <v>46805</v>
      </c>
      <c r="AE22" s="140">
        <f t="shared" si="11"/>
        <v>0</v>
      </c>
      <c r="AF22" s="140">
        <f t="shared" si="12"/>
        <v>0</v>
      </c>
      <c r="AG22" s="140">
        <v>0</v>
      </c>
      <c r="AH22" s="140">
        <v>0</v>
      </c>
      <c r="AI22" s="140">
        <v>0</v>
      </c>
      <c r="AJ22" s="140">
        <v>0</v>
      </c>
      <c r="AK22" s="140">
        <v>0</v>
      </c>
      <c r="AL22" s="141" t="s">
        <v>199</v>
      </c>
      <c r="AM22" s="140">
        <f t="shared" si="13"/>
        <v>0</v>
      </c>
      <c r="AN22" s="140">
        <f t="shared" si="14"/>
        <v>0</v>
      </c>
      <c r="AO22" s="140">
        <v>0</v>
      </c>
      <c r="AP22" s="140">
        <v>0</v>
      </c>
      <c r="AQ22" s="140">
        <v>0</v>
      </c>
      <c r="AR22" s="140">
        <v>0</v>
      </c>
      <c r="AS22" s="140">
        <f t="shared" si="15"/>
        <v>0</v>
      </c>
      <c r="AT22" s="140">
        <v>0</v>
      </c>
      <c r="AU22" s="140">
        <v>0</v>
      </c>
      <c r="AV22" s="140">
        <v>0</v>
      </c>
      <c r="AW22" s="140">
        <v>0</v>
      </c>
      <c r="AX22" s="140">
        <f t="shared" si="16"/>
        <v>0</v>
      </c>
      <c r="AY22" s="140">
        <v>0</v>
      </c>
      <c r="AZ22" s="140">
        <v>0</v>
      </c>
      <c r="BA22" s="140">
        <v>0</v>
      </c>
      <c r="BB22" s="140">
        <v>0</v>
      </c>
      <c r="BC22" s="141" t="s">
        <v>199</v>
      </c>
      <c r="BD22" s="140">
        <v>0</v>
      </c>
      <c r="BE22" s="140">
        <v>0</v>
      </c>
      <c r="BF22" s="140">
        <f t="shared" si="17"/>
        <v>0</v>
      </c>
      <c r="BG22" s="140">
        <f t="shared" si="18"/>
        <v>145724</v>
      </c>
      <c r="BH22" s="140">
        <f t="shared" si="19"/>
        <v>145724</v>
      </c>
      <c r="BI22" s="140">
        <v>0</v>
      </c>
      <c r="BJ22" s="140">
        <v>145724</v>
      </c>
      <c r="BK22" s="140">
        <v>0</v>
      </c>
      <c r="BL22" s="140">
        <v>0</v>
      </c>
      <c r="BM22" s="140">
        <v>0</v>
      </c>
      <c r="BN22" s="141" t="s">
        <v>199</v>
      </c>
      <c r="BO22" s="140">
        <f t="shared" si="20"/>
        <v>76325</v>
      </c>
      <c r="BP22" s="140">
        <f t="shared" si="21"/>
        <v>8126</v>
      </c>
      <c r="BQ22" s="140">
        <v>8126</v>
      </c>
      <c r="BR22" s="140">
        <v>0</v>
      </c>
      <c r="BS22" s="140">
        <v>0</v>
      </c>
      <c r="BT22" s="140">
        <v>0</v>
      </c>
      <c r="BU22" s="140">
        <f t="shared" si="22"/>
        <v>304</v>
      </c>
      <c r="BV22" s="140">
        <v>0</v>
      </c>
      <c r="BW22" s="140">
        <v>304</v>
      </c>
      <c r="BX22" s="140">
        <v>0</v>
      </c>
      <c r="BY22" s="140">
        <v>0</v>
      </c>
      <c r="BZ22" s="140">
        <f t="shared" si="23"/>
        <v>67895</v>
      </c>
      <c r="CA22" s="140">
        <v>9876</v>
      </c>
      <c r="CB22" s="140">
        <v>57957</v>
      </c>
      <c r="CC22" s="140">
        <v>0</v>
      </c>
      <c r="CD22" s="140">
        <v>62</v>
      </c>
      <c r="CE22" s="141" t="s">
        <v>199</v>
      </c>
      <c r="CF22" s="140">
        <v>0</v>
      </c>
      <c r="CG22" s="140">
        <v>4702</v>
      </c>
      <c r="CH22" s="140">
        <f t="shared" si="24"/>
        <v>226751</v>
      </c>
      <c r="CI22" s="140">
        <f t="shared" si="25"/>
        <v>145724</v>
      </c>
      <c r="CJ22" s="140">
        <f t="shared" si="26"/>
        <v>145724</v>
      </c>
      <c r="CK22" s="140">
        <f t="shared" si="27"/>
        <v>0</v>
      </c>
      <c r="CL22" s="140">
        <f t="shared" si="28"/>
        <v>145724</v>
      </c>
      <c r="CM22" s="140">
        <f t="shared" si="29"/>
        <v>0</v>
      </c>
      <c r="CN22" s="140">
        <f t="shared" si="30"/>
        <v>0</v>
      </c>
      <c r="CO22" s="140">
        <f t="shared" si="31"/>
        <v>0</v>
      </c>
      <c r="CP22" s="141" t="s">
        <v>199</v>
      </c>
      <c r="CQ22" s="140">
        <f t="shared" si="32"/>
        <v>76325</v>
      </c>
      <c r="CR22" s="140">
        <f t="shared" si="32"/>
        <v>8126</v>
      </c>
      <c r="CS22" s="140">
        <f t="shared" si="32"/>
        <v>8126</v>
      </c>
      <c r="CT22" s="140">
        <f t="shared" si="32"/>
        <v>0</v>
      </c>
      <c r="CU22" s="140">
        <f t="shared" si="32"/>
        <v>0</v>
      </c>
      <c r="CV22" s="140">
        <f t="shared" si="32"/>
        <v>0</v>
      </c>
      <c r="CW22" s="140">
        <f t="shared" si="32"/>
        <v>304</v>
      </c>
      <c r="CX22" s="140">
        <f t="shared" si="32"/>
        <v>0</v>
      </c>
      <c r="CY22" s="140">
        <f t="shared" si="32"/>
        <v>304</v>
      </c>
      <c r="CZ22" s="140">
        <f t="shared" si="32"/>
        <v>0</v>
      </c>
      <c r="DA22" s="140">
        <f t="shared" si="32"/>
        <v>0</v>
      </c>
      <c r="DB22" s="140">
        <f t="shared" si="32"/>
        <v>67895</v>
      </c>
      <c r="DC22" s="140">
        <f t="shared" si="32"/>
        <v>9876</v>
      </c>
      <c r="DD22" s="140">
        <f t="shared" si="32"/>
        <v>57957</v>
      </c>
      <c r="DE22" s="140">
        <f t="shared" si="32"/>
        <v>0</v>
      </c>
      <c r="DF22" s="140">
        <f t="shared" si="32"/>
        <v>62</v>
      </c>
      <c r="DG22" s="141" t="s">
        <v>199</v>
      </c>
      <c r="DH22" s="140">
        <f t="shared" si="33"/>
        <v>0</v>
      </c>
      <c r="DI22" s="140">
        <f t="shared" si="34"/>
        <v>4702</v>
      </c>
      <c r="DJ22" s="140">
        <f t="shared" si="35"/>
        <v>226751</v>
      </c>
    </row>
    <row r="23" spans="1:114" s="123" customFormat="1" ht="12" customHeight="1">
      <c r="A23" s="124" t="s">
        <v>219</v>
      </c>
      <c r="B23" s="125" t="s">
        <v>400</v>
      </c>
      <c r="C23" s="124" t="s">
        <v>401</v>
      </c>
      <c r="D23" s="140">
        <f t="shared" si="6"/>
        <v>22791</v>
      </c>
      <c r="E23" s="140">
        <f t="shared" si="7"/>
        <v>13313</v>
      </c>
      <c r="F23" s="140">
        <v>0</v>
      </c>
      <c r="G23" s="140">
        <v>0</v>
      </c>
      <c r="H23" s="140">
        <v>0</v>
      </c>
      <c r="I23" s="140">
        <v>13268</v>
      </c>
      <c r="J23" s="140">
        <v>140668</v>
      </c>
      <c r="K23" s="140">
        <v>45</v>
      </c>
      <c r="L23" s="140">
        <v>9478</v>
      </c>
      <c r="M23" s="140">
        <f t="shared" si="8"/>
        <v>19020</v>
      </c>
      <c r="N23" s="140">
        <f t="shared" si="9"/>
        <v>9543</v>
      </c>
      <c r="O23" s="140">
        <v>0</v>
      </c>
      <c r="P23" s="140">
        <v>0</v>
      </c>
      <c r="Q23" s="140">
        <v>0</v>
      </c>
      <c r="R23" s="140">
        <v>9499</v>
      </c>
      <c r="S23" s="140">
        <v>98505</v>
      </c>
      <c r="T23" s="140">
        <v>44</v>
      </c>
      <c r="U23" s="140">
        <v>9477</v>
      </c>
      <c r="V23" s="140">
        <f t="shared" si="10"/>
        <v>41811</v>
      </c>
      <c r="W23" s="140">
        <f t="shared" si="10"/>
        <v>22856</v>
      </c>
      <c r="X23" s="140">
        <f t="shared" si="10"/>
        <v>0</v>
      </c>
      <c r="Y23" s="140">
        <f t="shared" si="10"/>
        <v>0</v>
      </c>
      <c r="Z23" s="140">
        <f t="shared" si="10"/>
        <v>0</v>
      </c>
      <c r="AA23" s="140">
        <f t="shared" si="10"/>
        <v>22767</v>
      </c>
      <c r="AB23" s="140">
        <f t="shared" si="10"/>
        <v>239173</v>
      </c>
      <c r="AC23" s="140">
        <f t="shared" si="10"/>
        <v>89</v>
      </c>
      <c r="AD23" s="140">
        <f t="shared" si="10"/>
        <v>18955</v>
      </c>
      <c r="AE23" s="140">
        <f t="shared" si="11"/>
        <v>0</v>
      </c>
      <c r="AF23" s="140">
        <f t="shared" si="12"/>
        <v>0</v>
      </c>
      <c r="AG23" s="140">
        <v>0</v>
      </c>
      <c r="AH23" s="140">
        <v>0</v>
      </c>
      <c r="AI23" s="140">
        <v>0</v>
      </c>
      <c r="AJ23" s="140">
        <v>0</v>
      </c>
      <c r="AK23" s="140">
        <v>0</v>
      </c>
      <c r="AL23" s="141" t="s">
        <v>199</v>
      </c>
      <c r="AM23" s="140">
        <f t="shared" si="13"/>
        <v>117967</v>
      </c>
      <c r="AN23" s="140">
        <f t="shared" si="14"/>
        <v>16432</v>
      </c>
      <c r="AO23" s="140">
        <v>16432</v>
      </c>
      <c r="AP23" s="140">
        <v>0</v>
      </c>
      <c r="AQ23" s="140">
        <v>0</v>
      </c>
      <c r="AR23" s="140">
        <v>0</v>
      </c>
      <c r="AS23" s="140">
        <f t="shared" si="15"/>
        <v>71318</v>
      </c>
      <c r="AT23" s="140">
        <v>0</v>
      </c>
      <c r="AU23" s="140">
        <v>71318</v>
      </c>
      <c r="AV23" s="140">
        <v>0</v>
      </c>
      <c r="AW23" s="140">
        <v>0</v>
      </c>
      <c r="AX23" s="140">
        <f t="shared" si="16"/>
        <v>29405</v>
      </c>
      <c r="AY23" s="140">
        <v>0</v>
      </c>
      <c r="AZ23" s="140">
        <v>18446</v>
      </c>
      <c r="BA23" s="140">
        <v>10614</v>
      </c>
      <c r="BB23" s="140">
        <v>345</v>
      </c>
      <c r="BC23" s="141" t="s">
        <v>199</v>
      </c>
      <c r="BD23" s="140">
        <v>812</v>
      </c>
      <c r="BE23" s="140">
        <v>45492</v>
      </c>
      <c r="BF23" s="140">
        <f t="shared" si="17"/>
        <v>163459</v>
      </c>
      <c r="BG23" s="140">
        <f t="shared" si="18"/>
        <v>0</v>
      </c>
      <c r="BH23" s="140">
        <f t="shared" si="19"/>
        <v>0</v>
      </c>
      <c r="BI23" s="140">
        <v>0</v>
      </c>
      <c r="BJ23" s="140">
        <v>0</v>
      </c>
      <c r="BK23" s="140">
        <v>0</v>
      </c>
      <c r="BL23" s="140">
        <v>0</v>
      </c>
      <c r="BM23" s="140">
        <v>0</v>
      </c>
      <c r="BN23" s="141" t="s">
        <v>199</v>
      </c>
      <c r="BO23" s="140">
        <f t="shared" si="20"/>
        <v>76440</v>
      </c>
      <c r="BP23" s="140">
        <f t="shared" si="21"/>
        <v>16432</v>
      </c>
      <c r="BQ23" s="140">
        <v>16432</v>
      </c>
      <c r="BR23" s="140">
        <v>0</v>
      </c>
      <c r="BS23" s="140">
        <v>0</v>
      </c>
      <c r="BT23" s="140">
        <v>0</v>
      </c>
      <c r="BU23" s="140">
        <f t="shared" si="22"/>
        <v>58964</v>
      </c>
      <c r="BV23" s="140">
        <v>0</v>
      </c>
      <c r="BW23" s="140">
        <v>58964</v>
      </c>
      <c r="BX23" s="140">
        <v>0</v>
      </c>
      <c r="BY23" s="140">
        <v>0</v>
      </c>
      <c r="BZ23" s="140">
        <f t="shared" si="23"/>
        <v>932</v>
      </c>
      <c r="CA23" s="140">
        <v>0</v>
      </c>
      <c r="CB23" s="140">
        <v>0</v>
      </c>
      <c r="CC23" s="140">
        <v>528</v>
      </c>
      <c r="CD23" s="140">
        <v>404</v>
      </c>
      <c r="CE23" s="141" t="s">
        <v>199</v>
      </c>
      <c r="CF23" s="140">
        <v>112</v>
      </c>
      <c r="CG23" s="140">
        <v>41085</v>
      </c>
      <c r="CH23" s="140">
        <f t="shared" si="24"/>
        <v>117525</v>
      </c>
      <c r="CI23" s="140">
        <f t="shared" si="25"/>
        <v>0</v>
      </c>
      <c r="CJ23" s="140">
        <f t="shared" si="26"/>
        <v>0</v>
      </c>
      <c r="CK23" s="140">
        <f t="shared" si="27"/>
        <v>0</v>
      </c>
      <c r="CL23" s="140">
        <f t="shared" si="28"/>
        <v>0</v>
      </c>
      <c r="CM23" s="140">
        <f t="shared" si="29"/>
        <v>0</v>
      </c>
      <c r="CN23" s="140">
        <f t="shared" si="30"/>
        <v>0</v>
      </c>
      <c r="CO23" s="140">
        <f t="shared" si="31"/>
        <v>0</v>
      </c>
      <c r="CP23" s="141" t="s">
        <v>199</v>
      </c>
      <c r="CQ23" s="140">
        <f t="shared" si="32"/>
        <v>194407</v>
      </c>
      <c r="CR23" s="140">
        <f t="shared" si="32"/>
        <v>32864</v>
      </c>
      <c r="CS23" s="140">
        <f t="shared" si="32"/>
        <v>32864</v>
      </c>
      <c r="CT23" s="140">
        <f t="shared" si="32"/>
        <v>0</v>
      </c>
      <c r="CU23" s="140">
        <f t="shared" si="32"/>
        <v>0</v>
      </c>
      <c r="CV23" s="140">
        <f t="shared" si="32"/>
        <v>0</v>
      </c>
      <c r="CW23" s="140">
        <f t="shared" si="32"/>
        <v>130282</v>
      </c>
      <c r="CX23" s="140">
        <f t="shared" si="32"/>
        <v>0</v>
      </c>
      <c r="CY23" s="140">
        <f t="shared" si="32"/>
        <v>130282</v>
      </c>
      <c r="CZ23" s="140">
        <f t="shared" si="32"/>
        <v>0</v>
      </c>
      <c r="DA23" s="140">
        <f t="shared" si="32"/>
        <v>0</v>
      </c>
      <c r="DB23" s="140">
        <f t="shared" si="32"/>
        <v>30337</v>
      </c>
      <c r="DC23" s="140">
        <f t="shared" si="32"/>
        <v>0</v>
      </c>
      <c r="DD23" s="140">
        <f t="shared" si="32"/>
        <v>18446</v>
      </c>
      <c r="DE23" s="140">
        <f t="shared" si="32"/>
        <v>11142</v>
      </c>
      <c r="DF23" s="140">
        <f aca="true" t="shared" si="36" ref="DF23:DF36">SUM(BB23,+CD23)</f>
        <v>749</v>
      </c>
      <c r="DG23" s="141" t="s">
        <v>199</v>
      </c>
      <c r="DH23" s="140">
        <f t="shared" si="33"/>
        <v>924</v>
      </c>
      <c r="DI23" s="140">
        <f t="shared" si="34"/>
        <v>86577</v>
      </c>
      <c r="DJ23" s="140">
        <f t="shared" si="35"/>
        <v>280984</v>
      </c>
    </row>
    <row r="24" spans="1:114" s="123" customFormat="1" ht="12" customHeight="1">
      <c r="A24" s="124" t="s">
        <v>219</v>
      </c>
      <c r="B24" s="125" t="s">
        <v>402</v>
      </c>
      <c r="C24" s="124" t="s">
        <v>403</v>
      </c>
      <c r="D24" s="140">
        <f t="shared" si="6"/>
        <v>116646</v>
      </c>
      <c r="E24" s="140">
        <f t="shared" si="7"/>
        <v>101825</v>
      </c>
      <c r="F24" s="140">
        <v>3325</v>
      </c>
      <c r="G24" s="140">
        <v>0</v>
      </c>
      <c r="H24" s="140">
        <v>0</v>
      </c>
      <c r="I24" s="140">
        <v>90524</v>
      </c>
      <c r="J24" s="140">
        <v>406493</v>
      </c>
      <c r="K24" s="140">
        <v>7976</v>
      </c>
      <c r="L24" s="140">
        <v>14821</v>
      </c>
      <c r="M24" s="140">
        <f t="shared" si="8"/>
        <v>152752</v>
      </c>
      <c r="N24" s="140">
        <f t="shared" si="9"/>
        <v>147268</v>
      </c>
      <c r="O24" s="140">
        <v>0</v>
      </c>
      <c r="P24" s="140">
        <v>0</v>
      </c>
      <c r="Q24" s="140">
        <v>0</v>
      </c>
      <c r="R24" s="140">
        <v>147268</v>
      </c>
      <c r="S24" s="140">
        <v>116555</v>
      </c>
      <c r="T24" s="140">
        <v>0</v>
      </c>
      <c r="U24" s="140">
        <v>5484</v>
      </c>
      <c r="V24" s="140">
        <f t="shared" si="10"/>
        <v>269398</v>
      </c>
      <c r="W24" s="140">
        <f t="shared" si="10"/>
        <v>249093</v>
      </c>
      <c r="X24" s="140">
        <f t="shared" si="10"/>
        <v>3325</v>
      </c>
      <c r="Y24" s="140">
        <f t="shared" si="10"/>
        <v>0</v>
      </c>
      <c r="Z24" s="140">
        <f t="shared" si="10"/>
        <v>0</v>
      </c>
      <c r="AA24" s="140">
        <f t="shared" si="10"/>
        <v>237792</v>
      </c>
      <c r="AB24" s="140">
        <f t="shared" si="10"/>
        <v>523048</v>
      </c>
      <c r="AC24" s="140">
        <f t="shared" si="10"/>
        <v>7976</v>
      </c>
      <c r="AD24" s="140">
        <f t="shared" si="10"/>
        <v>20305</v>
      </c>
      <c r="AE24" s="140">
        <f t="shared" si="11"/>
        <v>9975</v>
      </c>
      <c r="AF24" s="140">
        <f t="shared" si="12"/>
        <v>0</v>
      </c>
      <c r="AG24" s="140">
        <v>0</v>
      </c>
      <c r="AH24" s="140">
        <v>0</v>
      </c>
      <c r="AI24" s="140">
        <v>0</v>
      </c>
      <c r="AJ24" s="140">
        <v>0</v>
      </c>
      <c r="AK24" s="140">
        <v>9975</v>
      </c>
      <c r="AL24" s="141" t="s">
        <v>199</v>
      </c>
      <c r="AM24" s="140">
        <f t="shared" si="13"/>
        <v>464947</v>
      </c>
      <c r="AN24" s="140">
        <f t="shared" si="14"/>
        <v>95055</v>
      </c>
      <c r="AO24" s="140">
        <v>33111</v>
      </c>
      <c r="AP24" s="140">
        <v>0</v>
      </c>
      <c r="AQ24" s="140">
        <v>54466</v>
      </c>
      <c r="AR24" s="140">
        <v>7478</v>
      </c>
      <c r="AS24" s="140">
        <f t="shared" si="15"/>
        <v>136862</v>
      </c>
      <c r="AT24" s="140">
        <v>0</v>
      </c>
      <c r="AU24" s="140">
        <v>136862</v>
      </c>
      <c r="AV24" s="140">
        <v>0</v>
      </c>
      <c r="AW24" s="140">
        <v>0</v>
      </c>
      <c r="AX24" s="140">
        <f t="shared" si="16"/>
        <v>229201</v>
      </c>
      <c r="AY24" s="140">
        <v>163362</v>
      </c>
      <c r="AZ24" s="140">
        <v>35354</v>
      </c>
      <c r="BA24" s="140">
        <v>30485</v>
      </c>
      <c r="BB24" s="140">
        <v>0</v>
      </c>
      <c r="BC24" s="141" t="s">
        <v>199</v>
      </c>
      <c r="BD24" s="140">
        <v>3829</v>
      </c>
      <c r="BE24" s="140">
        <v>48217</v>
      </c>
      <c r="BF24" s="140">
        <f t="shared" si="17"/>
        <v>523139</v>
      </c>
      <c r="BG24" s="140">
        <f t="shared" si="18"/>
        <v>0</v>
      </c>
      <c r="BH24" s="140">
        <f t="shared" si="19"/>
        <v>0</v>
      </c>
      <c r="BI24" s="140">
        <v>0</v>
      </c>
      <c r="BJ24" s="140">
        <v>0</v>
      </c>
      <c r="BK24" s="140">
        <v>0</v>
      </c>
      <c r="BL24" s="140">
        <v>0</v>
      </c>
      <c r="BM24" s="140">
        <v>0</v>
      </c>
      <c r="BN24" s="141" t="s">
        <v>199</v>
      </c>
      <c r="BO24" s="140">
        <f t="shared" si="20"/>
        <v>261771</v>
      </c>
      <c r="BP24" s="140">
        <f t="shared" si="21"/>
        <v>67023</v>
      </c>
      <c r="BQ24" s="140">
        <v>25135</v>
      </c>
      <c r="BR24" s="140">
        <v>16755</v>
      </c>
      <c r="BS24" s="140">
        <v>25133</v>
      </c>
      <c r="BT24" s="140">
        <v>0</v>
      </c>
      <c r="BU24" s="140">
        <f t="shared" si="22"/>
        <v>46804</v>
      </c>
      <c r="BV24" s="140">
        <v>7287</v>
      </c>
      <c r="BW24" s="140">
        <v>39517</v>
      </c>
      <c r="BX24" s="140">
        <v>0</v>
      </c>
      <c r="BY24" s="140">
        <v>0</v>
      </c>
      <c r="BZ24" s="140">
        <f t="shared" si="23"/>
        <v>147944</v>
      </c>
      <c r="CA24" s="140">
        <v>130037</v>
      </c>
      <c r="CB24" s="140">
        <v>17907</v>
      </c>
      <c r="CC24" s="140">
        <v>0</v>
      </c>
      <c r="CD24" s="140">
        <v>0</v>
      </c>
      <c r="CE24" s="141" t="s">
        <v>199</v>
      </c>
      <c r="CF24" s="140">
        <v>0</v>
      </c>
      <c r="CG24" s="140">
        <v>7536</v>
      </c>
      <c r="CH24" s="140">
        <f t="shared" si="24"/>
        <v>269307</v>
      </c>
      <c r="CI24" s="140">
        <f t="shared" si="25"/>
        <v>9975</v>
      </c>
      <c r="CJ24" s="140">
        <f t="shared" si="26"/>
        <v>0</v>
      </c>
      <c r="CK24" s="140">
        <f t="shared" si="27"/>
        <v>0</v>
      </c>
      <c r="CL24" s="140">
        <f t="shared" si="28"/>
        <v>0</v>
      </c>
      <c r="CM24" s="140">
        <f t="shared" si="29"/>
        <v>0</v>
      </c>
      <c r="CN24" s="140">
        <f t="shared" si="30"/>
        <v>0</v>
      </c>
      <c r="CO24" s="140">
        <f t="shared" si="31"/>
        <v>9975</v>
      </c>
      <c r="CP24" s="141" t="s">
        <v>199</v>
      </c>
      <c r="CQ24" s="140">
        <f aca="true" t="shared" si="37" ref="CQ24:CQ36">SUM(AM24,+BO24)</f>
        <v>726718</v>
      </c>
      <c r="CR24" s="140">
        <f aca="true" t="shared" si="38" ref="CR24:CR36">SUM(AN24,+BP24)</f>
        <v>162078</v>
      </c>
      <c r="CS24" s="140">
        <f aca="true" t="shared" si="39" ref="CS24:CS36">SUM(AO24,+BQ24)</f>
        <v>58246</v>
      </c>
      <c r="CT24" s="140">
        <f aca="true" t="shared" si="40" ref="CT24:CT36">SUM(AP24,+BR24)</f>
        <v>16755</v>
      </c>
      <c r="CU24" s="140">
        <f aca="true" t="shared" si="41" ref="CU24:CU36">SUM(AQ24,+BS24)</f>
        <v>79599</v>
      </c>
      <c r="CV24" s="140">
        <f aca="true" t="shared" si="42" ref="CV24:CV36">SUM(AR24,+BT24)</f>
        <v>7478</v>
      </c>
      <c r="CW24" s="140">
        <f aca="true" t="shared" si="43" ref="CW24:CW36">SUM(AS24,+BU24)</f>
        <v>183666</v>
      </c>
      <c r="CX24" s="140">
        <f aca="true" t="shared" si="44" ref="CX24:CX36">SUM(AT24,+BV24)</f>
        <v>7287</v>
      </c>
      <c r="CY24" s="140">
        <f aca="true" t="shared" si="45" ref="CY24:CY36">SUM(AU24,+BW24)</f>
        <v>176379</v>
      </c>
      <c r="CZ24" s="140">
        <f aca="true" t="shared" si="46" ref="CZ24:CZ36">SUM(AV24,+BX24)</f>
        <v>0</v>
      </c>
      <c r="DA24" s="140">
        <f aca="true" t="shared" si="47" ref="DA24:DA36">SUM(AW24,+BY24)</f>
        <v>0</v>
      </c>
      <c r="DB24" s="140">
        <f aca="true" t="shared" si="48" ref="DB24:DB36">SUM(AX24,+BZ24)</f>
        <v>377145</v>
      </c>
      <c r="DC24" s="140">
        <f aca="true" t="shared" si="49" ref="DC24:DC36">SUM(AY24,+CA24)</f>
        <v>293399</v>
      </c>
      <c r="DD24" s="140">
        <f aca="true" t="shared" si="50" ref="DD24:DD36">SUM(AZ24,+CB24)</f>
        <v>53261</v>
      </c>
      <c r="DE24" s="140">
        <f aca="true" t="shared" si="51" ref="DE24:DE36">SUM(BA24,+CC24)</f>
        <v>30485</v>
      </c>
      <c r="DF24" s="140">
        <f t="shared" si="36"/>
        <v>0</v>
      </c>
      <c r="DG24" s="141" t="s">
        <v>199</v>
      </c>
      <c r="DH24" s="140">
        <f t="shared" si="33"/>
        <v>3829</v>
      </c>
      <c r="DI24" s="140">
        <f t="shared" si="34"/>
        <v>55753</v>
      </c>
      <c r="DJ24" s="140">
        <f t="shared" si="35"/>
        <v>792446</v>
      </c>
    </row>
    <row r="25" spans="1:114" s="123" customFormat="1" ht="12" customHeight="1">
      <c r="A25" s="124" t="s">
        <v>219</v>
      </c>
      <c r="B25" s="125" t="s">
        <v>404</v>
      </c>
      <c r="C25" s="124" t="s">
        <v>405</v>
      </c>
      <c r="D25" s="140">
        <f t="shared" si="6"/>
        <v>189894</v>
      </c>
      <c r="E25" s="140">
        <f t="shared" si="7"/>
        <v>170937</v>
      </c>
      <c r="F25" s="140">
        <v>0</v>
      </c>
      <c r="G25" s="140">
        <v>0</v>
      </c>
      <c r="H25" s="140">
        <v>0</v>
      </c>
      <c r="I25" s="140">
        <v>170791</v>
      </c>
      <c r="J25" s="140">
        <v>483405</v>
      </c>
      <c r="K25" s="140">
        <v>146</v>
      </c>
      <c r="L25" s="140">
        <v>18957</v>
      </c>
      <c r="M25" s="140">
        <f t="shared" si="8"/>
        <v>58233</v>
      </c>
      <c r="N25" s="140">
        <f t="shared" si="9"/>
        <v>53307</v>
      </c>
      <c r="O25" s="140">
        <v>0</v>
      </c>
      <c r="P25" s="140">
        <v>0</v>
      </c>
      <c r="Q25" s="140">
        <v>0</v>
      </c>
      <c r="R25" s="140">
        <v>52967</v>
      </c>
      <c r="S25" s="140">
        <v>130023</v>
      </c>
      <c r="T25" s="140">
        <v>340</v>
      </c>
      <c r="U25" s="140">
        <v>4926</v>
      </c>
      <c r="V25" s="140">
        <f t="shared" si="10"/>
        <v>248127</v>
      </c>
      <c r="W25" s="140">
        <f t="shared" si="10"/>
        <v>224244</v>
      </c>
      <c r="X25" s="140">
        <f t="shared" si="10"/>
        <v>0</v>
      </c>
      <c r="Y25" s="140">
        <f t="shared" si="10"/>
        <v>0</v>
      </c>
      <c r="Z25" s="140">
        <f t="shared" si="10"/>
        <v>0</v>
      </c>
      <c r="AA25" s="140">
        <f t="shared" si="10"/>
        <v>223758</v>
      </c>
      <c r="AB25" s="140">
        <f t="shared" si="10"/>
        <v>613428</v>
      </c>
      <c r="AC25" s="140">
        <f t="shared" si="10"/>
        <v>486</v>
      </c>
      <c r="AD25" s="140">
        <f t="shared" si="10"/>
        <v>23883</v>
      </c>
      <c r="AE25" s="140">
        <f t="shared" si="11"/>
        <v>0</v>
      </c>
      <c r="AF25" s="140">
        <f t="shared" si="12"/>
        <v>0</v>
      </c>
      <c r="AG25" s="140">
        <v>0</v>
      </c>
      <c r="AH25" s="140">
        <v>0</v>
      </c>
      <c r="AI25" s="140">
        <v>0</v>
      </c>
      <c r="AJ25" s="140">
        <v>0</v>
      </c>
      <c r="AK25" s="140">
        <v>0</v>
      </c>
      <c r="AL25" s="141" t="s">
        <v>199</v>
      </c>
      <c r="AM25" s="140">
        <f t="shared" si="13"/>
        <v>673299</v>
      </c>
      <c r="AN25" s="140">
        <f t="shared" si="14"/>
        <v>54881</v>
      </c>
      <c r="AO25" s="140">
        <v>54881</v>
      </c>
      <c r="AP25" s="140">
        <v>0</v>
      </c>
      <c r="AQ25" s="140">
        <v>0</v>
      </c>
      <c r="AR25" s="140">
        <v>0</v>
      </c>
      <c r="AS25" s="140">
        <f t="shared" si="15"/>
        <v>151331</v>
      </c>
      <c r="AT25" s="140">
        <v>0</v>
      </c>
      <c r="AU25" s="140">
        <v>151331</v>
      </c>
      <c r="AV25" s="140">
        <v>0</v>
      </c>
      <c r="AW25" s="140">
        <v>0</v>
      </c>
      <c r="AX25" s="140">
        <f t="shared" si="16"/>
        <v>467087</v>
      </c>
      <c r="AY25" s="140">
        <v>0</v>
      </c>
      <c r="AZ25" s="140">
        <v>456442</v>
      </c>
      <c r="BA25" s="140">
        <v>5104</v>
      </c>
      <c r="BB25" s="140">
        <v>5541</v>
      </c>
      <c r="BC25" s="141" t="s">
        <v>199</v>
      </c>
      <c r="BD25" s="140">
        <v>0</v>
      </c>
      <c r="BE25" s="140">
        <v>0</v>
      </c>
      <c r="BF25" s="140">
        <f t="shared" si="17"/>
        <v>673299</v>
      </c>
      <c r="BG25" s="140">
        <f t="shared" si="18"/>
        <v>0</v>
      </c>
      <c r="BH25" s="140">
        <f t="shared" si="19"/>
        <v>0</v>
      </c>
      <c r="BI25" s="140">
        <v>0</v>
      </c>
      <c r="BJ25" s="140">
        <v>0</v>
      </c>
      <c r="BK25" s="140">
        <v>0</v>
      </c>
      <c r="BL25" s="140">
        <v>0</v>
      </c>
      <c r="BM25" s="140">
        <v>0</v>
      </c>
      <c r="BN25" s="141" t="s">
        <v>199</v>
      </c>
      <c r="BO25" s="140">
        <f t="shared" si="20"/>
        <v>188256</v>
      </c>
      <c r="BP25" s="140">
        <f t="shared" si="21"/>
        <v>37693</v>
      </c>
      <c r="BQ25" s="140">
        <v>37693</v>
      </c>
      <c r="BR25" s="140">
        <v>0</v>
      </c>
      <c r="BS25" s="140">
        <v>0</v>
      </c>
      <c r="BT25" s="140">
        <v>0</v>
      </c>
      <c r="BU25" s="140">
        <f t="shared" si="22"/>
        <v>111855</v>
      </c>
      <c r="BV25" s="140">
        <v>0</v>
      </c>
      <c r="BW25" s="140">
        <v>111855</v>
      </c>
      <c r="BX25" s="140">
        <v>0</v>
      </c>
      <c r="BY25" s="140">
        <v>0</v>
      </c>
      <c r="BZ25" s="140">
        <f t="shared" si="23"/>
        <v>38708</v>
      </c>
      <c r="CA25" s="140">
        <v>0</v>
      </c>
      <c r="CB25" s="140">
        <v>38043</v>
      </c>
      <c r="CC25" s="140">
        <v>0</v>
      </c>
      <c r="CD25" s="140">
        <v>665</v>
      </c>
      <c r="CE25" s="141" t="s">
        <v>199</v>
      </c>
      <c r="CF25" s="140">
        <v>0</v>
      </c>
      <c r="CG25" s="140">
        <v>0</v>
      </c>
      <c r="CH25" s="140">
        <f t="shared" si="24"/>
        <v>188256</v>
      </c>
      <c r="CI25" s="140">
        <f t="shared" si="25"/>
        <v>0</v>
      </c>
      <c r="CJ25" s="140">
        <f t="shared" si="26"/>
        <v>0</v>
      </c>
      <c r="CK25" s="140">
        <f t="shared" si="27"/>
        <v>0</v>
      </c>
      <c r="CL25" s="140">
        <f t="shared" si="28"/>
        <v>0</v>
      </c>
      <c r="CM25" s="140">
        <f t="shared" si="29"/>
        <v>0</v>
      </c>
      <c r="CN25" s="140">
        <f t="shared" si="30"/>
        <v>0</v>
      </c>
      <c r="CO25" s="140">
        <f t="shared" si="31"/>
        <v>0</v>
      </c>
      <c r="CP25" s="141" t="s">
        <v>199</v>
      </c>
      <c r="CQ25" s="140">
        <f t="shared" si="37"/>
        <v>861555</v>
      </c>
      <c r="CR25" s="140">
        <f t="shared" si="38"/>
        <v>92574</v>
      </c>
      <c r="CS25" s="140">
        <f t="shared" si="39"/>
        <v>92574</v>
      </c>
      <c r="CT25" s="140">
        <f t="shared" si="40"/>
        <v>0</v>
      </c>
      <c r="CU25" s="140">
        <f t="shared" si="41"/>
        <v>0</v>
      </c>
      <c r="CV25" s="140">
        <f t="shared" si="42"/>
        <v>0</v>
      </c>
      <c r="CW25" s="140">
        <f t="shared" si="43"/>
        <v>263186</v>
      </c>
      <c r="CX25" s="140">
        <f t="shared" si="44"/>
        <v>0</v>
      </c>
      <c r="CY25" s="140">
        <f t="shared" si="45"/>
        <v>263186</v>
      </c>
      <c r="CZ25" s="140">
        <f t="shared" si="46"/>
        <v>0</v>
      </c>
      <c r="DA25" s="140">
        <f t="shared" si="47"/>
        <v>0</v>
      </c>
      <c r="DB25" s="140">
        <f t="shared" si="48"/>
        <v>505795</v>
      </c>
      <c r="DC25" s="140">
        <f t="shared" si="49"/>
        <v>0</v>
      </c>
      <c r="DD25" s="140">
        <f t="shared" si="50"/>
        <v>494485</v>
      </c>
      <c r="DE25" s="140">
        <f t="shared" si="51"/>
        <v>5104</v>
      </c>
      <c r="DF25" s="140">
        <f t="shared" si="36"/>
        <v>6206</v>
      </c>
      <c r="DG25" s="141" t="s">
        <v>199</v>
      </c>
      <c r="DH25" s="140">
        <f t="shared" si="33"/>
        <v>0</v>
      </c>
      <c r="DI25" s="140">
        <f t="shared" si="34"/>
        <v>0</v>
      </c>
      <c r="DJ25" s="140">
        <f t="shared" si="35"/>
        <v>861555</v>
      </c>
    </row>
    <row r="26" spans="1:114" s="123" customFormat="1" ht="12" customHeight="1">
      <c r="A26" s="124" t="s">
        <v>219</v>
      </c>
      <c r="B26" s="125" t="s">
        <v>406</v>
      </c>
      <c r="C26" s="124" t="s">
        <v>407</v>
      </c>
      <c r="D26" s="140">
        <f t="shared" si="6"/>
        <v>487678</v>
      </c>
      <c r="E26" s="140">
        <f t="shared" si="7"/>
        <v>487678</v>
      </c>
      <c r="F26" s="140">
        <v>23218</v>
      </c>
      <c r="G26" s="140">
        <v>0</v>
      </c>
      <c r="H26" s="140">
        <v>0</v>
      </c>
      <c r="I26" s="140">
        <v>447733</v>
      </c>
      <c r="J26" s="140">
        <v>452723</v>
      </c>
      <c r="K26" s="140">
        <v>16727</v>
      </c>
      <c r="L26" s="140">
        <v>0</v>
      </c>
      <c r="M26" s="140">
        <f t="shared" si="8"/>
        <v>0</v>
      </c>
      <c r="N26" s="140">
        <f t="shared" si="9"/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f t="shared" si="10"/>
        <v>487678</v>
      </c>
      <c r="W26" s="140">
        <f t="shared" si="10"/>
        <v>487678</v>
      </c>
      <c r="X26" s="140">
        <f t="shared" si="10"/>
        <v>23218</v>
      </c>
      <c r="Y26" s="140">
        <f t="shared" si="10"/>
        <v>0</v>
      </c>
      <c r="Z26" s="140">
        <f t="shared" si="10"/>
        <v>0</v>
      </c>
      <c r="AA26" s="140">
        <f t="shared" si="10"/>
        <v>447733</v>
      </c>
      <c r="AB26" s="140">
        <f t="shared" si="10"/>
        <v>452723</v>
      </c>
      <c r="AC26" s="140">
        <f t="shared" si="10"/>
        <v>16727</v>
      </c>
      <c r="AD26" s="140">
        <f t="shared" si="10"/>
        <v>0</v>
      </c>
      <c r="AE26" s="140">
        <f t="shared" si="11"/>
        <v>66977</v>
      </c>
      <c r="AF26" s="140">
        <f t="shared" si="12"/>
        <v>0</v>
      </c>
      <c r="AG26" s="140">
        <v>0</v>
      </c>
      <c r="AH26" s="140">
        <v>0</v>
      </c>
      <c r="AI26" s="140">
        <v>0</v>
      </c>
      <c r="AJ26" s="140">
        <v>0</v>
      </c>
      <c r="AK26" s="140">
        <v>66977</v>
      </c>
      <c r="AL26" s="141" t="s">
        <v>199</v>
      </c>
      <c r="AM26" s="140">
        <f t="shared" si="13"/>
        <v>709922</v>
      </c>
      <c r="AN26" s="140">
        <f t="shared" si="14"/>
        <v>255842</v>
      </c>
      <c r="AO26" s="140">
        <v>100577</v>
      </c>
      <c r="AP26" s="140">
        <v>0</v>
      </c>
      <c r="AQ26" s="140">
        <v>155265</v>
      </c>
      <c r="AR26" s="140">
        <v>0</v>
      </c>
      <c r="AS26" s="140">
        <f t="shared" si="15"/>
        <v>354848</v>
      </c>
      <c r="AT26" s="140">
        <v>0</v>
      </c>
      <c r="AU26" s="140">
        <v>354848</v>
      </c>
      <c r="AV26" s="140">
        <v>0</v>
      </c>
      <c r="AW26" s="140">
        <v>0</v>
      </c>
      <c r="AX26" s="140">
        <f t="shared" si="16"/>
        <v>99232</v>
      </c>
      <c r="AY26" s="140">
        <v>0</v>
      </c>
      <c r="AZ26" s="140">
        <v>12304</v>
      </c>
      <c r="BA26" s="140">
        <v>86928</v>
      </c>
      <c r="BB26" s="140">
        <v>0</v>
      </c>
      <c r="BC26" s="141" t="s">
        <v>199</v>
      </c>
      <c r="BD26" s="140">
        <v>0</v>
      </c>
      <c r="BE26" s="140">
        <v>163502</v>
      </c>
      <c r="BF26" s="140">
        <f t="shared" si="17"/>
        <v>940401</v>
      </c>
      <c r="BG26" s="140">
        <f t="shared" si="18"/>
        <v>0</v>
      </c>
      <c r="BH26" s="140">
        <f t="shared" si="19"/>
        <v>0</v>
      </c>
      <c r="BI26" s="140">
        <v>0</v>
      </c>
      <c r="BJ26" s="140">
        <v>0</v>
      </c>
      <c r="BK26" s="140">
        <v>0</v>
      </c>
      <c r="BL26" s="140">
        <v>0</v>
      </c>
      <c r="BM26" s="140">
        <v>0</v>
      </c>
      <c r="BN26" s="141" t="s">
        <v>199</v>
      </c>
      <c r="BO26" s="140">
        <f t="shared" si="20"/>
        <v>0</v>
      </c>
      <c r="BP26" s="140">
        <f t="shared" si="21"/>
        <v>0</v>
      </c>
      <c r="BQ26" s="140">
        <v>0</v>
      </c>
      <c r="BR26" s="140">
        <v>0</v>
      </c>
      <c r="BS26" s="140">
        <v>0</v>
      </c>
      <c r="BT26" s="140">
        <v>0</v>
      </c>
      <c r="BU26" s="140">
        <f t="shared" si="22"/>
        <v>0</v>
      </c>
      <c r="BV26" s="140">
        <v>0</v>
      </c>
      <c r="BW26" s="140">
        <v>0</v>
      </c>
      <c r="BX26" s="140">
        <v>0</v>
      </c>
      <c r="BY26" s="140">
        <v>0</v>
      </c>
      <c r="BZ26" s="140">
        <f t="shared" si="23"/>
        <v>0</v>
      </c>
      <c r="CA26" s="140">
        <v>0</v>
      </c>
      <c r="CB26" s="140">
        <v>0</v>
      </c>
      <c r="CC26" s="140">
        <v>0</v>
      </c>
      <c r="CD26" s="140">
        <v>0</v>
      </c>
      <c r="CE26" s="141" t="s">
        <v>199</v>
      </c>
      <c r="CF26" s="140">
        <v>0</v>
      </c>
      <c r="CG26" s="140">
        <v>0</v>
      </c>
      <c r="CH26" s="140">
        <f t="shared" si="24"/>
        <v>0</v>
      </c>
      <c r="CI26" s="140">
        <f t="shared" si="25"/>
        <v>66977</v>
      </c>
      <c r="CJ26" s="140">
        <f t="shared" si="26"/>
        <v>0</v>
      </c>
      <c r="CK26" s="140">
        <f t="shared" si="27"/>
        <v>0</v>
      </c>
      <c r="CL26" s="140">
        <f t="shared" si="28"/>
        <v>0</v>
      </c>
      <c r="CM26" s="140">
        <f t="shared" si="29"/>
        <v>0</v>
      </c>
      <c r="CN26" s="140">
        <f t="shared" si="30"/>
        <v>0</v>
      </c>
      <c r="CO26" s="140">
        <f t="shared" si="31"/>
        <v>66977</v>
      </c>
      <c r="CP26" s="141" t="s">
        <v>199</v>
      </c>
      <c r="CQ26" s="140">
        <f t="shared" si="37"/>
        <v>709922</v>
      </c>
      <c r="CR26" s="140">
        <f t="shared" si="38"/>
        <v>255842</v>
      </c>
      <c r="CS26" s="140">
        <f t="shared" si="39"/>
        <v>100577</v>
      </c>
      <c r="CT26" s="140">
        <f t="shared" si="40"/>
        <v>0</v>
      </c>
      <c r="CU26" s="140">
        <f t="shared" si="41"/>
        <v>155265</v>
      </c>
      <c r="CV26" s="140">
        <f t="shared" si="42"/>
        <v>0</v>
      </c>
      <c r="CW26" s="140">
        <f t="shared" si="43"/>
        <v>354848</v>
      </c>
      <c r="CX26" s="140">
        <f t="shared" si="44"/>
        <v>0</v>
      </c>
      <c r="CY26" s="140">
        <f t="shared" si="45"/>
        <v>354848</v>
      </c>
      <c r="CZ26" s="140">
        <f t="shared" si="46"/>
        <v>0</v>
      </c>
      <c r="DA26" s="140">
        <f t="shared" si="47"/>
        <v>0</v>
      </c>
      <c r="DB26" s="140">
        <f t="shared" si="48"/>
        <v>99232</v>
      </c>
      <c r="DC26" s="140">
        <f t="shared" si="49"/>
        <v>0</v>
      </c>
      <c r="DD26" s="140">
        <f t="shared" si="50"/>
        <v>12304</v>
      </c>
      <c r="DE26" s="140">
        <f t="shared" si="51"/>
        <v>86928</v>
      </c>
      <c r="DF26" s="140">
        <f t="shared" si="36"/>
        <v>0</v>
      </c>
      <c r="DG26" s="141" t="s">
        <v>199</v>
      </c>
      <c r="DH26" s="140">
        <f t="shared" si="33"/>
        <v>0</v>
      </c>
      <c r="DI26" s="140">
        <f t="shared" si="34"/>
        <v>163502</v>
      </c>
      <c r="DJ26" s="140">
        <f t="shared" si="35"/>
        <v>940401</v>
      </c>
    </row>
    <row r="27" spans="1:114" s="123" customFormat="1" ht="12" customHeight="1">
      <c r="A27" s="124" t="s">
        <v>219</v>
      </c>
      <c r="B27" s="125" t="s">
        <v>408</v>
      </c>
      <c r="C27" s="124" t="s">
        <v>409</v>
      </c>
      <c r="D27" s="140">
        <f t="shared" si="6"/>
        <v>0</v>
      </c>
      <c r="E27" s="140">
        <f t="shared" si="7"/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f t="shared" si="8"/>
        <v>15868</v>
      </c>
      <c r="N27" s="140">
        <f t="shared" si="9"/>
        <v>15868</v>
      </c>
      <c r="O27" s="140">
        <v>0</v>
      </c>
      <c r="P27" s="140">
        <v>0</v>
      </c>
      <c r="Q27" s="140">
        <v>0</v>
      </c>
      <c r="R27" s="140">
        <v>15868</v>
      </c>
      <c r="S27" s="140">
        <v>94066</v>
      </c>
      <c r="T27" s="140">
        <v>0</v>
      </c>
      <c r="U27" s="140">
        <v>0</v>
      </c>
      <c r="V27" s="140">
        <f t="shared" si="10"/>
        <v>15868</v>
      </c>
      <c r="W27" s="140">
        <f t="shared" si="10"/>
        <v>15868</v>
      </c>
      <c r="X27" s="140">
        <f t="shared" si="10"/>
        <v>0</v>
      </c>
      <c r="Y27" s="140">
        <f t="shared" si="10"/>
        <v>0</v>
      </c>
      <c r="Z27" s="140">
        <f t="shared" si="10"/>
        <v>0</v>
      </c>
      <c r="AA27" s="140">
        <f t="shared" si="10"/>
        <v>15868</v>
      </c>
      <c r="AB27" s="140">
        <f t="shared" si="10"/>
        <v>94066</v>
      </c>
      <c r="AC27" s="140">
        <f t="shared" si="10"/>
        <v>0</v>
      </c>
      <c r="AD27" s="140">
        <f t="shared" si="10"/>
        <v>0</v>
      </c>
      <c r="AE27" s="140">
        <f t="shared" si="11"/>
        <v>0</v>
      </c>
      <c r="AF27" s="140">
        <f t="shared" si="12"/>
        <v>0</v>
      </c>
      <c r="AG27" s="140">
        <v>0</v>
      </c>
      <c r="AH27" s="140">
        <v>0</v>
      </c>
      <c r="AI27" s="140">
        <v>0</v>
      </c>
      <c r="AJ27" s="140">
        <v>0</v>
      </c>
      <c r="AK27" s="140">
        <v>0</v>
      </c>
      <c r="AL27" s="141" t="s">
        <v>199</v>
      </c>
      <c r="AM27" s="140">
        <f t="shared" si="13"/>
        <v>0</v>
      </c>
      <c r="AN27" s="140">
        <f t="shared" si="14"/>
        <v>0</v>
      </c>
      <c r="AO27" s="140">
        <v>0</v>
      </c>
      <c r="AP27" s="140">
        <v>0</v>
      </c>
      <c r="AQ27" s="140">
        <v>0</v>
      </c>
      <c r="AR27" s="140">
        <v>0</v>
      </c>
      <c r="AS27" s="140">
        <f t="shared" si="15"/>
        <v>0</v>
      </c>
      <c r="AT27" s="140">
        <v>0</v>
      </c>
      <c r="AU27" s="140">
        <v>0</v>
      </c>
      <c r="AV27" s="140">
        <v>0</v>
      </c>
      <c r="AW27" s="140">
        <v>0</v>
      </c>
      <c r="AX27" s="140">
        <f t="shared" si="16"/>
        <v>0</v>
      </c>
      <c r="AY27" s="140">
        <v>0</v>
      </c>
      <c r="AZ27" s="140">
        <v>0</v>
      </c>
      <c r="BA27" s="140">
        <v>0</v>
      </c>
      <c r="BB27" s="140">
        <v>0</v>
      </c>
      <c r="BC27" s="141" t="s">
        <v>199</v>
      </c>
      <c r="BD27" s="140">
        <v>0</v>
      </c>
      <c r="BE27" s="140">
        <v>0</v>
      </c>
      <c r="BF27" s="140">
        <f t="shared" si="17"/>
        <v>0</v>
      </c>
      <c r="BG27" s="140">
        <f t="shared" si="18"/>
        <v>0</v>
      </c>
      <c r="BH27" s="140">
        <f t="shared" si="19"/>
        <v>0</v>
      </c>
      <c r="BI27" s="140">
        <v>0</v>
      </c>
      <c r="BJ27" s="140">
        <v>0</v>
      </c>
      <c r="BK27" s="140">
        <v>0</v>
      </c>
      <c r="BL27" s="140">
        <v>0</v>
      </c>
      <c r="BM27" s="140">
        <v>0</v>
      </c>
      <c r="BN27" s="141" t="s">
        <v>199</v>
      </c>
      <c r="BO27" s="140">
        <f t="shared" si="20"/>
        <v>109934</v>
      </c>
      <c r="BP27" s="140">
        <f t="shared" si="21"/>
        <v>29652</v>
      </c>
      <c r="BQ27" s="140">
        <v>29652</v>
      </c>
      <c r="BR27" s="140">
        <v>0</v>
      </c>
      <c r="BS27" s="140">
        <v>0</v>
      </c>
      <c r="BT27" s="140">
        <v>0</v>
      </c>
      <c r="BU27" s="140">
        <f t="shared" si="22"/>
        <v>80282</v>
      </c>
      <c r="BV27" s="140">
        <v>0</v>
      </c>
      <c r="BW27" s="140">
        <v>80282</v>
      </c>
      <c r="BX27" s="140">
        <v>0</v>
      </c>
      <c r="BY27" s="140">
        <v>0</v>
      </c>
      <c r="BZ27" s="140">
        <f t="shared" si="23"/>
        <v>0</v>
      </c>
      <c r="CA27" s="140">
        <v>0</v>
      </c>
      <c r="CB27" s="140">
        <v>0</v>
      </c>
      <c r="CC27" s="140">
        <v>0</v>
      </c>
      <c r="CD27" s="140">
        <v>0</v>
      </c>
      <c r="CE27" s="141" t="s">
        <v>199</v>
      </c>
      <c r="CF27" s="140">
        <v>0</v>
      </c>
      <c r="CG27" s="140">
        <v>0</v>
      </c>
      <c r="CH27" s="140">
        <f t="shared" si="24"/>
        <v>109934</v>
      </c>
      <c r="CI27" s="140">
        <f t="shared" si="25"/>
        <v>0</v>
      </c>
      <c r="CJ27" s="140">
        <f t="shared" si="26"/>
        <v>0</v>
      </c>
      <c r="CK27" s="140">
        <f t="shared" si="27"/>
        <v>0</v>
      </c>
      <c r="CL27" s="140">
        <f t="shared" si="28"/>
        <v>0</v>
      </c>
      <c r="CM27" s="140">
        <f t="shared" si="29"/>
        <v>0</v>
      </c>
      <c r="CN27" s="140">
        <f t="shared" si="30"/>
        <v>0</v>
      </c>
      <c r="CO27" s="140">
        <f t="shared" si="31"/>
        <v>0</v>
      </c>
      <c r="CP27" s="141" t="s">
        <v>199</v>
      </c>
      <c r="CQ27" s="140">
        <f t="shared" si="37"/>
        <v>109934</v>
      </c>
      <c r="CR27" s="140">
        <f t="shared" si="38"/>
        <v>29652</v>
      </c>
      <c r="CS27" s="140">
        <f t="shared" si="39"/>
        <v>29652</v>
      </c>
      <c r="CT27" s="140">
        <f t="shared" si="40"/>
        <v>0</v>
      </c>
      <c r="CU27" s="140">
        <f t="shared" si="41"/>
        <v>0</v>
      </c>
      <c r="CV27" s="140">
        <f t="shared" si="42"/>
        <v>0</v>
      </c>
      <c r="CW27" s="140">
        <f t="shared" si="43"/>
        <v>80282</v>
      </c>
      <c r="CX27" s="140">
        <f t="shared" si="44"/>
        <v>0</v>
      </c>
      <c r="CY27" s="140">
        <f t="shared" si="45"/>
        <v>80282</v>
      </c>
      <c r="CZ27" s="140">
        <f t="shared" si="46"/>
        <v>0</v>
      </c>
      <c r="DA27" s="140">
        <f t="shared" si="47"/>
        <v>0</v>
      </c>
      <c r="DB27" s="140">
        <f t="shared" si="48"/>
        <v>0</v>
      </c>
      <c r="DC27" s="140">
        <f t="shared" si="49"/>
        <v>0</v>
      </c>
      <c r="DD27" s="140">
        <f t="shared" si="50"/>
        <v>0</v>
      </c>
      <c r="DE27" s="140">
        <f t="shared" si="51"/>
        <v>0</v>
      </c>
      <c r="DF27" s="140">
        <f t="shared" si="36"/>
        <v>0</v>
      </c>
      <c r="DG27" s="141" t="s">
        <v>199</v>
      </c>
      <c r="DH27" s="140">
        <f t="shared" si="33"/>
        <v>0</v>
      </c>
      <c r="DI27" s="140">
        <f t="shared" si="34"/>
        <v>0</v>
      </c>
      <c r="DJ27" s="140">
        <f t="shared" si="35"/>
        <v>109934</v>
      </c>
    </row>
    <row r="28" spans="1:114" s="123" customFormat="1" ht="12" customHeight="1">
      <c r="A28" s="124" t="s">
        <v>219</v>
      </c>
      <c r="B28" s="125" t="s">
        <v>410</v>
      </c>
      <c r="C28" s="124" t="s">
        <v>411</v>
      </c>
      <c r="D28" s="140">
        <f t="shared" si="6"/>
        <v>306372</v>
      </c>
      <c r="E28" s="140">
        <f t="shared" si="7"/>
        <v>256832</v>
      </c>
      <c r="F28" s="140">
        <v>0</v>
      </c>
      <c r="G28" s="140">
        <v>0</v>
      </c>
      <c r="H28" s="140">
        <v>0</v>
      </c>
      <c r="I28" s="140">
        <v>256075</v>
      </c>
      <c r="J28" s="140">
        <v>521953</v>
      </c>
      <c r="K28" s="140">
        <v>757</v>
      </c>
      <c r="L28" s="140">
        <v>49540</v>
      </c>
      <c r="M28" s="140">
        <f t="shared" si="8"/>
        <v>38499</v>
      </c>
      <c r="N28" s="140">
        <f t="shared" si="9"/>
        <v>38499</v>
      </c>
      <c r="O28" s="140">
        <v>0</v>
      </c>
      <c r="P28" s="140">
        <v>0</v>
      </c>
      <c r="Q28" s="140">
        <v>0</v>
      </c>
      <c r="R28" s="140">
        <v>36915</v>
      </c>
      <c r="S28" s="140">
        <v>265145</v>
      </c>
      <c r="T28" s="140">
        <v>1584</v>
      </c>
      <c r="U28" s="140">
        <v>0</v>
      </c>
      <c r="V28" s="140">
        <f t="shared" si="10"/>
        <v>344871</v>
      </c>
      <c r="W28" s="140">
        <f t="shared" si="10"/>
        <v>295331</v>
      </c>
      <c r="X28" s="140">
        <f t="shared" si="10"/>
        <v>0</v>
      </c>
      <c r="Y28" s="140">
        <f t="shared" si="10"/>
        <v>0</v>
      </c>
      <c r="Z28" s="140">
        <f t="shared" si="10"/>
        <v>0</v>
      </c>
      <c r="AA28" s="140">
        <f t="shared" si="10"/>
        <v>292990</v>
      </c>
      <c r="AB28" s="140">
        <f t="shared" si="10"/>
        <v>787098</v>
      </c>
      <c r="AC28" s="140">
        <f t="shared" si="10"/>
        <v>2341</v>
      </c>
      <c r="AD28" s="140">
        <f t="shared" si="10"/>
        <v>49540</v>
      </c>
      <c r="AE28" s="140">
        <f t="shared" si="11"/>
        <v>0</v>
      </c>
      <c r="AF28" s="140">
        <f t="shared" si="12"/>
        <v>0</v>
      </c>
      <c r="AG28" s="140">
        <v>0</v>
      </c>
      <c r="AH28" s="140">
        <v>0</v>
      </c>
      <c r="AI28" s="140">
        <v>0</v>
      </c>
      <c r="AJ28" s="140">
        <v>0</v>
      </c>
      <c r="AK28" s="140">
        <v>0</v>
      </c>
      <c r="AL28" s="141" t="s">
        <v>199</v>
      </c>
      <c r="AM28" s="140">
        <f t="shared" si="13"/>
        <v>828325</v>
      </c>
      <c r="AN28" s="140">
        <f t="shared" si="14"/>
        <v>109640</v>
      </c>
      <c r="AO28" s="140">
        <v>0</v>
      </c>
      <c r="AP28" s="140">
        <v>0</v>
      </c>
      <c r="AQ28" s="140">
        <v>109640</v>
      </c>
      <c r="AR28" s="140">
        <v>0</v>
      </c>
      <c r="AS28" s="140">
        <f t="shared" si="15"/>
        <v>413982</v>
      </c>
      <c r="AT28" s="140">
        <v>0</v>
      </c>
      <c r="AU28" s="140">
        <v>413982</v>
      </c>
      <c r="AV28" s="140">
        <v>0</v>
      </c>
      <c r="AW28" s="140">
        <v>0</v>
      </c>
      <c r="AX28" s="140">
        <f t="shared" si="16"/>
        <v>304703</v>
      </c>
      <c r="AY28" s="140">
        <v>0</v>
      </c>
      <c r="AZ28" s="140">
        <v>304703</v>
      </c>
      <c r="BA28" s="140">
        <v>0</v>
      </c>
      <c r="BB28" s="140">
        <v>0</v>
      </c>
      <c r="BC28" s="141" t="s">
        <v>199</v>
      </c>
      <c r="BD28" s="140">
        <v>0</v>
      </c>
      <c r="BE28" s="140">
        <v>0</v>
      </c>
      <c r="BF28" s="140">
        <f t="shared" si="17"/>
        <v>828325</v>
      </c>
      <c r="BG28" s="140">
        <f t="shared" si="18"/>
        <v>0</v>
      </c>
      <c r="BH28" s="140">
        <f t="shared" si="19"/>
        <v>0</v>
      </c>
      <c r="BI28" s="140">
        <v>0</v>
      </c>
      <c r="BJ28" s="140">
        <v>0</v>
      </c>
      <c r="BK28" s="140">
        <v>0</v>
      </c>
      <c r="BL28" s="140">
        <v>0</v>
      </c>
      <c r="BM28" s="140">
        <v>0</v>
      </c>
      <c r="BN28" s="141" t="s">
        <v>199</v>
      </c>
      <c r="BO28" s="140">
        <f t="shared" si="20"/>
        <v>303644</v>
      </c>
      <c r="BP28" s="140">
        <f t="shared" si="21"/>
        <v>74836</v>
      </c>
      <c r="BQ28" s="140">
        <v>0</v>
      </c>
      <c r="BR28" s="140">
        <v>0</v>
      </c>
      <c r="BS28" s="140">
        <v>74836</v>
      </c>
      <c r="BT28" s="140">
        <v>0</v>
      </c>
      <c r="BU28" s="140">
        <f t="shared" si="22"/>
        <v>206878</v>
      </c>
      <c r="BV28" s="140">
        <v>0</v>
      </c>
      <c r="BW28" s="140">
        <v>206878</v>
      </c>
      <c r="BX28" s="140">
        <v>0</v>
      </c>
      <c r="BY28" s="140">
        <v>0</v>
      </c>
      <c r="BZ28" s="140">
        <f t="shared" si="23"/>
        <v>21930</v>
      </c>
      <c r="CA28" s="140">
        <v>0</v>
      </c>
      <c r="CB28" s="140">
        <v>21930</v>
      </c>
      <c r="CC28" s="140">
        <v>0</v>
      </c>
      <c r="CD28" s="140">
        <v>0</v>
      </c>
      <c r="CE28" s="141" t="s">
        <v>199</v>
      </c>
      <c r="CF28" s="140">
        <v>0</v>
      </c>
      <c r="CG28" s="140">
        <v>0</v>
      </c>
      <c r="CH28" s="140">
        <f t="shared" si="24"/>
        <v>303644</v>
      </c>
      <c r="CI28" s="140">
        <f t="shared" si="25"/>
        <v>0</v>
      </c>
      <c r="CJ28" s="140">
        <f t="shared" si="26"/>
        <v>0</v>
      </c>
      <c r="CK28" s="140">
        <f t="shared" si="27"/>
        <v>0</v>
      </c>
      <c r="CL28" s="140">
        <f t="shared" si="28"/>
        <v>0</v>
      </c>
      <c r="CM28" s="140">
        <f t="shared" si="29"/>
        <v>0</v>
      </c>
      <c r="CN28" s="140">
        <f t="shared" si="30"/>
        <v>0</v>
      </c>
      <c r="CO28" s="140">
        <f t="shared" si="31"/>
        <v>0</v>
      </c>
      <c r="CP28" s="141" t="s">
        <v>199</v>
      </c>
      <c r="CQ28" s="140">
        <f t="shared" si="37"/>
        <v>1131969</v>
      </c>
      <c r="CR28" s="140">
        <f t="shared" si="38"/>
        <v>184476</v>
      </c>
      <c r="CS28" s="140">
        <f t="shared" si="39"/>
        <v>0</v>
      </c>
      <c r="CT28" s="140">
        <f t="shared" si="40"/>
        <v>0</v>
      </c>
      <c r="CU28" s="140">
        <f t="shared" si="41"/>
        <v>184476</v>
      </c>
      <c r="CV28" s="140">
        <f t="shared" si="42"/>
        <v>0</v>
      </c>
      <c r="CW28" s="140">
        <f t="shared" si="43"/>
        <v>620860</v>
      </c>
      <c r="CX28" s="140">
        <f t="shared" si="44"/>
        <v>0</v>
      </c>
      <c r="CY28" s="140">
        <f t="shared" si="45"/>
        <v>620860</v>
      </c>
      <c r="CZ28" s="140">
        <f t="shared" si="46"/>
        <v>0</v>
      </c>
      <c r="DA28" s="140">
        <f t="shared" si="47"/>
        <v>0</v>
      </c>
      <c r="DB28" s="140">
        <f t="shared" si="48"/>
        <v>326633</v>
      </c>
      <c r="DC28" s="140">
        <f t="shared" si="49"/>
        <v>0</v>
      </c>
      <c r="DD28" s="140">
        <f t="shared" si="50"/>
        <v>326633</v>
      </c>
      <c r="DE28" s="140">
        <f t="shared" si="51"/>
        <v>0</v>
      </c>
      <c r="DF28" s="140">
        <f t="shared" si="36"/>
        <v>0</v>
      </c>
      <c r="DG28" s="141" t="s">
        <v>199</v>
      </c>
      <c r="DH28" s="140">
        <f t="shared" si="33"/>
        <v>0</v>
      </c>
      <c r="DI28" s="140">
        <f t="shared" si="34"/>
        <v>0</v>
      </c>
      <c r="DJ28" s="140">
        <f t="shared" si="35"/>
        <v>1131969</v>
      </c>
    </row>
    <row r="29" spans="1:114" s="123" customFormat="1" ht="12" customHeight="1">
      <c r="A29" s="124" t="s">
        <v>219</v>
      </c>
      <c r="B29" s="125" t="s">
        <v>412</v>
      </c>
      <c r="C29" s="124" t="s">
        <v>413</v>
      </c>
      <c r="D29" s="140">
        <f t="shared" si="6"/>
        <v>19972</v>
      </c>
      <c r="E29" s="140">
        <f t="shared" si="7"/>
        <v>19972</v>
      </c>
      <c r="F29" s="140">
        <v>0</v>
      </c>
      <c r="G29" s="140">
        <v>0</v>
      </c>
      <c r="H29" s="140">
        <v>0</v>
      </c>
      <c r="I29" s="140">
        <v>10573</v>
      </c>
      <c r="J29" s="140">
        <v>155384</v>
      </c>
      <c r="K29" s="140">
        <v>9399</v>
      </c>
      <c r="L29" s="140">
        <v>0</v>
      </c>
      <c r="M29" s="140">
        <f t="shared" si="8"/>
        <v>8930</v>
      </c>
      <c r="N29" s="140">
        <f t="shared" si="9"/>
        <v>8930</v>
      </c>
      <c r="O29" s="140">
        <v>0</v>
      </c>
      <c r="P29" s="140">
        <v>0</v>
      </c>
      <c r="Q29" s="140">
        <v>0</v>
      </c>
      <c r="R29" s="140">
        <v>8930</v>
      </c>
      <c r="S29" s="140">
        <v>72490</v>
      </c>
      <c r="T29" s="140">
        <v>0</v>
      </c>
      <c r="U29" s="140">
        <v>0</v>
      </c>
      <c r="V29" s="140">
        <f t="shared" si="10"/>
        <v>28902</v>
      </c>
      <c r="W29" s="140">
        <f t="shared" si="10"/>
        <v>28902</v>
      </c>
      <c r="X29" s="140">
        <f t="shared" si="10"/>
        <v>0</v>
      </c>
      <c r="Y29" s="140">
        <f t="shared" si="10"/>
        <v>0</v>
      </c>
      <c r="Z29" s="140">
        <f t="shared" si="10"/>
        <v>0</v>
      </c>
      <c r="AA29" s="140">
        <f t="shared" si="10"/>
        <v>19503</v>
      </c>
      <c r="AB29" s="140">
        <f t="shared" si="10"/>
        <v>227874</v>
      </c>
      <c r="AC29" s="140">
        <f t="shared" si="10"/>
        <v>9399</v>
      </c>
      <c r="AD29" s="140">
        <f t="shared" si="10"/>
        <v>0</v>
      </c>
      <c r="AE29" s="140">
        <f t="shared" si="11"/>
        <v>0</v>
      </c>
      <c r="AF29" s="140">
        <f t="shared" si="12"/>
        <v>0</v>
      </c>
      <c r="AG29" s="140">
        <v>0</v>
      </c>
      <c r="AH29" s="140">
        <v>0</v>
      </c>
      <c r="AI29" s="140">
        <v>0</v>
      </c>
      <c r="AJ29" s="140">
        <v>0</v>
      </c>
      <c r="AK29" s="140">
        <v>0</v>
      </c>
      <c r="AL29" s="141" t="s">
        <v>199</v>
      </c>
      <c r="AM29" s="140">
        <f t="shared" si="13"/>
        <v>175356</v>
      </c>
      <c r="AN29" s="140">
        <f t="shared" si="14"/>
        <v>19216</v>
      </c>
      <c r="AO29" s="140">
        <v>19216</v>
      </c>
      <c r="AP29" s="140">
        <v>0</v>
      </c>
      <c r="AQ29" s="140">
        <v>0</v>
      </c>
      <c r="AR29" s="140">
        <v>0</v>
      </c>
      <c r="AS29" s="140">
        <f t="shared" si="15"/>
        <v>61582</v>
      </c>
      <c r="AT29" s="140">
        <v>0</v>
      </c>
      <c r="AU29" s="140">
        <v>55461</v>
      </c>
      <c r="AV29" s="140">
        <v>6121</v>
      </c>
      <c r="AW29" s="140">
        <v>0</v>
      </c>
      <c r="AX29" s="140">
        <f t="shared" si="16"/>
        <v>94558</v>
      </c>
      <c r="AY29" s="140">
        <v>0</v>
      </c>
      <c r="AZ29" s="140">
        <v>91089</v>
      </c>
      <c r="BA29" s="140">
        <v>3313</v>
      </c>
      <c r="BB29" s="140">
        <v>156</v>
      </c>
      <c r="BC29" s="141" t="s">
        <v>199</v>
      </c>
      <c r="BD29" s="140">
        <v>0</v>
      </c>
      <c r="BE29" s="140">
        <v>0</v>
      </c>
      <c r="BF29" s="140">
        <f t="shared" si="17"/>
        <v>175356</v>
      </c>
      <c r="BG29" s="140">
        <f t="shared" si="18"/>
        <v>0</v>
      </c>
      <c r="BH29" s="140">
        <f t="shared" si="19"/>
        <v>0</v>
      </c>
      <c r="BI29" s="140">
        <v>0</v>
      </c>
      <c r="BJ29" s="140">
        <v>0</v>
      </c>
      <c r="BK29" s="140">
        <v>0</v>
      </c>
      <c r="BL29" s="140">
        <v>0</v>
      </c>
      <c r="BM29" s="140">
        <v>0</v>
      </c>
      <c r="BN29" s="141" t="s">
        <v>199</v>
      </c>
      <c r="BO29" s="140">
        <f t="shared" si="20"/>
        <v>81420</v>
      </c>
      <c r="BP29" s="140">
        <f t="shared" si="21"/>
        <v>9706</v>
      </c>
      <c r="BQ29" s="140">
        <v>9706</v>
      </c>
      <c r="BR29" s="140">
        <v>0</v>
      </c>
      <c r="BS29" s="140">
        <v>0</v>
      </c>
      <c r="BT29" s="140">
        <v>0</v>
      </c>
      <c r="BU29" s="140">
        <f t="shared" si="22"/>
        <v>44389</v>
      </c>
      <c r="BV29" s="140">
        <v>0</v>
      </c>
      <c r="BW29" s="140">
        <v>44389</v>
      </c>
      <c r="BX29" s="140">
        <v>0</v>
      </c>
      <c r="BY29" s="140">
        <v>0</v>
      </c>
      <c r="BZ29" s="140">
        <f t="shared" si="23"/>
        <v>27325</v>
      </c>
      <c r="CA29" s="140">
        <v>0</v>
      </c>
      <c r="CB29" s="140">
        <v>27325</v>
      </c>
      <c r="CC29" s="140">
        <v>0</v>
      </c>
      <c r="CD29" s="140">
        <v>0</v>
      </c>
      <c r="CE29" s="141" t="s">
        <v>199</v>
      </c>
      <c r="CF29" s="140">
        <v>0</v>
      </c>
      <c r="CG29" s="140">
        <v>0</v>
      </c>
      <c r="CH29" s="140">
        <f t="shared" si="24"/>
        <v>81420</v>
      </c>
      <c r="CI29" s="140">
        <f t="shared" si="25"/>
        <v>0</v>
      </c>
      <c r="CJ29" s="140">
        <f t="shared" si="26"/>
        <v>0</v>
      </c>
      <c r="CK29" s="140">
        <f t="shared" si="27"/>
        <v>0</v>
      </c>
      <c r="CL29" s="140">
        <f t="shared" si="28"/>
        <v>0</v>
      </c>
      <c r="CM29" s="140">
        <f t="shared" si="29"/>
        <v>0</v>
      </c>
      <c r="CN29" s="140">
        <f t="shared" si="30"/>
        <v>0</v>
      </c>
      <c r="CO29" s="140">
        <f t="shared" si="31"/>
        <v>0</v>
      </c>
      <c r="CP29" s="141" t="s">
        <v>199</v>
      </c>
      <c r="CQ29" s="140">
        <f t="shared" si="37"/>
        <v>256776</v>
      </c>
      <c r="CR29" s="140">
        <f t="shared" si="38"/>
        <v>28922</v>
      </c>
      <c r="CS29" s="140">
        <f t="shared" si="39"/>
        <v>28922</v>
      </c>
      <c r="CT29" s="140">
        <f t="shared" si="40"/>
        <v>0</v>
      </c>
      <c r="CU29" s="140">
        <f t="shared" si="41"/>
        <v>0</v>
      </c>
      <c r="CV29" s="140">
        <f t="shared" si="42"/>
        <v>0</v>
      </c>
      <c r="CW29" s="140">
        <f t="shared" si="43"/>
        <v>105971</v>
      </c>
      <c r="CX29" s="140">
        <f t="shared" si="44"/>
        <v>0</v>
      </c>
      <c r="CY29" s="140">
        <f t="shared" si="45"/>
        <v>99850</v>
      </c>
      <c r="CZ29" s="140">
        <f t="shared" si="46"/>
        <v>6121</v>
      </c>
      <c r="DA29" s="140">
        <f t="shared" si="47"/>
        <v>0</v>
      </c>
      <c r="DB29" s="140">
        <f t="shared" si="48"/>
        <v>121883</v>
      </c>
      <c r="DC29" s="140">
        <f t="shared" si="49"/>
        <v>0</v>
      </c>
      <c r="DD29" s="140">
        <f t="shared" si="50"/>
        <v>118414</v>
      </c>
      <c r="DE29" s="140">
        <f t="shared" si="51"/>
        <v>3313</v>
      </c>
      <c r="DF29" s="140">
        <f t="shared" si="36"/>
        <v>156</v>
      </c>
      <c r="DG29" s="141" t="s">
        <v>199</v>
      </c>
      <c r="DH29" s="140">
        <f t="shared" si="33"/>
        <v>0</v>
      </c>
      <c r="DI29" s="140">
        <f t="shared" si="34"/>
        <v>0</v>
      </c>
      <c r="DJ29" s="140">
        <f t="shared" si="35"/>
        <v>256776</v>
      </c>
    </row>
    <row r="30" spans="1:114" s="123" customFormat="1" ht="12" customHeight="1">
      <c r="A30" s="124" t="s">
        <v>219</v>
      </c>
      <c r="B30" s="125" t="s">
        <v>414</v>
      </c>
      <c r="C30" s="124" t="s">
        <v>415</v>
      </c>
      <c r="D30" s="140">
        <f t="shared" si="6"/>
        <v>93384</v>
      </c>
      <c r="E30" s="140">
        <f t="shared" si="7"/>
        <v>71924</v>
      </c>
      <c r="F30" s="140">
        <v>0</v>
      </c>
      <c r="G30" s="140">
        <v>0</v>
      </c>
      <c r="H30" s="140">
        <v>0</v>
      </c>
      <c r="I30" s="140">
        <v>49746</v>
      </c>
      <c r="J30" s="140">
        <v>430980</v>
      </c>
      <c r="K30" s="140">
        <v>22178</v>
      </c>
      <c r="L30" s="140">
        <v>21460</v>
      </c>
      <c r="M30" s="140">
        <f t="shared" si="8"/>
        <v>21694</v>
      </c>
      <c r="N30" s="140">
        <f t="shared" si="9"/>
        <v>20664</v>
      </c>
      <c r="O30" s="140">
        <v>0</v>
      </c>
      <c r="P30" s="140">
        <v>0</v>
      </c>
      <c r="Q30" s="140">
        <v>0</v>
      </c>
      <c r="R30" s="140">
        <v>13545</v>
      </c>
      <c r="S30" s="140">
        <v>92369</v>
      </c>
      <c r="T30" s="140">
        <v>7119</v>
      </c>
      <c r="U30" s="140">
        <v>1030</v>
      </c>
      <c r="V30" s="140">
        <f t="shared" si="10"/>
        <v>115078</v>
      </c>
      <c r="W30" s="140">
        <f t="shared" si="10"/>
        <v>92588</v>
      </c>
      <c r="X30" s="140">
        <f t="shared" si="10"/>
        <v>0</v>
      </c>
      <c r="Y30" s="140">
        <f t="shared" si="10"/>
        <v>0</v>
      </c>
      <c r="Z30" s="140">
        <f t="shared" si="10"/>
        <v>0</v>
      </c>
      <c r="AA30" s="140">
        <f t="shared" si="10"/>
        <v>63291</v>
      </c>
      <c r="AB30" s="140">
        <f t="shared" si="10"/>
        <v>523349</v>
      </c>
      <c r="AC30" s="140">
        <f t="shared" si="10"/>
        <v>29297</v>
      </c>
      <c r="AD30" s="140">
        <f t="shared" si="10"/>
        <v>22490</v>
      </c>
      <c r="AE30" s="140">
        <f t="shared" si="11"/>
        <v>0</v>
      </c>
      <c r="AF30" s="140">
        <f t="shared" si="12"/>
        <v>0</v>
      </c>
      <c r="AG30" s="140">
        <v>0</v>
      </c>
      <c r="AH30" s="140">
        <v>0</v>
      </c>
      <c r="AI30" s="140">
        <v>0</v>
      </c>
      <c r="AJ30" s="140">
        <v>0</v>
      </c>
      <c r="AK30" s="140">
        <v>0</v>
      </c>
      <c r="AL30" s="141" t="s">
        <v>199</v>
      </c>
      <c r="AM30" s="140">
        <f t="shared" si="13"/>
        <v>502760</v>
      </c>
      <c r="AN30" s="140">
        <f t="shared" si="14"/>
        <v>149254</v>
      </c>
      <c r="AO30" s="140">
        <v>149254</v>
      </c>
      <c r="AP30" s="140">
        <v>0</v>
      </c>
      <c r="AQ30" s="140">
        <v>0</v>
      </c>
      <c r="AR30" s="140">
        <v>0</v>
      </c>
      <c r="AS30" s="140">
        <f t="shared" si="15"/>
        <v>290353</v>
      </c>
      <c r="AT30" s="140">
        <v>0</v>
      </c>
      <c r="AU30" s="140">
        <v>276247</v>
      </c>
      <c r="AV30" s="140">
        <v>14106</v>
      </c>
      <c r="AW30" s="140">
        <v>0</v>
      </c>
      <c r="AX30" s="140">
        <f t="shared" si="16"/>
        <v>63153</v>
      </c>
      <c r="AY30" s="140">
        <v>18724</v>
      </c>
      <c r="AZ30" s="140">
        <v>38517</v>
      </c>
      <c r="BA30" s="140">
        <v>5912</v>
      </c>
      <c r="BB30" s="140">
        <v>0</v>
      </c>
      <c r="BC30" s="141" t="s">
        <v>199</v>
      </c>
      <c r="BD30" s="140">
        <v>0</v>
      </c>
      <c r="BE30" s="140">
        <v>21604</v>
      </c>
      <c r="BF30" s="140">
        <f t="shared" si="17"/>
        <v>524364</v>
      </c>
      <c r="BG30" s="140">
        <f t="shared" si="18"/>
        <v>0</v>
      </c>
      <c r="BH30" s="140">
        <f t="shared" si="19"/>
        <v>0</v>
      </c>
      <c r="BI30" s="140">
        <v>0</v>
      </c>
      <c r="BJ30" s="140">
        <v>0</v>
      </c>
      <c r="BK30" s="140">
        <v>0</v>
      </c>
      <c r="BL30" s="140">
        <v>0</v>
      </c>
      <c r="BM30" s="140">
        <v>0</v>
      </c>
      <c r="BN30" s="141" t="s">
        <v>199</v>
      </c>
      <c r="BO30" s="140">
        <f t="shared" si="20"/>
        <v>105426</v>
      </c>
      <c r="BP30" s="140">
        <f t="shared" si="21"/>
        <v>20670</v>
      </c>
      <c r="BQ30" s="140">
        <v>20670</v>
      </c>
      <c r="BR30" s="140">
        <v>0</v>
      </c>
      <c r="BS30" s="140">
        <v>0</v>
      </c>
      <c r="BT30" s="140">
        <v>0</v>
      </c>
      <c r="BU30" s="140">
        <f t="shared" si="22"/>
        <v>61413</v>
      </c>
      <c r="BV30" s="140">
        <v>0</v>
      </c>
      <c r="BW30" s="140">
        <v>61413</v>
      </c>
      <c r="BX30" s="140">
        <v>0</v>
      </c>
      <c r="BY30" s="140">
        <v>0</v>
      </c>
      <c r="BZ30" s="140">
        <f t="shared" si="23"/>
        <v>23343</v>
      </c>
      <c r="CA30" s="140">
        <v>0</v>
      </c>
      <c r="CB30" s="140">
        <v>23343</v>
      </c>
      <c r="CC30" s="140">
        <v>0</v>
      </c>
      <c r="CD30" s="140">
        <v>0</v>
      </c>
      <c r="CE30" s="141" t="s">
        <v>199</v>
      </c>
      <c r="CF30" s="140">
        <v>0</v>
      </c>
      <c r="CG30" s="140">
        <v>8637</v>
      </c>
      <c r="CH30" s="140">
        <f t="shared" si="24"/>
        <v>114063</v>
      </c>
      <c r="CI30" s="140">
        <f t="shared" si="25"/>
        <v>0</v>
      </c>
      <c r="CJ30" s="140">
        <f t="shared" si="26"/>
        <v>0</v>
      </c>
      <c r="CK30" s="140">
        <f t="shared" si="27"/>
        <v>0</v>
      </c>
      <c r="CL30" s="140">
        <f t="shared" si="28"/>
        <v>0</v>
      </c>
      <c r="CM30" s="140">
        <f t="shared" si="29"/>
        <v>0</v>
      </c>
      <c r="CN30" s="140">
        <f t="shared" si="30"/>
        <v>0</v>
      </c>
      <c r="CO30" s="140">
        <f t="shared" si="31"/>
        <v>0</v>
      </c>
      <c r="CP30" s="141" t="s">
        <v>199</v>
      </c>
      <c r="CQ30" s="140">
        <f t="shared" si="37"/>
        <v>608186</v>
      </c>
      <c r="CR30" s="140">
        <f t="shared" si="38"/>
        <v>169924</v>
      </c>
      <c r="CS30" s="140">
        <f t="shared" si="39"/>
        <v>169924</v>
      </c>
      <c r="CT30" s="140">
        <f t="shared" si="40"/>
        <v>0</v>
      </c>
      <c r="CU30" s="140">
        <f t="shared" si="41"/>
        <v>0</v>
      </c>
      <c r="CV30" s="140">
        <f t="shared" si="42"/>
        <v>0</v>
      </c>
      <c r="CW30" s="140">
        <f t="shared" si="43"/>
        <v>351766</v>
      </c>
      <c r="CX30" s="140">
        <f t="shared" si="44"/>
        <v>0</v>
      </c>
      <c r="CY30" s="140">
        <f t="shared" si="45"/>
        <v>337660</v>
      </c>
      <c r="CZ30" s="140">
        <f t="shared" si="46"/>
        <v>14106</v>
      </c>
      <c r="DA30" s="140">
        <f t="shared" si="47"/>
        <v>0</v>
      </c>
      <c r="DB30" s="140">
        <f t="shared" si="48"/>
        <v>86496</v>
      </c>
      <c r="DC30" s="140">
        <f t="shared" si="49"/>
        <v>18724</v>
      </c>
      <c r="DD30" s="140">
        <f t="shared" si="50"/>
        <v>61860</v>
      </c>
      <c r="DE30" s="140">
        <f t="shared" si="51"/>
        <v>5912</v>
      </c>
      <c r="DF30" s="140">
        <f t="shared" si="36"/>
        <v>0</v>
      </c>
      <c r="DG30" s="141" t="s">
        <v>199</v>
      </c>
      <c r="DH30" s="140">
        <f t="shared" si="33"/>
        <v>0</v>
      </c>
      <c r="DI30" s="140">
        <f t="shared" si="34"/>
        <v>30241</v>
      </c>
      <c r="DJ30" s="140">
        <f t="shared" si="35"/>
        <v>638427</v>
      </c>
    </row>
    <row r="31" spans="1:114" s="123" customFormat="1" ht="12" customHeight="1">
      <c r="A31" s="124" t="s">
        <v>219</v>
      </c>
      <c r="B31" s="125" t="s">
        <v>416</v>
      </c>
      <c r="C31" s="124" t="s">
        <v>417</v>
      </c>
      <c r="D31" s="140">
        <f t="shared" si="6"/>
        <v>1090904</v>
      </c>
      <c r="E31" s="140">
        <f t="shared" si="7"/>
        <v>1090904</v>
      </c>
      <c r="F31" s="140">
        <v>0</v>
      </c>
      <c r="G31" s="140">
        <v>0</v>
      </c>
      <c r="H31" s="140">
        <v>0</v>
      </c>
      <c r="I31" s="140">
        <v>746120</v>
      </c>
      <c r="J31" s="140">
        <v>219191</v>
      </c>
      <c r="K31" s="140">
        <v>344784</v>
      </c>
      <c r="L31" s="140">
        <v>0</v>
      </c>
      <c r="M31" s="140">
        <f t="shared" si="8"/>
        <v>5580</v>
      </c>
      <c r="N31" s="140">
        <f t="shared" si="9"/>
        <v>5580</v>
      </c>
      <c r="O31" s="140">
        <v>0</v>
      </c>
      <c r="P31" s="140">
        <v>0</v>
      </c>
      <c r="Q31" s="140">
        <v>0</v>
      </c>
      <c r="R31" s="140">
        <v>5580</v>
      </c>
      <c r="S31" s="140">
        <v>118364</v>
      </c>
      <c r="T31" s="140">
        <v>0</v>
      </c>
      <c r="U31" s="140">
        <v>0</v>
      </c>
      <c r="V31" s="140">
        <f t="shared" si="10"/>
        <v>1096484</v>
      </c>
      <c r="W31" s="140">
        <f t="shared" si="10"/>
        <v>1096484</v>
      </c>
      <c r="X31" s="140">
        <f t="shared" si="10"/>
        <v>0</v>
      </c>
      <c r="Y31" s="140">
        <f t="shared" si="10"/>
        <v>0</v>
      </c>
      <c r="Z31" s="140">
        <f t="shared" si="10"/>
        <v>0</v>
      </c>
      <c r="AA31" s="140">
        <f t="shared" si="10"/>
        <v>751700</v>
      </c>
      <c r="AB31" s="140">
        <f t="shared" si="10"/>
        <v>337555</v>
      </c>
      <c r="AC31" s="140">
        <f t="shared" si="10"/>
        <v>344784</v>
      </c>
      <c r="AD31" s="140">
        <f t="shared" si="10"/>
        <v>0</v>
      </c>
      <c r="AE31" s="140">
        <f t="shared" si="11"/>
        <v>0</v>
      </c>
      <c r="AF31" s="140">
        <f t="shared" si="12"/>
        <v>0</v>
      </c>
      <c r="AG31" s="140"/>
      <c r="AH31" s="140">
        <v>0</v>
      </c>
      <c r="AI31" s="140">
        <v>0</v>
      </c>
      <c r="AJ31" s="140">
        <v>0</v>
      </c>
      <c r="AK31" s="140">
        <v>0</v>
      </c>
      <c r="AL31" s="141" t="s">
        <v>199</v>
      </c>
      <c r="AM31" s="140">
        <f t="shared" si="13"/>
        <v>1310095</v>
      </c>
      <c r="AN31" s="140">
        <f t="shared" si="14"/>
        <v>154972</v>
      </c>
      <c r="AO31" s="140">
        <v>154972</v>
      </c>
      <c r="AP31" s="140">
        <v>0</v>
      </c>
      <c r="AQ31" s="140">
        <v>0</v>
      </c>
      <c r="AR31" s="140">
        <v>0</v>
      </c>
      <c r="AS31" s="140">
        <f t="shared" si="15"/>
        <v>891371</v>
      </c>
      <c r="AT31" s="140">
        <v>0</v>
      </c>
      <c r="AU31" s="140">
        <v>874846</v>
      </c>
      <c r="AV31" s="140">
        <v>16525</v>
      </c>
      <c r="AW31" s="140">
        <v>0</v>
      </c>
      <c r="AX31" s="140">
        <f t="shared" si="16"/>
        <v>263752</v>
      </c>
      <c r="AY31" s="140">
        <v>0</v>
      </c>
      <c r="AZ31" s="140">
        <v>258082</v>
      </c>
      <c r="BA31" s="140">
        <v>5670</v>
      </c>
      <c r="BB31" s="140">
        <v>0</v>
      </c>
      <c r="BC31" s="141" t="s">
        <v>199</v>
      </c>
      <c r="BD31" s="140">
        <v>0</v>
      </c>
      <c r="BE31" s="140">
        <v>0</v>
      </c>
      <c r="BF31" s="140">
        <f t="shared" si="17"/>
        <v>1310095</v>
      </c>
      <c r="BG31" s="140">
        <f t="shared" si="18"/>
        <v>0</v>
      </c>
      <c r="BH31" s="140">
        <f t="shared" si="19"/>
        <v>0</v>
      </c>
      <c r="BI31" s="140">
        <v>0</v>
      </c>
      <c r="BJ31" s="140">
        <v>0</v>
      </c>
      <c r="BK31" s="140">
        <v>0</v>
      </c>
      <c r="BL31" s="140">
        <v>0</v>
      </c>
      <c r="BM31" s="140">
        <v>0</v>
      </c>
      <c r="BN31" s="141" t="s">
        <v>199</v>
      </c>
      <c r="BO31" s="140">
        <f t="shared" si="20"/>
        <v>123944</v>
      </c>
      <c r="BP31" s="140">
        <f t="shared" si="21"/>
        <v>9548</v>
      </c>
      <c r="BQ31" s="140">
        <v>9548</v>
      </c>
      <c r="BR31" s="140">
        <v>0</v>
      </c>
      <c r="BS31" s="140">
        <v>0</v>
      </c>
      <c r="BT31" s="140">
        <v>0</v>
      </c>
      <c r="BU31" s="140">
        <f t="shared" si="22"/>
        <v>67671</v>
      </c>
      <c r="BV31" s="140">
        <v>0</v>
      </c>
      <c r="BW31" s="140">
        <v>67671</v>
      </c>
      <c r="BX31" s="140">
        <v>0</v>
      </c>
      <c r="BY31" s="140">
        <v>0</v>
      </c>
      <c r="BZ31" s="140">
        <f t="shared" si="23"/>
        <v>46725</v>
      </c>
      <c r="CA31" s="140">
        <v>0</v>
      </c>
      <c r="CB31" s="140">
        <v>46725</v>
      </c>
      <c r="CC31" s="140">
        <v>0</v>
      </c>
      <c r="CD31" s="140">
        <v>0</v>
      </c>
      <c r="CE31" s="141" t="s">
        <v>199</v>
      </c>
      <c r="CF31" s="140">
        <v>0</v>
      </c>
      <c r="CG31" s="140">
        <v>0</v>
      </c>
      <c r="CH31" s="140">
        <f t="shared" si="24"/>
        <v>123944</v>
      </c>
      <c r="CI31" s="140">
        <f t="shared" si="25"/>
        <v>0</v>
      </c>
      <c r="CJ31" s="140">
        <f t="shared" si="26"/>
        <v>0</v>
      </c>
      <c r="CK31" s="140">
        <f t="shared" si="27"/>
        <v>0</v>
      </c>
      <c r="CL31" s="140">
        <f t="shared" si="28"/>
        <v>0</v>
      </c>
      <c r="CM31" s="140">
        <f t="shared" si="29"/>
        <v>0</v>
      </c>
      <c r="CN31" s="140">
        <f t="shared" si="30"/>
        <v>0</v>
      </c>
      <c r="CO31" s="140">
        <f t="shared" si="31"/>
        <v>0</v>
      </c>
      <c r="CP31" s="141" t="s">
        <v>199</v>
      </c>
      <c r="CQ31" s="140">
        <f t="shared" si="37"/>
        <v>1434039</v>
      </c>
      <c r="CR31" s="140">
        <f t="shared" si="38"/>
        <v>164520</v>
      </c>
      <c r="CS31" s="140">
        <f t="shared" si="39"/>
        <v>164520</v>
      </c>
      <c r="CT31" s="140">
        <f t="shared" si="40"/>
        <v>0</v>
      </c>
      <c r="CU31" s="140">
        <f t="shared" si="41"/>
        <v>0</v>
      </c>
      <c r="CV31" s="140">
        <f t="shared" si="42"/>
        <v>0</v>
      </c>
      <c r="CW31" s="140">
        <f t="shared" si="43"/>
        <v>959042</v>
      </c>
      <c r="CX31" s="140">
        <f t="shared" si="44"/>
        <v>0</v>
      </c>
      <c r="CY31" s="140">
        <f t="shared" si="45"/>
        <v>942517</v>
      </c>
      <c r="CZ31" s="140">
        <f t="shared" si="46"/>
        <v>16525</v>
      </c>
      <c r="DA31" s="140">
        <f t="shared" si="47"/>
        <v>0</v>
      </c>
      <c r="DB31" s="140">
        <f t="shared" si="48"/>
        <v>310477</v>
      </c>
      <c r="DC31" s="140">
        <f t="shared" si="49"/>
        <v>0</v>
      </c>
      <c r="DD31" s="140">
        <f t="shared" si="50"/>
        <v>304807</v>
      </c>
      <c r="DE31" s="140">
        <f t="shared" si="51"/>
        <v>5670</v>
      </c>
      <c r="DF31" s="140">
        <f t="shared" si="36"/>
        <v>0</v>
      </c>
      <c r="DG31" s="141" t="s">
        <v>199</v>
      </c>
      <c r="DH31" s="140">
        <f t="shared" si="33"/>
        <v>0</v>
      </c>
      <c r="DI31" s="140">
        <f t="shared" si="34"/>
        <v>0</v>
      </c>
      <c r="DJ31" s="140">
        <f t="shared" si="35"/>
        <v>1434039</v>
      </c>
    </row>
    <row r="32" spans="1:114" s="123" customFormat="1" ht="12" customHeight="1">
      <c r="A32" s="124" t="s">
        <v>219</v>
      </c>
      <c r="B32" s="125" t="s">
        <v>418</v>
      </c>
      <c r="C32" s="124" t="s">
        <v>419</v>
      </c>
      <c r="D32" s="140">
        <f t="shared" si="6"/>
        <v>21049</v>
      </c>
      <c r="E32" s="140">
        <f t="shared" si="7"/>
        <v>330</v>
      </c>
      <c r="F32" s="140">
        <v>0</v>
      </c>
      <c r="G32" s="140">
        <v>0</v>
      </c>
      <c r="H32" s="140">
        <v>0</v>
      </c>
      <c r="I32" s="140">
        <v>330</v>
      </c>
      <c r="J32" s="140">
        <v>60595</v>
      </c>
      <c r="K32" s="140">
        <v>0</v>
      </c>
      <c r="L32" s="140">
        <v>20719</v>
      </c>
      <c r="M32" s="140">
        <f t="shared" si="8"/>
        <v>22002</v>
      </c>
      <c r="N32" s="140">
        <f t="shared" si="9"/>
        <v>8075</v>
      </c>
      <c r="O32" s="140">
        <v>0</v>
      </c>
      <c r="P32" s="140">
        <v>0</v>
      </c>
      <c r="Q32" s="140">
        <v>0</v>
      </c>
      <c r="R32" s="140">
        <v>8075</v>
      </c>
      <c r="S32" s="140">
        <v>63296</v>
      </c>
      <c r="T32" s="140">
        <v>0</v>
      </c>
      <c r="U32" s="140">
        <v>13927</v>
      </c>
      <c r="V32" s="140">
        <f t="shared" si="10"/>
        <v>43051</v>
      </c>
      <c r="W32" s="140">
        <f t="shared" si="10"/>
        <v>8405</v>
      </c>
      <c r="X32" s="140">
        <f t="shared" si="10"/>
        <v>0</v>
      </c>
      <c r="Y32" s="140">
        <f t="shared" si="10"/>
        <v>0</v>
      </c>
      <c r="Z32" s="140">
        <f t="shared" si="10"/>
        <v>0</v>
      </c>
      <c r="AA32" s="140">
        <f t="shared" si="10"/>
        <v>8405</v>
      </c>
      <c r="AB32" s="140">
        <f t="shared" si="10"/>
        <v>123891</v>
      </c>
      <c r="AC32" s="140">
        <f t="shared" si="10"/>
        <v>0</v>
      </c>
      <c r="AD32" s="140">
        <f t="shared" si="10"/>
        <v>34646</v>
      </c>
      <c r="AE32" s="140">
        <f t="shared" si="11"/>
        <v>0</v>
      </c>
      <c r="AF32" s="140">
        <f t="shared" si="12"/>
        <v>0</v>
      </c>
      <c r="AG32" s="140">
        <v>0</v>
      </c>
      <c r="AH32" s="140">
        <v>0</v>
      </c>
      <c r="AI32" s="140">
        <v>0</v>
      </c>
      <c r="AJ32" s="140">
        <v>0</v>
      </c>
      <c r="AK32" s="140">
        <v>0</v>
      </c>
      <c r="AL32" s="141" t="s">
        <v>199</v>
      </c>
      <c r="AM32" s="140">
        <f t="shared" si="13"/>
        <v>81644</v>
      </c>
      <c r="AN32" s="140">
        <f t="shared" si="14"/>
        <v>5230</v>
      </c>
      <c r="AO32" s="140">
        <v>5230</v>
      </c>
      <c r="AP32" s="140">
        <v>0</v>
      </c>
      <c r="AQ32" s="140">
        <v>0</v>
      </c>
      <c r="AR32" s="140">
        <v>0</v>
      </c>
      <c r="AS32" s="140">
        <f t="shared" si="15"/>
        <v>13624</v>
      </c>
      <c r="AT32" s="140">
        <v>0</v>
      </c>
      <c r="AU32" s="140">
        <v>10585</v>
      </c>
      <c r="AV32" s="140">
        <v>3039</v>
      </c>
      <c r="AW32" s="140">
        <v>0</v>
      </c>
      <c r="AX32" s="140">
        <f t="shared" si="16"/>
        <v>62790</v>
      </c>
      <c r="AY32" s="140">
        <v>0</v>
      </c>
      <c r="AZ32" s="140">
        <v>54490</v>
      </c>
      <c r="BA32" s="140">
        <v>6877</v>
      </c>
      <c r="BB32" s="140">
        <v>1423</v>
      </c>
      <c r="BC32" s="141" t="s">
        <v>199</v>
      </c>
      <c r="BD32" s="140">
        <v>0</v>
      </c>
      <c r="BE32" s="140"/>
      <c r="BF32" s="140">
        <f t="shared" si="17"/>
        <v>81644</v>
      </c>
      <c r="BG32" s="140">
        <f t="shared" si="18"/>
        <v>0</v>
      </c>
      <c r="BH32" s="140">
        <f t="shared" si="19"/>
        <v>0</v>
      </c>
      <c r="BI32" s="140">
        <v>0</v>
      </c>
      <c r="BJ32" s="140">
        <v>0</v>
      </c>
      <c r="BK32" s="140">
        <v>0</v>
      </c>
      <c r="BL32" s="140">
        <v>0</v>
      </c>
      <c r="BM32" s="140">
        <v>0</v>
      </c>
      <c r="BN32" s="141" t="s">
        <v>199</v>
      </c>
      <c r="BO32" s="140">
        <f t="shared" si="20"/>
        <v>85298</v>
      </c>
      <c r="BP32" s="140">
        <f t="shared" si="21"/>
        <v>5377</v>
      </c>
      <c r="BQ32" s="140">
        <v>5377</v>
      </c>
      <c r="BR32" s="140">
        <v>0</v>
      </c>
      <c r="BS32" s="140">
        <v>0</v>
      </c>
      <c r="BT32" s="140">
        <v>0</v>
      </c>
      <c r="BU32" s="140">
        <f t="shared" si="22"/>
        <v>45545</v>
      </c>
      <c r="BV32" s="140">
        <v>0</v>
      </c>
      <c r="BW32" s="140">
        <v>45338</v>
      </c>
      <c r="BX32" s="140">
        <v>207</v>
      </c>
      <c r="BY32" s="140">
        <v>0</v>
      </c>
      <c r="BZ32" s="140">
        <f t="shared" si="23"/>
        <v>34376</v>
      </c>
      <c r="CA32" s="140">
        <v>0</v>
      </c>
      <c r="CB32" s="140">
        <v>32454</v>
      </c>
      <c r="CC32" s="140">
        <v>460</v>
      </c>
      <c r="CD32" s="140">
        <v>1462</v>
      </c>
      <c r="CE32" s="141" t="s">
        <v>199</v>
      </c>
      <c r="CF32" s="140">
        <v>0</v>
      </c>
      <c r="CG32" s="140"/>
      <c r="CH32" s="140">
        <f t="shared" si="24"/>
        <v>85298</v>
      </c>
      <c r="CI32" s="140">
        <f t="shared" si="25"/>
        <v>0</v>
      </c>
      <c r="CJ32" s="140">
        <f t="shared" si="26"/>
        <v>0</v>
      </c>
      <c r="CK32" s="140">
        <f t="shared" si="27"/>
        <v>0</v>
      </c>
      <c r="CL32" s="140">
        <f t="shared" si="28"/>
        <v>0</v>
      </c>
      <c r="CM32" s="140">
        <f t="shared" si="29"/>
        <v>0</v>
      </c>
      <c r="CN32" s="140">
        <f t="shared" si="30"/>
        <v>0</v>
      </c>
      <c r="CO32" s="140">
        <f t="shared" si="31"/>
        <v>0</v>
      </c>
      <c r="CP32" s="141" t="s">
        <v>199</v>
      </c>
      <c r="CQ32" s="140">
        <f t="shared" si="37"/>
        <v>166942</v>
      </c>
      <c r="CR32" s="140">
        <f t="shared" si="38"/>
        <v>10607</v>
      </c>
      <c r="CS32" s="140">
        <f t="shared" si="39"/>
        <v>10607</v>
      </c>
      <c r="CT32" s="140">
        <f t="shared" si="40"/>
        <v>0</v>
      </c>
      <c r="CU32" s="140">
        <f t="shared" si="41"/>
        <v>0</v>
      </c>
      <c r="CV32" s="140">
        <f t="shared" si="42"/>
        <v>0</v>
      </c>
      <c r="CW32" s="140">
        <f t="shared" si="43"/>
        <v>59169</v>
      </c>
      <c r="CX32" s="140">
        <f t="shared" si="44"/>
        <v>0</v>
      </c>
      <c r="CY32" s="140">
        <f t="shared" si="45"/>
        <v>55923</v>
      </c>
      <c r="CZ32" s="140">
        <f t="shared" si="46"/>
        <v>3246</v>
      </c>
      <c r="DA32" s="140">
        <f t="shared" si="47"/>
        <v>0</v>
      </c>
      <c r="DB32" s="140">
        <f t="shared" si="48"/>
        <v>97166</v>
      </c>
      <c r="DC32" s="140">
        <f t="shared" si="49"/>
        <v>0</v>
      </c>
      <c r="DD32" s="140">
        <f t="shared" si="50"/>
        <v>86944</v>
      </c>
      <c r="DE32" s="140">
        <f t="shared" si="51"/>
        <v>7337</v>
      </c>
      <c r="DF32" s="140">
        <f t="shared" si="36"/>
        <v>2885</v>
      </c>
      <c r="DG32" s="141" t="s">
        <v>199</v>
      </c>
      <c r="DH32" s="140">
        <f t="shared" si="33"/>
        <v>0</v>
      </c>
      <c r="DI32" s="140">
        <f t="shared" si="34"/>
        <v>0</v>
      </c>
      <c r="DJ32" s="140">
        <f t="shared" si="35"/>
        <v>166942</v>
      </c>
    </row>
    <row r="33" spans="1:114" s="123" customFormat="1" ht="12" customHeight="1">
      <c r="A33" s="124" t="s">
        <v>219</v>
      </c>
      <c r="B33" s="125" t="s">
        <v>420</v>
      </c>
      <c r="C33" s="124" t="s">
        <v>421</v>
      </c>
      <c r="D33" s="140">
        <f t="shared" si="6"/>
        <v>8046</v>
      </c>
      <c r="E33" s="140">
        <f t="shared" si="7"/>
        <v>8046</v>
      </c>
      <c r="F33" s="140">
        <v>0</v>
      </c>
      <c r="G33" s="140">
        <v>0</v>
      </c>
      <c r="H33" s="140">
        <v>0</v>
      </c>
      <c r="I33" s="140">
        <v>4804</v>
      </c>
      <c r="J33" s="140">
        <v>18587</v>
      </c>
      <c r="K33" s="140">
        <v>3242</v>
      </c>
      <c r="L33" s="140">
        <v>0</v>
      </c>
      <c r="M33" s="140">
        <f t="shared" si="8"/>
        <v>7874</v>
      </c>
      <c r="N33" s="140">
        <f t="shared" si="9"/>
        <v>7874</v>
      </c>
      <c r="O33" s="140">
        <v>0</v>
      </c>
      <c r="P33" s="140">
        <v>0</v>
      </c>
      <c r="Q33" s="140">
        <v>0</v>
      </c>
      <c r="R33" s="140">
        <v>7628</v>
      </c>
      <c r="S33" s="140">
        <v>46273</v>
      </c>
      <c r="T33" s="140">
        <v>246</v>
      </c>
      <c r="U33" s="140">
        <v>0</v>
      </c>
      <c r="V33" s="140">
        <f t="shared" si="10"/>
        <v>15920</v>
      </c>
      <c r="W33" s="140">
        <f t="shared" si="10"/>
        <v>15920</v>
      </c>
      <c r="X33" s="140">
        <f t="shared" si="10"/>
        <v>0</v>
      </c>
      <c r="Y33" s="140">
        <f t="shared" si="10"/>
        <v>0</v>
      </c>
      <c r="Z33" s="140">
        <f t="shared" si="10"/>
        <v>0</v>
      </c>
      <c r="AA33" s="140">
        <f t="shared" si="10"/>
        <v>12432</v>
      </c>
      <c r="AB33" s="140">
        <f t="shared" si="10"/>
        <v>64860</v>
      </c>
      <c r="AC33" s="140">
        <f t="shared" si="10"/>
        <v>3488</v>
      </c>
      <c r="AD33" s="140">
        <f t="shared" si="10"/>
        <v>0</v>
      </c>
      <c r="AE33" s="140">
        <f t="shared" si="11"/>
        <v>12162</v>
      </c>
      <c r="AF33" s="140">
        <f t="shared" si="12"/>
        <v>12162</v>
      </c>
      <c r="AG33" s="140">
        <v>0</v>
      </c>
      <c r="AH33" s="140">
        <v>12162</v>
      </c>
      <c r="AI33" s="140">
        <v>0</v>
      </c>
      <c r="AJ33" s="140">
        <v>0</v>
      </c>
      <c r="AK33" s="140">
        <v>0</v>
      </c>
      <c r="AL33" s="141" t="s">
        <v>199</v>
      </c>
      <c r="AM33" s="140">
        <f t="shared" si="13"/>
        <v>14471</v>
      </c>
      <c r="AN33" s="140">
        <f t="shared" si="14"/>
        <v>6508</v>
      </c>
      <c r="AO33" s="140">
        <v>0</v>
      </c>
      <c r="AP33" s="140">
        <v>0</v>
      </c>
      <c r="AQ33" s="140">
        <v>6508</v>
      </c>
      <c r="AR33" s="140">
        <v>0</v>
      </c>
      <c r="AS33" s="140">
        <f t="shared" si="15"/>
        <v>7567</v>
      </c>
      <c r="AT33" s="140">
        <v>0</v>
      </c>
      <c r="AU33" s="140">
        <v>7567</v>
      </c>
      <c r="AV33" s="140">
        <v>0</v>
      </c>
      <c r="AW33" s="140">
        <v>0</v>
      </c>
      <c r="AX33" s="140">
        <f t="shared" si="16"/>
        <v>396</v>
      </c>
      <c r="AY33" s="140">
        <v>0</v>
      </c>
      <c r="AZ33" s="140">
        <v>0</v>
      </c>
      <c r="BA33" s="140">
        <v>0</v>
      </c>
      <c r="BB33" s="140">
        <v>396</v>
      </c>
      <c r="BC33" s="141" t="s">
        <v>199</v>
      </c>
      <c r="BD33" s="140">
        <v>0</v>
      </c>
      <c r="BE33" s="140">
        <v>0</v>
      </c>
      <c r="BF33" s="140">
        <f t="shared" si="17"/>
        <v>26633</v>
      </c>
      <c r="BG33" s="140">
        <f t="shared" si="18"/>
        <v>14864</v>
      </c>
      <c r="BH33" s="140">
        <f t="shared" si="19"/>
        <v>14864</v>
      </c>
      <c r="BI33" s="140">
        <v>0</v>
      </c>
      <c r="BJ33" s="140">
        <v>14864</v>
      </c>
      <c r="BK33" s="140">
        <v>0</v>
      </c>
      <c r="BL33" s="140">
        <v>0</v>
      </c>
      <c r="BM33" s="140">
        <v>0</v>
      </c>
      <c r="BN33" s="141" t="s">
        <v>199</v>
      </c>
      <c r="BO33" s="140">
        <f t="shared" si="20"/>
        <v>39283</v>
      </c>
      <c r="BP33" s="140">
        <f t="shared" si="21"/>
        <v>8066</v>
      </c>
      <c r="BQ33" s="140">
        <v>0</v>
      </c>
      <c r="BR33" s="140">
        <v>0</v>
      </c>
      <c r="BS33" s="140">
        <v>8066</v>
      </c>
      <c r="BT33" s="140">
        <v>0</v>
      </c>
      <c r="BU33" s="140">
        <f t="shared" si="22"/>
        <v>30492</v>
      </c>
      <c r="BV33" s="140">
        <v>0</v>
      </c>
      <c r="BW33" s="140">
        <v>30492</v>
      </c>
      <c r="BX33" s="140">
        <v>0</v>
      </c>
      <c r="BY33" s="140">
        <v>0</v>
      </c>
      <c r="BZ33" s="140">
        <f t="shared" si="23"/>
        <v>725</v>
      </c>
      <c r="CA33" s="140">
        <v>0</v>
      </c>
      <c r="CB33" s="140">
        <v>0</v>
      </c>
      <c r="CC33" s="140">
        <v>0</v>
      </c>
      <c r="CD33" s="140">
        <v>725</v>
      </c>
      <c r="CE33" s="141" t="s">
        <v>199</v>
      </c>
      <c r="CF33" s="140">
        <v>0</v>
      </c>
      <c r="CG33" s="140">
        <v>0</v>
      </c>
      <c r="CH33" s="140">
        <f t="shared" si="24"/>
        <v>54147</v>
      </c>
      <c r="CI33" s="140">
        <f t="shared" si="25"/>
        <v>27026</v>
      </c>
      <c r="CJ33" s="140">
        <f t="shared" si="26"/>
        <v>27026</v>
      </c>
      <c r="CK33" s="140">
        <f t="shared" si="27"/>
        <v>0</v>
      </c>
      <c r="CL33" s="140">
        <f t="shared" si="28"/>
        <v>27026</v>
      </c>
      <c r="CM33" s="140">
        <f t="shared" si="29"/>
        <v>0</v>
      </c>
      <c r="CN33" s="140">
        <f t="shared" si="30"/>
        <v>0</v>
      </c>
      <c r="CO33" s="140">
        <f t="shared" si="31"/>
        <v>0</v>
      </c>
      <c r="CP33" s="141" t="s">
        <v>199</v>
      </c>
      <c r="CQ33" s="140">
        <f t="shared" si="37"/>
        <v>53754</v>
      </c>
      <c r="CR33" s="140">
        <f t="shared" si="38"/>
        <v>14574</v>
      </c>
      <c r="CS33" s="140">
        <f t="shared" si="39"/>
        <v>0</v>
      </c>
      <c r="CT33" s="140">
        <f t="shared" si="40"/>
        <v>0</v>
      </c>
      <c r="CU33" s="140">
        <f t="shared" si="41"/>
        <v>14574</v>
      </c>
      <c r="CV33" s="140">
        <f t="shared" si="42"/>
        <v>0</v>
      </c>
      <c r="CW33" s="140">
        <f t="shared" si="43"/>
        <v>38059</v>
      </c>
      <c r="CX33" s="140">
        <f t="shared" si="44"/>
        <v>0</v>
      </c>
      <c r="CY33" s="140">
        <f t="shared" si="45"/>
        <v>38059</v>
      </c>
      <c r="CZ33" s="140">
        <f t="shared" si="46"/>
        <v>0</v>
      </c>
      <c r="DA33" s="140">
        <f t="shared" si="47"/>
        <v>0</v>
      </c>
      <c r="DB33" s="140">
        <f t="shared" si="48"/>
        <v>1121</v>
      </c>
      <c r="DC33" s="140">
        <f t="shared" si="49"/>
        <v>0</v>
      </c>
      <c r="DD33" s="140">
        <f t="shared" si="50"/>
        <v>0</v>
      </c>
      <c r="DE33" s="140">
        <f t="shared" si="51"/>
        <v>0</v>
      </c>
      <c r="DF33" s="140">
        <f t="shared" si="36"/>
        <v>1121</v>
      </c>
      <c r="DG33" s="141" t="s">
        <v>199</v>
      </c>
      <c r="DH33" s="140">
        <f t="shared" si="33"/>
        <v>0</v>
      </c>
      <c r="DI33" s="140">
        <f t="shared" si="34"/>
        <v>0</v>
      </c>
      <c r="DJ33" s="140">
        <f t="shared" si="35"/>
        <v>80780</v>
      </c>
    </row>
    <row r="34" spans="1:114" s="123" customFormat="1" ht="12" customHeight="1">
      <c r="A34" s="124" t="s">
        <v>219</v>
      </c>
      <c r="B34" s="125" t="s">
        <v>422</v>
      </c>
      <c r="C34" s="124" t="s">
        <v>423</v>
      </c>
      <c r="D34" s="140">
        <f t="shared" si="6"/>
        <v>28248</v>
      </c>
      <c r="E34" s="140">
        <f t="shared" si="7"/>
        <v>26868</v>
      </c>
      <c r="F34" s="140">
        <v>0</v>
      </c>
      <c r="G34" s="140">
        <v>0</v>
      </c>
      <c r="H34" s="140">
        <v>0</v>
      </c>
      <c r="I34" s="140">
        <v>24068</v>
      </c>
      <c r="J34" s="140">
        <v>161595</v>
      </c>
      <c r="K34" s="140">
        <v>2800</v>
      </c>
      <c r="L34" s="140">
        <v>1380</v>
      </c>
      <c r="M34" s="140">
        <f t="shared" si="8"/>
        <v>34081</v>
      </c>
      <c r="N34" s="140">
        <f t="shared" si="9"/>
        <v>32949</v>
      </c>
      <c r="O34" s="140">
        <v>0</v>
      </c>
      <c r="P34" s="140">
        <v>0</v>
      </c>
      <c r="Q34" s="140">
        <v>0</v>
      </c>
      <c r="R34" s="140">
        <v>32949</v>
      </c>
      <c r="S34" s="140">
        <v>151649</v>
      </c>
      <c r="T34" s="140">
        <v>0</v>
      </c>
      <c r="U34" s="140">
        <v>1132</v>
      </c>
      <c r="V34" s="140">
        <f t="shared" si="10"/>
        <v>62329</v>
      </c>
      <c r="W34" s="140">
        <f t="shared" si="10"/>
        <v>59817</v>
      </c>
      <c r="X34" s="140">
        <f t="shared" si="10"/>
        <v>0</v>
      </c>
      <c r="Y34" s="140">
        <f t="shared" si="10"/>
        <v>0</v>
      </c>
      <c r="Z34" s="140">
        <f t="shared" si="10"/>
        <v>0</v>
      </c>
      <c r="AA34" s="140">
        <f t="shared" si="10"/>
        <v>57017</v>
      </c>
      <c r="AB34" s="140">
        <f t="shared" si="10"/>
        <v>313244</v>
      </c>
      <c r="AC34" s="140">
        <f t="shared" si="10"/>
        <v>2800</v>
      </c>
      <c r="AD34" s="140">
        <f t="shared" si="10"/>
        <v>2512</v>
      </c>
      <c r="AE34" s="140">
        <f t="shared" si="11"/>
        <v>46998</v>
      </c>
      <c r="AF34" s="140">
        <f t="shared" si="12"/>
        <v>46998</v>
      </c>
      <c r="AG34" s="140">
        <v>0</v>
      </c>
      <c r="AH34" s="140">
        <v>46998</v>
      </c>
      <c r="AI34" s="140">
        <v>0</v>
      </c>
      <c r="AJ34" s="140">
        <v>0</v>
      </c>
      <c r="AK34" s="140">
        <v>0</v>
      </c>
      <c r="AL34" s="141" t="s">
        <v>199</v>
      </c>
      <c r="AM34" s="140">
        <f t="shared" si="13"/>
        <v>140435</v>
      </c>
      <c r="AN34" s="140">
        <f t="shared" si="14"/>
        <v>13028</v>
      </c>
      <c r="AO34" s="140">
        <v>13028</v>
      </c>
      <c r="AP34" s="140">
        <v>0</v>
      </c>
      <c r="AQ34" s="140">
        <v>0</v>
      </c>
      <c r="AR34" s="140">
        <v>0</v>
      </c>
      <c r="AS34" s="140">
        <f t="shared" si="15"/>
        <v>76317</v>
      </c>
      <c r="AT34" s="140">
        <v>0</v>
      </c>
      <c r="AU34" s="140">
        <v>55749</v>
      </c>
      <c r="AV34" s="140">
        <v>20568</v>
      </c>
      <c r="AW34" s="140">
        <v>0</v>
      </c>
      <c r="AX34" s="140">
        <f t="shared" si="16"/>
        <v>51090</v>
      </c>
      <c r="AY34" s="140">
        <v>0</v>
      </c>
      <c r="AZ34" s="140">
        <v>51090</v>
      </c>
      <c r="BA34" s="140">
        <v>0</v>
      </c>
      <c r="BB34" s="140">
        <v>0</v>
      </c>
      <c r="BC34" s="141" t="s">
        <v>199</v>
      </c>
      <c r="BD34" s="140">
        <v>0</v>
      </c>
      <c r="BE34" s="140">
        <v>2410</v>
      </c>
      <c r="BF34" s="140">
        <f t="shared" si="17"/>
        <v>189843</v>
      </c>
      <c r="BG34" s="140">
        <f t="shared" si="18"/>
        <v>42016</v>
      </c>
      <c r="BH34" s="140">
        <f t="shared" si="19"/>
        <v>42016</v>
      </c>
      <c r="BI34" s="140">
        <v>0</v>
      </c>
      <c r="BJ34" s="140">
        <v>42016</v>
      </c>
      <c r="BK34" s="140">
        <v>0</v>
      </c>
      <c r="BL34" s="140">
        <v>0</v>
      </c>
      <c r="BM34" s="140">
        <v>0</v>
      </c>
      <c r="BN34" s="141" t="s">
        <v>199</v>
      </c>
      <c r="BO34" s="140">
        <f t="shared" si="20"/>
        <v>139993</v>
      </c>
      <c r="BP34" s="140">
        <f t="shared" si="21"/>
        <v>13028</v>
      </c>
      <c r="BQ34" s="140">
        <v>13028</v>
      </c>
      <c r="BR34" s="140">
        <v>0</v>
      </c>
      <c r="BS34" s="140">
        <v>0</v>
      </c>
      <c r="BT34" s="140">
        <v>0</v>
      </c>
      <c r="BU34" s="140">
        <f t="shared" si="22"/>
        <v>79881</v>
      </c>
      <c r="BV34" s="140">
        <v>0</v>
      </c>
      <c r="BW34" s="140">
        <v>79155</v>
      </c>
      <c r="BX34" s="140">
        <v>726</v>
      </c>
      <c r="BY34" s="140">
        <v>0</v>
      </c>
      <c r="BZ34" s="140">
        <f t="shared" si="23"/>
        <v>47084</v>
      </c>
      <c r="CA34" s="140">
        <v>15928</v>
      </c>
      <c r="CB34" s="140">
        <v>31156</v>
      </c>
      <c r="CC34" s="140">
        <v>0</v>
      </c>
      <c r="CD34" s="140">
        <v>0</v>
      </c>
      <c r="CE34" s="141" t="s">
        <v>199</v>
      </c>
      <c r="CF34" s="140">
        <v>0</v>
      </c>
      <c r="CG34" s="140">
        <v>3721</v>
      </c>
      <c r="CH34" s="140">
        <f t="shared" si="24"/>
        <v>185730</v>
      </c>
      <c r="CI34" s="140">
        <f t="shared" si="25"/>
        <v>89014</v>
      </c>
      <c r="CJ34" s="140">
        <f t="shared" si="26"/>
        <v>89014</v>
      </c>
      <c r="CK34" s="140">
        <f t="shared" si="27"/>
        <v>0</v>
      </c>
      <c r="CL34" s="140">
        <f t="shared" si="28"/>
        <v>89014</v>
      </c>
      <c r="CM34" s="140">
        <f t="shared" si="29"/>
        <v>0</v>
      </c>
      <c r="CN34" s="140">
        <f t="shared" si="30"/>
        <v>0</v>
      </c>
      <c r="CO34" s="140">
        <f t="shared" si="31"/>
        <v>0</v>
      </c>
      <c r="CP34" s="141" t="s">
        <v>199</v>
      </c>
      <c r="CQ34" s="140">
        <f t="shared" si="37"/>
        <v>280428</v>
      </c>
      <c r="CR34" s="140">
        <f t="shared" si="38"/>
        <v>26056</v>
      </c>
      <c r="CS34" s="140">
        <f t="shared" si="39"/>
        <v>26056</v>
      </c>
      <c r="CT34" s="140">
        <f t="shared" si="40"/>
        <v>0</v>
      </c>
      <c r="CU34" s="140">
        <f t="shared" si="41"/>
        <v>0</v>
      </c>
      <c r="CV34" s="140">
        <f t="shared" si="42"/>
        <v>0</v>
      </c>
      <c r="CW34" s="140">
        <f t="shared" si="43"/>
        <v>156198</v>
      </c>
      <c r="CX34" s="140">
        <f t="shared" si="44"/>
        <v>0</v>
      </c>
      <c r="CY34" s="140">
        <f t="shared" si="45"/>
        <v>134904</v>
      </c>
      <c r="CZ34" s="140">
        <f t="shared" si="46"/>
        <v>21294</v>
      </c>
      <c r="DA34" s="140">
        <f t="shared" si="47"/>
        <v>0</v>
      </c>
      <c r="DB34" s="140">
        <f t="shared" si="48"/>
        <v>98174</v>
      </c>
      <c r="DC34" s="140">
        <f t="shared" si="49"/>
        <v>15928</v>
      </c>
      <c r="DD34" s="140">
        <f t="shared" si="50"/>
        <v>82246</v>
      </c>
      <c r="DE34" s="140">
        <f t="shared" si="51"/>
        <v>0</v>
      </c>
      <c r="DF34" s="140">
        <f t="shared" si="36"/>
        <v>0</v>
      </c>
      <c r="DG34" s="141" t="s">
        <v>199</v>
      </c>
      <c r="DH34" s="140">
        <f t="shared" si="33"/>
        <v>0</v>
      </c>
      <c r="DI34" s="140">
        <f t="shared" si="34"/>
        <v>6131</v>
      </c>
      <c r="DJ34" s="140">
        <f t="shared" si="35"/>
        <v>375573</v>
      </c>
    </row>
    <row r="35" spans="1:114" s="123" customFormat="1" ht="12" customHeight="1">
      <c r="A35" s="124" t="s">
        <v>219</v>
      </c>
      <c r="B35" s="125" t="s">
        <v>424</v>
      </c>
      <c r="C35" s="124" t="s">
        <v>425</v>
      </c>
      <c r="D35" s="140">
        <f t="shared" si="6"/>
        <v>117441</v>
      </c>
      <c r="E35" s="140">
        <f t="shared" si="7"/>
        <v>117441</v>
      </c>
      <c r="F35" s="140">
        <v>0</v>
      </c>
      <c r="G35" s="140">
        <v>0</v>
      </c>
      <c r="H35" s="140">
        <v>0</v>
      </c>
      <c r="I35" s="140">
        <v>80446</v>
      </c>
      <c r="J35" s="140">
        <v>254477</v>
      </c>
      <c r="K35" s="140">
        <v>36995</v>
      </c>
      <c r="L35" s="140">
        <v>0</v>
      </c>
      <c r="M35" s="140">
        <f t="shared" si="8"/>
        <v>0</v>
      </c>
      <c r="N35" s="140">
        <f t="shared" si="9"/>
        <v>0</v>
      </c>
      <c r="O35" s="140">
        <v>0</v>
      </c>
      <c r="P35" s="140">
        <v>0</v>
      </c>
      <c r="Q35" s="140">
        <v>0</v>
      </c>
      <c r="R35" s="140">
        <v>0</v>
      </c>
      <c r="S35" s="140">
        <v>0</v>
      </c>
      <c r="T35" s="140">
        <v>0</v>
      </c>
      <c r="U35" s="140">
        <v>0</v>
      </c>
      <c r="V35" s="140">
        <f t="shared" si="10"/>
        <v>117441</v>
      </c>
      <c r="W35" s="140">
        <f t="shared" si="10"/>
        <v>117441</v>
      </c>
      <c r="X35" s="140">
        <f t="shared" si="10"/>
        <v>0</v>
      </c>
      <c r="Y35" s="140">
        <f t="shared" si="10"/>
        <v>0</v>
      </c>
      <c r="Z35" s="140">
        <f t="shared" si="10"/>
        <v>0</v>
      </c>
      <c r="AA35" s="140">
        <f t="shared" si="10"/>
        <v>80446</v>
      </c>
      <c r="AB35" s="140">
        <f t="shared" si="10"/>
        <v>254477</v>
      </c>
      <c r="AC35" s="140">
        <f t="shared" si="10"/>
        <v>36995</v>
      </c>
      <c r="AD35" s="140">
        <f t="shared" si="10"/>
        <v>0</v>
      </c>
      <c r="AE35" s="140">
        <f t="shared" si="11"/>
        <v>0</v>
      </c>
      <c r="AF35" s="140">
        <f t="shared" si="12"/>
        <v>0</v>
      </c>
      <c r="AG35" s="140">
        <v>0</v>
      </c>
      <c r="AH35" s="140">
        <v>0</v>
      </c>
      <c r="AI35" s="140">
        <v>0</v>
      </c>
      <c r="AJ35" s="140">
        <v>0</v>
      </c>
      <c r="AK35" s="140">
        <v>0</v>
      </c>
      <c r="AL35" s="141" t="s">
        <v>199</v>
      </c>
      <c r="AM35" s="140">
        <f t="shared" si="13"/>
        <v>253559</v>
      </c>
      <c r="AN35" s="140">
        <f t="shared" si="14"/>
        <v>0</v>
      </c>
      <c r="AO35" s="140">
        <v>0</v>
      </c>
      <c r="AP35" s="140">
        <v>0</v>
      </c>
      <c r="AQ35" s="140">
        <v>0</v>
      </c>
      <c r="AR35" s="140">
        <v>0</v>
      </c>
      <c r="AS35" s="140">
        <f t="shared" si="15"/>
        <v>38930</v>
      </c>
      <c r="AT35" s="140">
        <v>0</v>
      </c>
      <c r="AU35" s="140">
        <v>38930</v>
      </c>
      <c r="AV35" s="140">
        <v>0</v>
      </c>
      <c r="AW35" s="140">
        <v>0</v>
      </c>
      <c r="AX35" s="140">
        <f t="shared" si="16"/>
        <v>214629</v>
      </c>
      <c r="AY35" s="140">
        <v>0</v>
      </c>
      <c r="AZ35" s="140">
        <v>214629</v>
      </c>
      <c r="BA35" s="140">
        <v>0</v>
      </c>
      <c r="BB35" s="140">
        <v>0</v>
      </c>
      <c r="BC35" s="141" t="s">
        <v>199</v>
      </c>
      <c r="BD35" s="140">
        <v>0</v>
      </c>
      <c r="BE35" s="140">
        <v>118359</v>
      </c>
      <c r="BF35" s="140">
        <f t="shared" si="17"/>
        <v>371918</v>
      </c>
      <c r="BG35" s="140">
        <f t="shared" si="18"/>
        <v>0</v>
      </c>
      <c r="BH35" s="140">
        <f t="shared" si="19"/>
        <v>0</v>
      </c>
      <c r="BI35" s="140">
        <v>0</v>
      </c>
      <c r="BJ35" s="140">
        <v>0</v>
      </c>
      <c r="BK35" s="140">
        <v>0</v>
      </c>
      <c r="BL35" s="140">
        <v>0</v>
      </c>
      <c r="BM35" s="140">
        <v>0</v>
      </c>
      <c r="BN35" s="141" t="s">
        <v>199</v>
      </c>
      <c r="BO35" s="140">
        <f t="shared" si="20"/>
        <v>0</v>
      </c>
      <c r="BP35" s="140">
        <f t="shared" si="21"/>
        <v>0</v>
      </c>
      <c r="BQ35" s="140">
        <v>0</v>
      </c>
      <c r="BR35" s="140">
        <v>0</v>
      </c>
      <c r="BS35" s="140">
        <v>0</v>
      </c>
      <c r="BT35" s="140">
        <v>0</v>
      </c>
      <c r="BU35" s="140">
        <f t="shared" si="22"/>
        <v>0</v>
      </c>
      <c r="BV35" s="140">
        <v>0</v>
      </c>
      <c r="BW35" s="140">
        <v>0</v>
      </c>
      <c r="BX35" s="140">
        <v>0</v>
      </c>
      <c r="BY35" s="140">
        <v>0</v>
      </c>
      <c r="BZ35" s="140">
        <f t="shared" si="23"/>
        <v>0</v>
      </c>
      <c r="CA35" s="140">
        <v>0</v>
      </c>
      <c r="CB35" s="140">
        <v>0</v>
      </c>
      <c r="CC35" s="140">
        <v>0</v>
      </c>
      <c r="CD35" s="140">
        <v>0</v>
      </c>
      <c r="CE35" s="141" t="s">
        <v>199</v>
      </c>
      <c r="CF35" s="140">
        <v>0</v>
      </c>
      <c r="CG35" s="140">
        <v>0</v>
      </c>
      <c r="CH35" s="140">
        <f t="shared" si="24"/>
        <v>0</v>
      </c>
      <c r="CI35" s="140">
        <f t="shared" si="25"/>
        <v>0</v>
      </c>
      <c r="CJ35" s="140">
        <f t="shared" si="26"/>
        <v>0</v>
      </c>
      <c r="CK35" s="140">
        <f t="shared" si="27"/>
        <v>0</v>
      </c>
      <c r="CL35" s="140">
        <f t="shared" si="28"/>
        <v>0</v>
      </c>
      <c r="CM35" s="140">
        <f t="shared" si="29"/>
        <v>0</v>
      </c>
      <c r="CN35" s="140">
        <f t="shared" si="30"/>
        <v>0</v>
      </c>
      <c r="CO35" s="140">
        <f t="shared" si="31"/>
        <v>0</v>
      </c>
      <c r="CP35" s="141" t="s">
        <v>199</v>
      </c>
      <c r="CQ35" s="140">
        <f t="shared" si="37"/>
        <v>253559</v>
      </c>
      <c r="CR35" s="140">
        <f t="shared" si="38"/>
        <v>0</v>
      </c>
      <c r="CS35" s="140">
        <f t="shared" si="39"/>
        <v>0</v>
      </c>
      <c r="CT35" s="140">
        <f t="shared" si="40"/>
        <v>0</v>
      </c>
      <c r="CU35" s="140">
        <f t="shared" si="41"/>
        <v>0</v>
      </c>
      <c r="CV35" s="140">
        <f t="shared" si="42"/>
        <v>0</v>
      </c>
      <c r="CW35" s="140">
        <f t="shared" si="43"/>
        <v>38930</v>
      </c>
      <c r="CX35" s="140">
        <f t="shared" si="44"/>
        <v>0</v>
      </c>
      <c r="CY35" s="140">
        <f t="shared" si="45"/>
        <v>38930</v>
      </c>
      <c r="CZ35" s="140">
        <f t="shared" si="46"/>
        <v>0</v>
      </c>
      <c r="DA35" s="140">
        <f t="shared" si="47"/>
        <v>0</v>
      </c>
      <c r="DB35" s="140">
        <f t="shared" si="48"/>
        <v>214629</v>
      </c>
      <c r="DC35" s="140">
        <f t="shared" si="49"/>
        <v>0</v>
      </c>
      <c r="DD35" s="140">
        <f t="shared" si="50"/>
        <v>214629</v>
      </c>
      <c r="DE35" s="140">
        <f t="shared" si="51"/>
        <v>0</v>
      </c>
      <c r="DF35" s="140">
        <f t="shared" si="36"/>
        <v>0</v>
      </c>
      <c r="DG35" s="141" t="s">
        <v>199</v>
      </c>
      <c r="DH35" s="140">
        <f t="shared" si="33"/>
        <v>0</v>
      </c>
      <c r="DI35" s="140">
        <f t="shared" si="34"/>
        <v>118359</v>
      </c>
      <c r="DJ35" s="140">
        <f t="shared" si="35"/>
        <v>371918</v>
      </c>
    </row>
    <row r="36" spans="1:114" s="123" customFormat="1" ht="12" customHeight="1">
      <c r="A36" s="124" t="s">
        <v>219</v>
      </c>
      <c r="B36" s="125" t="s">
        <v>426</v>
      </c>
      <c r="C36" s="124" t="s">
        <v>427</v>
      </c>
      <c r="D36" s="140">
        <f t="shared" si="6"/>
        <v>0</v>
      </c>
      <c r="E36" s="140">
        <f t="shared" si="7"/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12063</v>
      </c>
      <c r="K36" s="140">
        <v>0</v>
      </c>
      <c r="L36" s="140">
        <v>0</v>
      </c>
      <c r="M36" s="140">
        <f t="shared" si="8"/>
        <v>1444</v>
      </c>
      <c r="N36" s="140">
        <f t="shared" si="9"/>
        <v>1444</v>
      </c>
      <c r="O36" s="140">
        <v>0</v>
      </c>
      <c r="P36" s="140">
        <v>0</v>
      </c>
      <c r="Q36" s="140">
        <v>0</v>
      </c>
      <c r="R36" s="140">
        <v>1444</v>
      </c>
      <c r="S36" s="140">
        <v>52046</v>
      </c>
      <c r="T36" s="140">
        <v>0</v>
      </c>
      <c r="U36" s="140">
        <v>0</v>
      </c>
      <c r="V36" s="140">
        <f t="shared" si="10"/>
        <v>1444</v>
      </c>
      <c r="W36" s="140">
        <f t="shared" si="10"/>
        <v>1444</v>
      </c>
      <c r="X36" s="140">
        <f t="shared" si="10"/>
        <v>0</v>
      </c>
      <c r="Y36" s="140">
        <f aca="true" t="shared" si="52" ref="Y36:AD36">+SUM(G36,P36)</f>
        <v>0</v>
      </c>
      <c r="Z36" s="140">
        <f t="shared" si="52"/>
        <v>0</v>
      </c>
      <c r="AA36" s="140">
        <f t="shared" si="52"/>
        <v>1444</v>
      </c>
      <c r="AB36" s="140">
        <f t="shared" si="52"/>
        <v>64109</v>
      </c>
      <c r="AC36" s="140">
        <f t="shared" si="52"/>
        <v>0</v>
      </c>
      <c r="AD36" s="140">
        <f t="shared" si="52"/>
        <v>0</v>
      </c>
      <c r="AE36" s="140">
        <f t="shared" si="11"/>
        <v>0</v>
      </c>
      <c r="AF36" s="140">
        <f t="shared" si="12"/>
        <v>0</v>
      </c>
      <c r="AG36" s="140">
        <v>0</v>
      </c>
      <c r="AH36" s="140">
        <v>0</v>
      </c>
      <c r="AI36" s="140">
        <v>0</v>
      </c>
      <c r="AJ36" s="140">
        <v>0</v>
      </c>
      <c r="AK36" s="140">
        <v>0</v>
      </c>
      <c r="AL36" s="141" t="s">
        <v>199</v>
      </c>
      <c r="AM36" s="140">
        <f t="shared" si="13"/>
        <v>12063</v>
      </c>
      <c r="AN36" s="140">
        <f t="shared" si="14"/>
        <v>0</v>
      </c>
      <c r="AO36" s="140">
        <v>0</v>
      </c>
      <c r="AP36" s="140">
        <v>0</v>
      </c>
      <c r="AQ36" s="140">
        <v>0</v>
      </c>
      <c r="AR36" s="140">
        <v>0</v>
      </c>
      <c r="AS36" s="140">
        <f t="shared" si="15"/>
        <v>0</v>
      </c>
      <c r="AT36" s="140">
        <v>0</v>
      </c>
      <c r="AU36" s="140">
        <v>0</v>
      </c>
      <c r="AV36" s="140">
        <v>0</v>
      </c>
      <c r="AW36" s="140">
        <v>0</v>
      </c>
      <c r="AX36" s="140">
        <f t="shared" si="16"/>
        <v>12063</v>
      </c>
      <c r="AY36" s="140">
        <v>12063</v>
      </c>
      <c r="AZ36" s="140">
        <v>0</v>
      </c>
      <c r="BA36" s="140">
        <v>0</v>
      </c>
      <c r="BB36" s="140">
        <v>0</v>
      </c>
      <c r="BC36" s="141" t="s">
        <v>199</v>
      </c>
      <c r="BD36" s="140">
        <v>0</v>
      </c>
      <c r="BE36" s="140">
        <v>0</v>
      </c>
      <c r="BF36" s="140">
        <f t="shared" si="17"/>
        <v>12063</v>
      </c>
      <c r="BG36" s="140">
        <f t="shared" si="18"/>
        <v>0</v>
      </c>
      <c r="BH36" s="140">
        <f t="shared" si="19"/>
        <v>0</v>
      </c>
      <c r="BI36" s="140">
        <v>0</v>
      </c>
      <c r="BJ36" s="140">
        <v>0</v>
      </c>
      <c r="BK36" s="140">
        <v>0</v>
      </c>
      <c r="BL36" s="140">
        <v>0</v>
      </c>
      <c r="BM36" s="140">
        <v>0</v>
      </c>
      <c r="BN36" s="141" t="s">
        <v>199</v>
      </c>
      <c r="BO36" s="140">
        <f t="shared" si="20"/>
        <v>53490</v>
      </c>
      <c r="BP36" s="140">
        <f t="shared" si="21"/>
        <v>11958</v>
      </c>
      <c r="BQ36" s="140">
        <v>11958</v>
      </c>
      <c r="BR36" s="140">
        <v>0</v>
      </c>
      <c r="BS36" s="140"/>
      <c r="BT36" s="140">
        <v>0</v>
      </c>
      <c r="BU36" s="140">
        <f t="shared" si="22"/>
        <v>39917</v>
      </c>
      <c r="BV36" s="140">
        <v>0</v>
      </c>
      <c r="BW36" s="140">
        <v>39917</v>
      </c>
      <c r="BX36" s="140">
        <v>0</v>
      </c>
      <c r="BY36" s="140">
        <v>0</v>
      </c>
      <c r="BZ36" s="140">
        <f t="shared" si="23"/>
        <v>1615</v>
      </c>
      <c r="CA36" s="140">
        <v>0</v>
      </c>
      <c r="CB36" s="140">
        <v>630</v>
      </c>
      <c r="CC36" s="140">
        <v>985</v>
      </c>
      <c r="CD36" s="140">
        <v>0</v>
      </c>
      <c r="CE36" s="141" t="s">
        <v>199</v>
      </c>
      <c r="CF36" s="140">
        <v>0</v>
      </c>
      <c r="CG36" s="140">
        <v>0</v>
      </c>
      <c r="CH36" s="140">
        <f t="shared" si="24"/>
        <v>53490</v>
      </c>
      <c r="CI36" s="140">
        <f t="shared" si="25"/>
        <v>0</v>
      </c>
      <c r="CJ36" s="140">
        <f t="shared" si="26"/>
        <v>0</v>
      </c>
      <c r="CK36" s="140">
        <f t="shared" si="27"/>
        <v>0</v>
      </c>
      <c r="CL36" s="140">
        <f t="shared" si="28"/>
        <v>0</v>
      </c>
      <c r="CM36" s="140">
        <f t="shared" si="29"/>
        <v>0</v>
      </c>
      <c r="CN36" s="140">
        <f t="shared" si="30"/>
        <v>0</v>
      </c>
      <c r="CO36" s="140">
        <f t="shared" si="31"/>
        <v>0</v>
      </c>
      <c r="CP36" s="141" t="s">
        <v>199</v>
      </c>
      <c r="CQ36" s="140">
        <f t="shared" si="37"/>
        <v>65553</v>
      </c>
      <c r="CR36" s="140">
        <f t="shared" si="38"/>
        <v>11958</v>
      </c>
      <c r="CS36" s="140">
        <f t="shared" si="39"/>
        <v>11958</v>
      </c>
      <c r="CT36" s="140">
        <f t="shared" si="40"/>
        <v>0</v>
      </c>
      <c r="CU36" s="140">
        <f t="shared" si="41"/>
        <v>0</v>
      </c>
      <c r="CV36" s="140">
        <f t="shared" si="42"/>
        <v>0</v>
      </c>
      <c r="CW36" s="140">
        <f t="shared" si="43"/>
        <v>39917</v>
      </c>
      <c r="CX36" s="140">
        <f t="shared" si="44"/>
        <v>0</v>
      </c>
      <c r="CY36" s="140">
        <f t="shared" si="45"/>
        <v>39917</v>
      </c>
      <c r="CZ36" s="140">
        <f t="shared" si="46"/>
        <v>0</v>
      </c>
      <c r="DA36" s="140">
        <f t="shared" si="47"/>
        <v>0</v>
      </c>
      <c r="DB36" s="140">
        <f t="shared" si="48"/>
        <v>13678</v>
      </c>
      <c r="DC36" s="140">
        <f t="shared" si="49"/>
        <v>12063</v>
      </c>
      <c r="DD36" s="140">
        <f t="shared" si="50"/>
        <v>630</v>
      </c>
      <c r="DE36" s="140">
        <f t="shared" si="51"/>
        <v>985</v>
      </c>
      <c r="DF36" s="140">
        <f t="shared" si="36"/>
        <v>0</v>
      </c>
      <c r="DG36" s="141" t="s">
        <v>199</v>
      </c>
      <c r="DH36" s="140">
        <f t="shared" si="33"/>
        <v>0</v>
      </c>
      <c r="DI36" s="140">
        <f t="shared" si="34"/>
        <v>0</v>
      </c>
      <c r="DJ36" s="140">
        <f t="shared" si="35"/>
        <v>65553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ゴシック,標準"&amp;14廃棄物処理事業経費（一部事務組合・広域連合の合計）（平成24年度実績）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30" width="14.69921875" style="139" customWidth="1"/>
    <col min="31" max="16384" width="9" style="137" customWidth="1"/>
  </cols>
  <sheetData>
    <row r="1" spans="1:30" s="44" customFormat="1" ht="17.25">
      <c r="A1" s="106" t="s">
        <v>209</v>
      </c>
      <c r="B1" s="43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4" customFormat="1" ht="12.75" customHeight="1">
      <c r="A2" s="151" t="s">
        <v>41</v>
      </c>
      <c r="B2" s="145" t="s">
        <v>42</v>
      </c>
      <c r="C2" s="151" t="s">
        <v>118</v>
      </c>
      <c r="D2" s="112" t="s">
        <v>44</v>
      </c>
      <c r="E2" s="83"/>
      <c r="F2" s="83"/>
      <c r="G2" s="83"/>
      <c r="H2" s="83"/>
      <c r="I2" s="83"/>
      <c r="J2" s="83"/>
      <c r="K2" s="83"/>
      <c r="L2" s="84"/>
      <c r="M2" s="112" t="s">
        <v>45</v>
      </c>
      <c r="N2" s="83"/>
      <c r="O2" s="83"/>
      <c r="P2" s="83"/>
      <c r="Q2" s="83"/>
      <c r="R2" s="83"/>
      <c r="S2" s="83"/>
      <c r="T2" s="83"/>
      <c r="U2" s="84"/>
      <c r="V2" s="112" t="s">
        <v>46</v>
      </c>
      <c r="W2" s="83"/>
      <c r="X2" s="83"/>
      <c r="Y2" s="83"/>
      <c r="Z2" s="83"/>
      <c r="AA2" s="83"/>
      <c r="AB2" s="83"/>
      <c r="AC2" s="83"/>
      <c r="AD2" s="84"/>
    </row>
    <row r="3" spans="1:30" s="44" customFormat="1" ht="13.5">
      <c r="A3" s="152"/>
      <c r="B3" s="146"/>
      <c r="C3" s="152"/>
      <c r="D3" s="113" t="s">
        <v>50</v>
      </c>
      <c r="E3" s="85"/>
      <c r="F3" s="85"/>
      <c r="G3" s="85"/>
      <c r="H3" s="85"/>
      <c r="I3" s="85"/>
      <c r="J3" s="85"/>
      <c r="K3" s="85"/>
      <c r="L3" s="86"/>
      <c r="M3" s="113" t="s">
        <v>50</v>
      </c>
      <c r="N3" s="85"/>
      <c r="O3" s="85"/>
      <c r="P3" s="85"/>
      <c r="Q3" s="85"/>
      <c r="R3" s="85"/>
      <c r="S3" s="85"/>
      <c r="T3" s="85"/>
      <c r="U3" s="86"/>
      <c r="V3" s="113" t="s">
        <v>50</v>
      </c>
      <c r="W3" s="85"/>
      <c r="X3" s="85"/>
      <c r="Y3" s="85"/>
      <c r="Z3" s="85"/>
      <c r="AA3" s="85"/>
      <c r="AB3" s="85"/>
      <c r="AC3" s="85"/>
      <c r="AD3" s="86"/>
    </row>
    <row r="4" spans="1:30" s="44" customFormat="1" ht="13.5">
      <c r="A4" s="152"/>
      <c r="B4" s="146"/>
      <c r="C4" s="152"/>
      <c r="D4" s="87"/>
      <c r="E4" s="113" t="s">
        <v>53</v>
      </c>
      <c r="F4" s="88"/>
      <c r="G4" s="88"/>
      <c r="H4" s="88"/>
      <c r="I4" s="88"/>
      <c r="J4" s="88"/>
      <c r="K4" s="89"/>
      <c r="L4" s="55" t="s">
        <v>54</v>
      </c>
      <c r="M4" s="87"/>
      <c r="N4" s="113" t="s">
        <v>53</v>
      </c>
      <c r="O4" s="88"/>
      <c r="P4" s="88"/>
      <c r="Q4" s="88"/>
      <c r="R4" s="88"/>
      <c r="S4" s="88"/>
      <c r="T4" s="89"/>
      <c r="U4" s="55" t="s">
        <v>54</v>
      </c>
      <c r="V4" s="87"/>
      <c r="W4" s="113" t="s">
        <v>53</v>
      </c>
      <c r="X4" s="88"/>
      <c r="Y4" s="88"/>
      <c r="Z4" s="88"/>
      <c r="AA4" s="88"/>
      <c r="AB4" s="88"/>
      <c r="AC4" s="89"/>
      <c r="AD4" s="55" t="s">
        <v>54</v>
      </c>
    </row>
    <row r="5" spans="1:30" s="44" customFormat="1" ht="23.25" customHeight="1">
      <c r="A5" s="152"/>
      <c r="B5" s="146"/>
      <c r="C5" s="152"/>
      <c r="D5" s="87"/>
      <c r="E5" s="87" t="s">
        <v>46</v>
      </c>
      <c r="F5" s="104" t="s">
        <v>63</v>
      </c>
      <c r="G5" s="104" t="s">
        <v>64</v>
      </c>
      <c r="H5" s="104" t="s">
        <v>65</v>
      </c>
      <c r="I5" s="104" t="s">
        <v>66</v>
      </c>
      <c r="J5" s="104" t="s">
        <v>2</v>
      </c>
      <c r="K5" s="104" t="s">
        <v>3</v>
      </c>
      <c r="L5" s="55"/>
      <c r="M5" s="87"/>
      <c r="N5" s="87" t="s">
        <v>46</v>
      </c>
      <c r="O5" s="104" t="s">
        <v>63</v>
      </c>
      <c r="P5" s="104" t="s">
        <v>64</v>
      </c>
      <c r="Q5" s="104" t="s">
        <v>65</v>
      </c>
      <c r="R5" s="104" t="s">
        <v>66</v>
      </c>
      <c r="S5" s="104" t="s">
        <v>2</v>
      </c>
      <c r="T5" s="104" t="s">
        <v>3</v>
      </c>
      <c r="U5" s="55"/>
      <c r="V5" s="87"/>
      <c r="W5" s="87" t="s">
        <v>46</v>
      </c>
      <c r="X5" s="104" t="s">
        <v>63</v>
      </c>
      <c r="Y5" s="104" t="s">
        <v>64</v>
      </c>
      <c r="Z5" s="104" t="s">
        <v>65</v>
      </c>
      <c r="AA5" s="104" t="s">
        <v>66</v>
      </c>
      <c r="AB5" s="104" t="s">
        <v>2</v>
      </c>
      <c r="AC5" s="104" t="s">
        <v>3</v>
      </c>
      <c r="AD5" s="55"/>
    </row>
    <row r="6" spans="1:30" s="45" customFormat="1" ht="13.5">
      <c r="A6" s="153"/>
      <c r="B6" s="147"/>
      <c r="C6" s="153"/>
      <c r="D6" s="90" t="s">
        <v>77</v>
      </c>
      <c r="E6" s="90" t="s">
        <v>77</v>
      </c>
      <c r="F6" s="91" t="s">
        <v>77</v>
      </c>
      <c r="G6" s="91" t="s">
        <v>77</v>
      </c>
      <c r="H6" s="91" t="s">
        <v>77</v>
      </c>
      <c r="I6" s="91" t="s">
        <v>77</v>
      </c>
      <c r="J6" s="91" t="s">
        <v>77</v>
      </c>
      <c r="K6" s="91" t="s">
        <v>77</v>
      </c>
      <c r="L6" s="91" t="s">
        <v>77</v>
      </c>
      <c r="M6" s="90" t="s">
        <v>77</v>
      </c>
      <c r="N6" s="90" t="s">
        <v>77</v>
      </c>
      <c r="O6" s="91" t="s">
        <v>77</v>
      </c>
      <c r="P6" s="91" t="s">
        <v>77</v>
      </c>
      <c r="Q6" s="91" t="s">
        <v>77</v>
      </c>
      <c r="R6" s="91" t="s">
        <v>77</v>
      </c>
      <c r="S6" s="91" t="s">
        <v>77</v>
      </c>
      <c r="T6" s="91" t="s">
        <v>77</v>
      </c>
      <c r="U6" s="91" t="s">
        <v>77</v>
      </c>
      <c r="V6" s="90" t="s">
        <v>77</v>
      </c>
      <c r="W6" s="90" t="s">
        <v>77</v>
      </c>
      <c r="X6" s="91" t="s">
        <v>77</v>
      </c>
      <c r="Y6" s="91" t="s">
        <v>77</v>
      </c>
      <c r="Z6" s="91" t="s">
        <v>77</v>
      </c>
      <c r="AA6" s="91" t="s">
        <v>77</v>
      </c>
      <c r="AB6" s="91" t="s">
        <v>77</v>
      </c>
      <c r="AC6" s="91" t="s">
        <v>77</v>
      </c>
      <c r="AD6" s="91" t="s">
        <v>77</v>
      </c>
    </row>
    <row r="7" spans="1:30" s="123" customFormat="1" ht="12" customHeight="1">
      <c r="A7" s="120" t="s">
        <v>219</v>
      </c>
      <c r="B7" s="121" t="s">
        <v>220</v>
      </c>
      <c r="C7" s="120" t="s">
        <v>46</v>
      </c>
      <c r="D7" s="122">
        <f aca="true" t="shared" si="0" ref="D7:AD7">SUM(D8:D113)</f>
        <v>22462285</v>
      </c>
      <c r="E7" s="122">
        <f t="shared" si="0"/>
        <v>6817270</v>
      </c>
      <c r="F7" s="122">
        <f t="shared" si="0"/>
        <v>67543</v>
      </c>
      <c r="G7" s="122">
        <f t="shared" si="0"/>
        <v>9192</v>
      </c>
      <c r="H7" s="122">
        <f t="shared" si="0"/>
        <v>106000</v>
      </c>
      <c r="I7" s="122">
        <f t="shared" si="0"/>
        <v>4927781</v>
      </c>
      <c r="J7" s="122">
        <f t="shared" si="0"/>
        <v>5471058</v>
      </c>
      <c r="K7" s="122">
        <f t="shared" si="0"/>
        <v>1706754</v>
      </c>
      <c r="L7" s="122">
        <f t="shared" si="0"/>
        <v>15645015</v>
      </c>
      <c r="M7" s="122">
        <f t="shared" si="0"/>
        <v>4915719</v>
      </c>
      <c r="N7" s="122">
        <f t="shared" si="0"/>
        <v>992762</v>
      </c>
      <c r="O7" s="122">
        <f t="shared" si="0"/>
        <v>4915</v>
      </c>
      <c r="P7" s="122">
        <f t="shared" si="0"/>
        <v>4611</v>
      </c>
      <c r="Q7" s="122">
        <f t="shared" si="0"/>
        <v>0</v>
      </c>
      <c r="R7" s="122">
        <f t="shared" si="0"/>
        <v>862415</v>
      </c>
      <c r="S7" s="122">
        <f t="shared" si="0"/>
        <v>2890643</v>
      </c>
      <c r="T7" s="122">
        <f t="shared" si="0"/>
        <v>120821</v>
      </c>
      <c r="U7" s="122">
        <f t="shared" si="0"/>
        <v>3922957</v>
      </c>
      <c r="V7" s="122">
        <f t="shared" si="0"/>
        <v>27378004</v>
      </c>
      <c r="W7" s="122">
        <f t="shared" si="0"/>
        <v>7810032</v>
      </c>
      <c r="X7" s="122">
        <f t="shared" si="0"/>
        <v>72458</v>
      </c>
      <c r="Y7" s="122">
        <f t="shared" si="0"/>
        <v>13803</v>
      </c>
      <c r="Z7" s="122">
        <f t="shared" si="0"/>
        <v>106000</v>
      </c>
      <c r="AA7" s="122">
        <f t="shared" si="0"/>
        <v>5790196</v>
      </c>
      <c r="AB7" s="122">
        <f t="shared" si="0"/>
        <v>8361701</v>
      </c>
      <c r="AC7" s="122">
        <f t="shared" si="0"/>
        <v>1827575</v>
      </c>
      <c r="AD7" s="122">
        <f t="shared" si="0"/>
        <v>19567972</v>
      </c>
    </row>
    <row r="8" spans="1:30" s="123" customFormat="1" ht="12" customHeight="1">
      <c r="A8" s="124" t="s">
        <v>219</v>
      </c>
      <c r="B8" s="125" t="s">
        <v>221</v>
      </c>
      <c r="C8" s="124" t="s">
        <v>222</v>
      </c>
      <c r="D8" s="126">
        <f aca="true" t="shared" si="1" ref="D8:D71">SUM(E8,+L8)</f>
        <v>3692882</v>
      </c>
      <c r="E8" s="126">
        <f aca="true" t="shared" si="2" ref="E8:E71">+SUM(F8:I8,K8)</f>
        <v>1146616</v>
      </c>
      <c r="F8" s="126">
        <v>1502</v>
      </c>
      <c r="G8" s="126">
        <v>0</v>
      </c>
      <c r="H8" s="126">
        <v>1000</v>
      </c>
      <c r="I8" s="126">
        <v>862743</v>
      </c>
      <c r="J8" s="127">
        <v>0</v>
      </c>
      <c r="K8" s="126">
        <v>281371</v>
      </c>
      <c r="L8" s="126">
        <v>2546266</v>
      </c>
      <c r="M8" s="126">
        <f aca="true" t="shared" si="3" ref="M8:M71">SUM(N8,+U8)</f>
        <v>748582</v>
      </c>
      <c r="N8" s="126">
        <f aca="true" t="shared" si="4" ref="N8:N71">+SUM(O8:R8,T8)</f>
        <v>324002</v>
      </c>
      <c r="O8" s="126">
        <v>0</v>
      </c>
      <c r="P8" s="126">
        <v>0</v>
      </c>
      <c r="Q8" s="126">
        <v>0</v>
      </c>
      <c r="R8" s="126">
        <v>307431</v>
      </c>
      <c r="S8" s="127">
        <v>0</v>
      </c>
      <c r="T8" s="126">
        <v>16571</v>
      </c>
      <c r="U8" s="126">
        <v>424580</v>
      </c>
      <c r="V8" s="126">
        <f aca="true" t="shared" si="5" ref="V8:V71">+SUM(D8,M8)</f>
        <v>4441464</v>
      </c>
      <c r="W8" s="126">
        <f aca="true" t="shared" si="6" ref="W8:W71">+SUM(E8,N8)</f>
        <v>1470618</v>
      </c>
      <c r="X8" s="126">
        <f aca="true" t="shared" si="7" ref="X8:X71">+SUM(F8,O8)</f>
        <v>1502</v>
      </c>
      <c r="Y8" s="126">
        <f aca="true" t="shared" si="8" ref="Y8:Y71">+SUM(G8,P8)</f>
        <v>0</v>
      </c>
      <c r="Z8" s="126">
        <f aca="true" t="shared" si="9" ref="Z8:Z71">+SUM(H8,Q8)</f>
        <v>1000</v>
      </c>
      <c r="AA8" s="126">
        <f aca="true" t="shared" si="10" ref="AA8:AA71">+SUM(I8,R8)</f>
        <v>1170174</v>
      </c>
      <c r="AB8" s="127">
        <v>0</v>
      </c>
      <c r="AC8" s="126">
        <f aca="true" t="shared" si="11" ref="AC8:AC71">+SUM(K8,T8)</f>
        <v>297942</v>
      </c>
      <c r="AD8" s="126">
        <f aca="true" t="shared" si="12" ref="AD8:AD71">+SUM(L8,U8)</f>
        <v>2970846</v>
      </c>
    </row>
    <row r="9" spans="1:30" s="123" customFormat="1" ht="12" customHeight="1">
      <c r="A9" s="124" t="s">
        <v>219</v>
      </c>
      <c r="B9" s="132" t="s">
        <v>223</v>
      </c>
      <c r="C9" s="124" t="s">
        <v>224</v>
      </c>
      <c r="D9" s="126">
        <f t="shared" si="1"/>
        <v>1266091</v>
      </c>
      <c r="E9" s="126">
        <f t="shared" si="2"/>
        <v>208548</v>
      </c>
      <c r="F9" s="126">
        <v>0</v>
      </c>
      <c r="G9" s="126">
        <v>0</v>
      </c>
      <c r="H9" s="126">
        <v>0</v>
      </c>
      <c r="I9" s="126">
        <v>12773</v>
      </c>
      <c r="J9" s="127">
        <v>0</v>
      </c>
      <c r="K9" s="126">
        <v>195775</v>
      </c>
      <c r="L9" s="126">
        <v>1057543</v>
      </c>
      <c r="M9" s="126">
        <f t="shared" si="3"/>
        <v>176870</v>
      </c>
      <c r="N9" s="126">
        <f t="shared" si="4"/>
        <v>9287</v>
      </c>
      <c r="O9" s="126">
        <v>3837</v>
      </c>
      <c r="P9" s="126">
        <v>3533</v>
      </c>
      <c r="Q9" s="126">
        <v>0</v>
      </c>
      <c r="R9" s="126">
        <v>1917</v>
      </c>
      <c r="S9" s="127">
        <v>0</v>
      </c>
      <c r="T9" s="126">
        <v>0</v>
      </c>
      <c r="U9" s="126">
        <v>167583</v>
      </c>
      <c r="V9" s="126">
        <f t="shared" si="5"/>
        <v>1442961</v>
      </c>
      <c r="W9" s="126">
        <f t="shared" si="6"/>
        <v>217835</v>
      </c>
      <c r="X9" s="126">
        <f t="shared" si="7"/>
        <v>3837</v>
      </c>
      <c r="Y9" s="126">
        <f t="shared" si="8"/>
        <v>3533</v>
      </c>
      <c r="Z9" s="126">
        <f t="shared" si="9"/>
        <v>0</v>
      </c>
      <c r="AA9" s="126">
        <f t="shared" si="10"/>
        <v>14690</v>
      </c>
      <c r="AB9" s="127">
        <v>0</v>
      </c>
      <c r="AC9" s="126">
        <f t="shared" si="11"/>
        <v>195775</v>
      </c>
      <c r="AD9" s="126">
        <f t="shared" si="12"/>
        <v>1225126</v>
      </c>
    </row>
    <row r="10" spans="1:30" s="123" customFormat="1" ht="12" customHeight="1">
      <c r="A10" s="124" t="s">
        <v>219</v>
      </c>
      <c r="B10" s="125" t="s">
        <v>225</v>
      </c>
      <c r="C10" s="124" t="s">
        <v>226</v>
      </c>
      <c r="D10" s="126">
        <f t="shared" si="1"/>
        <v>1219520</v>
      </c>
      <c r="E10" s="126">
        <f t="shared" si="2"/>
        <v>284874</v>
      </c>
      <c r="F10" s="126">
        <v>0</v>
      </c>
      <c r="G10" s="126">
        <v>6573</v>
      </c>
      <c r="H10" s="126">
        <v>0</v>
      </c>
      <c r="I10" s="126">
        <v>233869</v>
      </c>
      <c r="J10" s="127">
        <v>0</v>
      </c>
      <c r="K10" s="126">
        <v>44432</v>
      </c>
      <c r="L10" s="126">
        <v>934646</v>
      </c>
      <c r="M10" s="126">
        <f t="shared" si="3"/>
        <v>213146</v>
      </c>
      <c r="N10" s="126">
        <f t="shared" si="4"/>
        <v>0</v>
      </c>
      <c r="O10" s="126">
        <v>0</v>
      </c>
      <c r="P10" s="126">
        <v>0</v>
      </c>
      <c r="Q10" s="126">
        <v>0</v>
      </c>
      <c r="R10" s="126">
        <v>0</v>
      </c>
      <c r="S10" s="127">
        <v>0</v>
      </c>
      <c r="T10" s="126">
        <v>0</v>
      </c>
      <c r="U10" s="126">
        <v>213146</v>
      </c>
      <c r="V10" s="126">
        <f t="shared" si="5"/>
        <v>1432666</v>
      </c>
      <c r="W10" s="126">
        <f t="shared" si="6"/>
        <v>284874</v>
      </c>
      <c r="X10" s="126">
        <f t="shared" si="7"/>
        <v>0</v>
      </c>
      <c r="Y10" s="126">
        <f t="shared" si="8"/>
        <v>6573</v>
      </c>
      <c r="Z10" s="126">
        <f t="shared" si="9"/>
        <v>0</v>
      </c>
      <c r="AA10" s="126">
        <f t="shared" si="10"/>
        <v>233869</v>
      </c>
      <c r="AB10" s="127">
        <v>0</v>
      </c>
      <c r="AC10" s="126">
        <f t="shared" si="11"/>
        <v>44432</v>
      </c>
      <c r="AD10" s="126">
        <f t="shared" si="12"/>
        <v>1147792</v>
      </c>
    </row>
    <row r="11" spans="1:30" s="123" customFormat="1" ht="12" customHeight="1">
      <c r="A11" s="124" t="s">
        <v>219</v>
      </c>
      <c r="B11" s="132" t="s">
        <v>227</v>
      </c>
      <c r="C11" s="124" t="s">
        <v>228</v>
      </c>
      <c r="D11" s="126">
        <f t="shared" si="1"/>
        <v>480785</v>
      </c>
      <c r="E11" s="126">
        <f t="shared" si="2"/>
        <v>162352</v>
      </c>
      <c r="F11" s="126">
        <v>0</v>
      </c>
      <c r="G11" s="126">
        <v>0</v>
      </c>
      <c r="H11" s="126">
        <v>1500</v>
      </c>
      <c r="I11" s="126">
        <v>125030</v>
      </c>
      <c r="J11" s="127">
        <v>0</v>
      </c>
      <c r="K11" s="126">
        <v>35822</v>
      </c>
      <c r="L11" s="126">
        <v>318433</v>
      </c>
      <c r="M11" s="126">
        <f t="shared" si="3"/>
        <v>26131</v>
      </c>
      <c r="N11" s="126">
        <f t="shared" si="4"/>
        <v>0</v>
      </c>
      <c r="O11" s="126">
        <v>0</v>
      </c>
      <c r="P11" s="126">
        <v>0</v>
      </c>
      <c r="Q11" s="126">
        <v>0</v>
      </c>
      <c r="R11" s="126">
        <v>0</v>
      </c>
      <c r="S11" s="127">
        <v>0</v>
      </c>
      <c r="T11" s="126">
        <v>0</v>
      </c>
      <c r="U11" s="126">
        <v>26131</v>
      </c>
      <c r="V11" s="126">
        <f t="shared" si="5"/>
        <v>506916</v>
      </c>
      <c r="W11" s="126">
        <f t="shared" si="6"/>
        <v>162352</v>
      </c>
      <c r="X11" s="126">
        <f t="shared" si="7"/>
        <v>0</v>
      </c>
      <c r="Y11" s="126">
        <f t="shared" si="8"/>
        <v>0</v>
      </c>
      <c r="Z11" s="126">
        <f t="shared" si="9"/>
        <v>1500</v>
      </c>
      <c r="AA11" s="126">
        <f t="shared" si="10"/>
        <v>125030</v>
      </c>
      <c r="AB11" s="127">
        <v>0</v>
      </c>
      <c r="AC11" s="126">
        <f t="shared" si="11"/>
        <v>35822</v>
      </c>
      <c r="AD11" s="126">
        <f t="shared" si="12"/>
        <v>344564</v>
      </c>
    </row>
    <row r="12" spans="1:30" s="123" customFormat="1" ht="12" customHeight="1">
      <c r="A12" s="124" t="s">
        <v>219</v>
      </c>
      <c r="B12" s="125" t="s">
        <v>229</v>
      </c>
      <c r="C12" s="124" t="s">
        <v>230</v>
      </c>
      <c r="D12" s="140">
        <f t="shared" si="1"/>
        <v>743587</v>
      </c>
      <c r="E12" s="140">
        <f t="shared" si="2"/>
        <v>161853</v>
      </c>
      <c r="F12" s="140">
        <v>0</v>
      </c>
      <c r="G12" s="140">
        <v>0</v>
      </c>
      <c r="H12" s="140">
        <v>0</v>
      </c>
      <c r="I12" s="140">
        <v>147612</v>
      </c>
      <c r="J12" s="141">
        <v>0</v>
      </c>
      <c r="K12" s="140">
        <v>14241</v>
      </c>
      <c r="L12" s="140">
        <v>581734</v>
      </c>
      <c r="M12" s="140">
        <f t="shared" si="3"/>
        <v>71617</v>
      </c>
      <c r="N12" s="140">
        <f t="shared" si="4"/>
        <v>789</v>
      </c>
      <c r="O12" s="140">
        <v>0</v>
      </c>
      <c r="P12" s="140">
        <v>0</v>
      </c>
      <c r="Q12" s="140">
        <v>0</v>
      </c>
      <c r="R12" s="140">
        <v>0</v>
      </c>
      <c r="S12" s="141">
        <v>0</v>
      </c>
      <c r="T12" s="140">
        <v>789</v>
      </c>
      <c r="U12" s="140">
        <v>70828</v>
      </c>
      <c r="V12" s="140">
        <f t="shared" si="5"/>
        <v>815204</v>
      </c>
      <c r="W12" s="140">
        <f t="shared" si="6"/>
        <v>162642</v>
      </c>
      <c r="X12" s="140">
        <f t="shared" si="7"/>
        <v>0</v>
      </c>
      <c r="Y12" s="140">
        <f t="shared" si="8"/>
        <v>0</v>
      </c>
      <c r="Z12" s="140">
        <f t="shared" si="9"/>
        <v>0</v>
      </c>
      <c r="AA12" s="140">
        <f t="shared" si="10"/>
        <v>147612</v>
      </c>
      <c r="AB12" s="141">
        <v>0</v>
      </c>
      <c r="AC12" s="140">
        <f t="shared" si="11"/>
        <v>15030</v>
      </c>
      <c r="AD12" s="140">
        <f t="shared" si="12"/>
        <v>652562</v>
      </c>
    </row>
    <row r="13" spans="1:30" s="123" customFormat="1" ht="12" customHeight="1">
      <c r="A13" s="124" t="s">
        <v>219</v>
      </c>
      <c r="B13" s="125" t="s">
        <v>231</v>
      </c>
      <c r="C13" s="124" t="s">
        <v>232</v>
      </c>
      <c r="D13" s="140">
        <f t="shared" si="1"/>
        <v>588920</v>
      </c>
      <c r="E13" s="140">
        <f t="shared" si="2"/>
        <v>126919</v>
      </c>
      <c r="F13" s="140">
        <v>0</v>
      </c>
      <c r="G13" s="140">
        <v>750</v>
      </c>
      <c r="H13" s="140">
        <v>0</v>
      </c>
      <c r="I13" s="140">
        <v>62852</v>
      </c>
      <c r="J13" s="141">
        <v>0</v>
      </c>
      <c r="K13" s="140">
        <v>63317</v>
      </c>
      <c r="L13" s="140">
        <v>462001</v>
      </c>
      <c r="M13" s="140">
        <f t="shared" si="3"/>
        <v>17395</v>
      </c>
      <c r="N13" s="140">
        <f t="shared" si="4"/>
        <v>0</v>
      </c>
      <c r="O13" s="140">
        <v>0</v>
      </c>
      <c r="P13" s="140">
        <v>0</v>
      </c>
      <c r="Q13" s="140">
        <v>0</v>
      </c>
      <c r="R13" s="140">
        <v>0</v>
      </c>
      <c r="S13" s="141">
        <v>0</v>
      </c>
      <c r="T13" s="140">
        <v>0</v>
      </c>
      <c r="U13" s="140">
        <v>17395</v>
      </c>
      <c r="V13" s="140">
        <f t="shared" si="5"/>
        <v>606315</v>
      </c>
      <c r="W13" s="140">
        <f t="shared" si="6"/>
        <v>126919</v>
      </c>
      <c r="X13" s="140">
        <f t="shared" si="7"/>
        <v>0</v>
      </c>
      <c r="Y13" s="140">
        <f t="shared" si="8"/>
        <v>750</v>
      </c>
      <c r="Z13" s="140">
        <f t="shared" si="9"/>
        <v>0</v>
      </c>
      <c r="AA13" s="140">
        <f t="shared" si="10"/>
        <v>62852</v>
      </c>
      <c r="AB13" s="141">
        <v>0</v>
      </c>
      <c r="AC13" s="140">
        <f t="shared" si="11"/>
        <v>63317</v>
      </c>
      <c r="AD13" s="140">
        <f t="shared" si="12"/>
        <v>479396</v>
      </c>
    </row>
    <row r="14" spans="1:30" s="123" customFormat="1" ht="12" customHeight="1">
      <c r="A14" s="124" t="s">
        <v>219</v>
      </c>
      <c r="B14" s="125" t="s">
        <v>233</v>
      </c>
      <c r="C14" s="124" t="s">
        <v>234</v>
      </c>
      <c r="D14" s="140">
        <f t="shared" si="1"/>
        <v>500077</v>
      </c>
      <c r="E14" s="140">
        <f t="shared" si="2"/>
        <v>225671</v>
      </c>
      <c r="F14" s="140">
        <v>0</v>
      </c>
      <c r="G14" s="140">
        <v>0</v>
      </c>
      <c r="H14" s="140">
        <v>0</v>
      </c>
      <c r="I14" s="140">
        <v>164257</v>
      </c>
      <c r="J14" s="141">
        <v>0</v>
      </c>
      <c r="K14" s="140">
        <v>61414</v>
      </c>
      <c r="L14" s="140">
        <v>274406</v>
      </c>
      <c r="M14" s="140">
        <f t="shared" si="3"/>
        <v>56157</v>
      </c>
      <c r="N14" s="140">
        <f t="shared" si="4"/>
        <v>0</v>
      </c>
      <c r="O14" s="140">
        <v>0</v>
      </c>
      <c r="P14" s="140">
        <v>0</v>
      </c>
      <c r="Q14" s="140">
        <v>0</v>
      </c>
      <c r="R14" s="140">
        <v>0</v>
      </c>
      <c r="S14" s="141">
        <v>0</v>
      </c>
      <c r="T14" s="140">
        <v>0</v>
      </c>
      <c r="U14" s="140">
        <v>56157</v>
      </c>
      <c r="V14" s="140">
        <f t="shared" si="5"/>
        <v>556234</v>
      </c>
      <c r="W14" s="140">
        <f t="shared" si="6"/>
        <v>225671</v>
      </c>
      <c r="X14" s="140">
        <f t="shared" si="7"/>
        <v>0</v>
      </c>
      <c r="Y14" s="140">
        <f t="shared" si="8"/>
        <v>0</v>
      </c>
      <c r="Z14" s="140">
        <f t="shared" si="9"/>
        <v>0</v>
      </c>
      <c r="AA14" s="140">
        <f t="shared" si="10"/>
        <v>164257</v>
      </c>
      <c r="AB14" s="141">
        <v>0</v>
      </c>
      <c r="AC14" s="140">
        <f t="shared" si="11"/>
        <v>61414</v>
      </c>
      <c r="AD14" s="140">
        <f t="shared" si="12"/>
        <v>330563</v>
      </c>
    </row>
    <row r="15" spans="1:30" s="123" customFormat="1" ht="12" customHeight="1">
      <c r="A15" s="124" t="s">
        <v>219</v>
      </c>
      <c r="B15" s="125" t="s">
        <v>235</v>
      </c>
      <c r="C15" s="124" t="s">
        <v>236</v>
      </c>
      <c r="D15" s="140">
        <f t="shared" si="1"/>
        <v>548117</v>
      </c>
      <c r="E15" s="140">
        <f t="shared" si="2"/>
        <v>106397</v>
      </c>
      <c r="F15" s="140">
        <v>0</v>
      </c>
      <c r="G15" s="140">
        <v>0</v>
      </c>
      <c r="H15" s="140">
        <v>0</v>
      </c>
      <c r="I15" s="140">
        <v>87564</v>
      </c>
      <c r="J15" s="141">
        <v>0</v>
      </c>
      <c r="K15" s="140">
        <v>18833</v>
      </c>
      <c r="L15" s="140">
        <v>441720</v>
      </c>
      <c r="M15" s="140">
        <f t="shared" si="3"/>
        <v>201656</v>
      </c>
      <c r="N15" s="140">
        <f t="shared" si="4"/>
        <v>0</v>
      </c>
      <c r="O15" s="140">
        <v>0</v>
      </c>
      <c r="P15" s="140">
        <v>0</v>
      </c>
      <c r="Q15" s="140">
        <v>0</v>
      </c>
      <c r="R15" s="140">
        <v>0</v>
      </c>
      <c r="S15" s="141">
        <v>0</v>
      </c>
      <c r="T15" s="140">
        <v>0</v>
      </c>
      <c r="U15" s="140">
        <v>201656</v>
      </c>
      <c r="V15" s="140">
        <f t="shared" si="5"/>
        <v>749773</v>
      </c>
      <c r="W15" s="140">
        <f t="shared" si="6"/>
        <v>106397</v>
      </c>
      <c r="X15" s="140">
        <f t="shared" si="7"/>
        <v>0</v>
      </c>
      <c r="Y15" s="140">
        <f t="shared" si="8"/>
        <v>0</v>
      </c>
      <c r="Z15" s="140">
        <f t="shared" si="9"/>
        <v>0</v>
      </c>
      <c r="AA15" s="140">
        <f t="shared" si="10"/>
        <v>87564</v>
      </c>
      <c r="AB15" s="141">
        <v>0</v>
      </c>
      <c r="AC15" s="140">
        <f t="shared" si="11"/>
        <v>18833</v>
      </c>
      <c r="AD15" s="140">
        <f t="shared" si="12"/>
        <v>643376</v>
      </c>
    </row>
    <row r="16" spans="1:30" s="123" customFormat="1" ht="12" customHeight="1">
      <c r="A16" s="124" t="s">
        <v>219</v>
      </c>
      <c r="B16" s="125" t="s">
        <v>237</v>
      </c>
      <c r="C16" s="124" t="s">
        <v>238</v>
      </c>
      <c r="D16" s="140">
        <f t="shared" si="1"/>
        <v>696027</v>
      </c>
      <c r="E16" s="140">
        <f t="shared" si="2"/>
        <v>73579</v>
      </c>
      <c r="F16" s="140">
        <v>0</v>
      </c>
      <c r="G16" s="140">
        <v>1869</v>
      </c>
      <c r="H16" s="140">
        <v>0</v>
      </c>
      <c r="I16" s="140">
        <v>53299</v>
      </c>
      <c r="J16" s="141">
        <v>0</v>
      </c>
      <c r="K16" s="140">
        <v>18411</v>
      </c>
      <c r="L16" s="140">
        <v>622448</v>
      </c>
      <c r="M16" s="140">
        <f t="shared" si="3"/>
        <v>132545</v>
      </c>
      <c r="N16" s="140">
        <f t="shared" si="4"/>
        <v>0</v>
      </c>
      <c r="O16" s="140">
        <v>0</v>
      </c>
      <c r="P16" s="140">
        <v>0</v>
      </c>
      <c r="Q16" s="140">
        <v>0</v>
      </c>
      <c r="R16" s="140">
        <v>0</v>
      </c>
      <c r="S16" s="141">
        <v>0</v>
      </c>
      <c r="T16" s="140">
        <v>0</v>
      </c>
      <c r="U16" s="140">
        <v>132545</v>
      </c>
      <c r="V16" s="140">
        <f t="shared" si="5"/>
        <v>828572</v>
      </c>
      <c r="W16" s="140">
        <f t="shared" si="6"/>
        <v>73579</v>
      </c>
      <c r="X16" s="140">
        <f t="shared" si="7"/>
        <v>0</v>
      </c>
      <c r="Y16" s="140">
        <f t="shared" si="8"/>
        <v>1869</v>
      </c>
      <c r="Z16" s="140">
        <f t="shared" si="9"/>
        <v>0</v>
      </c>
      <c r="AA16" s="140">
        <f t="shared" si="10"/>
        <v>53299</v>
      </c>
      <c r="AB16" s="141">
        <v>0</v>
      </c>
      <c r="AC16" s="140">
        <f t="shared" si="11"/>
        <v>18411</v>
      </c>
      <c r="AD16" s="140">
        <f t="shared" si="12"/>
        <v>754993</v>
      </c>
    </row>
    <row r="17" spans="1:30" s="123" customFormat="1" ht="12" customHeight="1">
      <c r="A17" s="124" t="s">
        <v>219</v>
      </c>
      <c r="B17" s="125" t="s">
        <v>239</v>
      </c>
      <c r="C17" s="124" t="s">
        <v>240</v>
      </c>
      <c r="D17" s="140">
        <f t="shared" si="1"/>
        <v>296521</v>
      </c>
      <c r="E17" s="140">
        <f t="shared" si="2"/>
        <v>22821</v>
      </c>
      <c r="F17" s="140">
        <v>0</v>
      </c>
      <c r="G17" s="140">
        <v>0</v>
      </c>
      <c r="H17" s="140">
        <v>0</v>
      </c>
      <c r="I17" s="140">
        <v>21764</v>
      </c>
      <c r="J17" s="141">
        <v>0</v>
      </c>
      <c r="K17" s="140">
        <v>1057</v>
      </c>
      <c r="L17" s="140">
        <v>273700</v>
      </c>
      <c r="M17" s="140">
        <f t="shared" si="3"/>
        <v>46784</v>
      </c>
      <c r="N17" s="140">
        <f t="shared" si="4"/>
        <v>0</v>
      </c>
      <c r="O17" s="140">
        <v>0</v>
      </c>
      <c r="P17" s="140">
        <v>0</v>
      </c>
      <c r="Q17" s="140">
        <v>0</v>
      </c>
      <c r="R17" s="140">
        <v>0</v>
      </c>
      <c r="S17" s="141">
        <v>0</v>
      </c>
      <c r="T17" s="140">
        <v>0</v>
      </c>
      <c r="U17" s="140">
        <v>46784</v>
      </c>
      <c r="V17" s="140">
        <f t="shared" si="5"/>
        <v>343305</v>
      </c>
      <c r="W17" s="140">
        <f t="shared" si="6"/>
        <v>22821</v>
      </c>
      <c r="X17" s="140">
        <f t="shared" si="7"/>
        <v>0</v>
      </c>
      <c r="Y17" s="140">
        <f t="shared" si="8"/>
        <v>0</v>
      </c>
      <c r="Z17" s="140">
        <f t="shared" si="9"/>
        <v>0</v>
      </c>
      <c r="AA17" s="140">
        <f t="shared" si="10"/>
        <v>21764</v>
      </c>
      <c r="AB17" s="141">
        <v>0</v>
      </c>
      <c r="AC17" s="140">
        <f t="shared" si="11"/>
        <v>1057</v>
      </c>
      <c r="AD17" s="140">
        <f t="shared" si="12"/>
        <v>320484</v>
      </c>
    </row>
    <row r="18" spans="1:30" s="123" customFormat="1" ht="12" customHeight="1">
      <c r="A18" s="124" t="s">
        <v>219</v>
      </c>
      <c r="B18" s="125" t="s">
        <v>241</v>
      </c>
      <c r="C18" s="124" t="s">
        <v>242</v>
      </c>
      <c r="D18" s="140">
        <f t="shared" si="1"/>
        <v>316052</v>
      </c>
      <c r="E18" s="140">
        <f t="shared" si="2"/>
        <v>74391</v>
      </c>
      <c r="F18" s="140">
        <v>0</v>
      </c>
      <c r="G18" s="140">
        <v>0</v>
      </c>
      <c r="H18" s="140">
        <v>0</v>
      </c>
      <c r="I18" s="140">
        <v>62041</v>
      </c>
      <c r="J18" s="141">
        <v>0</v>
      </c>
      <c r="K18" s="140">
        <v>12350</v>
      </c>
      <c r="L18" s="140">
        <v>241661</v>
      </c>
      <c r="M18" s="140">
        <f t="shared" si="3"/>
        <v>62966</v>
      </c>
      <c r="N18" s="140">
        <f t="shared" si="4"/>
        <v>0</v>
      </c>
      <c r="O18" s="140">
        <v>0</v>
      </c>
      <c r="P18" s="140">
        <v>0</v>
      </c>
      <c r="Q18" s="140">
        <v>0</v>
      </c>
      <c r="R18" s="140">
        <v>0</v>
      </c>
      <c r="S18" s="141">
        <v>0</v>
      </c>
      <c r="T18" s="140">
        <v>0</v>
      </c>
      <c r="U18" s="140">
        <v>62966</v>
      </c>
      <c r="V18" s="140">
        <f t="shared" si="5"/>
        <v>379018</v>
      </c>
      <c r="W18" s="140">
        <f t="shared" si="6"/>
        <v>74391</v>
      </c>
      <c r="X18" s="140">
        <f t="shared" si="7"/>
        <v>0</v>
      </c>
      <c r="Y18" s="140">
        <f t="shared" si="8"/>
        <v>0</v>
      </c>
      <c r="Z18" s="140">
        <f t="shared" si="9"/>
        <v>0</v>
      </c>
      <c r="AA18" s="140">
        <f t="shared" si="10"/>
        <v>62041</v>
      </c>
      <c r="AB18" s="141">
        <v>0</v>
      </c>
      <c r="AC18" s="140">
        <f t="shared" si="11"/>
        <v>12350</v>
      </c>
      <c r="AD18" s="140">
        <f t="shared" si="12"/>
        <v>304627</v>
      </c>
    </row>
    <row r="19" spans="1:30" s="123" customFormat="1" ht="12" customHeight="1">
      <c r="A19" s="124" t="s">
        <v>219</v>
      </c>
      <c r="B19" s="125" t="s">
        <v>243</v>
      </c>
      <c r="C19" s="124" t="s">
        <v>244</v>
      </c>
      <c r="D19" s="140">
        <f t="shared" si="1"/>
        <v>419760</v>
      </c>
      <c r="E19" s="140">
        <f t="shared" si="2"/>
        <v>62328</v>
      </c>
      <c r="F19" s="140">
        <v>0</v>
      </c>
      <c r="G19" s="140">
        <v>0</v>
      </c>
      <c r="H19" s="140">
        <v>0</v>
      </c>
      <c r="I19" s="140">
        <v>56955</v>
      </c>
      <c r="J19" s="141">
        <v>0</v>
      </c>
      <c r="K19" s="140">
        <v>5373</v>
      </c>
      <c r="L19" s="140">
        <v>357432</v>
      </c>
      <c r="M19" s="140">
        <f t="shared" si="3"/>
        <v>118427</v>
      </c>
      <c r="N19" s="140">
        <f t="shared" si="4"/>
        <v>6877</v>
      </c>
      <c r="O19" s="140">
        <v>0</v>
      </c>
      <c r="P19" s="140">
        <v>0</v>
      </c>
      <c r="Q19" s="140">
        <v>0</v>
      </c>
      <c r="R19" s="140">
        <v>6877</v>
      </c>
      <c r="S19" s="141">
        <v>0</v>
      </c>
      <c r="T19" s="140">
        <v>0</v>
      </c>
      <c r="U19" s="140">
        <v>111550</v>
      </c>
      <c r="V19" s="140">
        <f t="shared" si="5"/>
        <v>538187</v>
      </c>
      <c r="W19" s="140">
        <f t="shared" si="6"/>
        <v>69205</v>
      </c>
      <c r="X19" s="140">
        <f t="shared" si="7"/>
        <v>0</v>
      </c>
      <c r="Y19" s="140">
        <f t="shared" si="8"/>
        <v>0</v>
      </c>
      <c r="Z19" s="140">
        <f t="shared" si="9"/>
        <v>0</v>
      </c>
      <c r="AA19" s="140">
        <f t="shared" si="10"/>
        <v>63832</v>
      </c>
      <c r="AB19" s="141">
        <v>0</v>
      </c>
      <c r="AC19" s="140">
        <f t="shared" si="11"/>
        <v>5373</v>
      </c>
      <c r="AD19" s="140">
        <f t="shared" si="12"/>
        <v>468982</v>
      </c>
    </row>
    <row r="20" spans="1:30" s="123" customFormat="1" ht="12" customHeight="1">
      <c r="A20" s="124" t="s">
        <v>219</v>
      </c>
      <c r="B20" s="125" t="s">
        <v>245</v>
      </c>
      <c r="C20" s="124" t="s">
        <v>246</v>
      </c>
      <c r="D20" s="140">
        <f t="shared" si="1"/>
        <v>170147</v>
      </c>
      <c r="E20" s="140">
        <f t="shared" si="2"/>
        <v>3183</v>
      </c>
      <c r="F20" s="140">
        <v>0</v>
      </c>
      <c r="G20" s="140">
        <v>0</v>
      </c>
      <c r="H20" s="140">
        <v>0</v>
      </c>
      <c r="I20" s="140">
        <v>3167</v>
      </c>
      <c r="J20" s="141">
        <v>0</v>
      </c>
      <c r="K20" s="140">
        <v>16</v>
      </c>
      <c r="L20" s="140">
        <v>166964</v>
      </c>
      <c r="M20" s="140">
        <f t="shared" si="3"/>
        <v>60674</v>
      </c>
      <c r="N20" s="140">
        <f t="shared" si="4"/>
        <v>0</v>
      </c>
      <c r="O20" s="140">
        <v>0</v>
      </c>
      <c r="P20" s="140">
        <v>0</v>
      </c>
      <c r="Q20" s="140">
        <v>0</v>
      </c>
      <c r="R20" s="140">
        <v>0</v>
      </c>
      <c r="S20" s="141">
        <v>0</v>
      </c>
      <c r="T20" s="140">
        <v>0</v>
      </c>
      <c r="U20" s="140">
        <v>60674</v>
      </c>
      <c r="V20" s="140">
        <f t="shared" si="5"/>
        <v>230821</v>
      </c>
      <c r="W20" s="140">
        <f t="shared" si="6"/>
        <v>3183</v>
      </c>
      <c r="X20" s="140">
        <f t="shared" si="7"/>
        <v>0</v>
      </c>
      <c r="Y20" s="140">
        <f t="shared" si="8"/>
        <v>0</v>
      </c>
      <c r="Z20" s="140">
        <f t="shared" si="9"/>
        <v>0</v>
      </c>
      <c r="AA20" s="140">
        <f t="shared" si="10"/>
        <v>3167</v>
      </c>
      <c r="AB20" s="141">
        <v>0</v>
      </c>
      <c r="AC20" s="140">
        <f t="shared" si="11"/>
        <v>16</v>
      </c>
      <c r="AD20" s="140">
        <f t="shared" si="12"/>
        <v>227638</v>
      </c>
    </row>
    <row r="21" spans="1:30" s="123" customFormat="1" ht="12" customHeight="1">
      <c r="A21" s="124" t="s">
        <v>219</v>
      </c>
      <c r="B21" s="125" t="s">
        <v>247</v>
      </c>
      <c r="C21" s="124" t="s">
        <v>248</v>
      </c>
      <c r="D21" s="140">
        <f t="shared" si="1"/>
        <v>413748</v>
      </c>
      <c r="E21" s="140">
        <f t="shared" si="2"/>
        <v>38349</v>
      </c>
      <c r="F21" s="140">
        <v>0</v>
      </c>
      <c r="G21" s="140">
        <v>0</v>
      </c>
      <c r="H21" s="140">
        <v>0</v>
      </c>
      <c r="I21" s="140">
        <v>839</v>
      </c>
      <c r="J21" s="141">
        <v>0</v>
      </c>
      <c r="K21" s="140">
        <v>37510</v>
      </c>
      <c r="L21" s="140">
        <v>375399</v>
      </c>
      <c r="M21" s="140">
        <f t="shared" si="3"/>
        <v>26869</v>
      </c>
      <c r="N21" s="140">
        <f t="shared" si="4"/>
        <v>0</v>
      </c>
      <c r="O21" s="140">
        <v>0</v>
      </c>
      <c r="P21" s="140">
        <v>0</v>
      </c>
      <c r="Q21" s="140">
        <v>0</v>
      </c>
      <c r="R21" s="140">
        <v>0</v>
      </c>
      <c r="S21" s="141">
        <v>0</v>
      </c>
      <c r="T21" s="140">
        <v>0</v>
      </c>
      <c r="U21" s="140">
        <v>26869</v>
      </c>
      <c r="V21" s="140">
        <f t="shared" si="5"/>
        <v>440617</v>
      </c>
      <c r="W21" s="140">
        <f t="shared" si="6"/>
        <v>38349</v>
      </c>
      <c r="X21" s="140">
        <f t="shared" si="7"/>
        <v>0</v>
      </c>
      <c r="Y21" s="140">
        <f t="shared" si="8"/>
        <v>0</v>
      </c>
      <c r="Z21" s="140">
        <f t="shared" si="9"/>
        <v>0</v>
      </c>
      <c r="AA21" s="140">
        <f t="shared" si="10"/>
        <v>839</v>
      </c>
      <c r="AB21" s="141">
        <v>0</v>
      </c>
      <c r="AC21" s="140">
        <f t="shared" si="11"/>
        <v>37510</v>
      </c>
      <c r="AD21" s="140">
        <f t="shared" si="12"/>
        <v>402268</v>
      </c>
    </row>
    <row r="22" spans="1:30" s="123" customFormat="1" ht="12" customHeight="1">
      <c r="A22" s="124" t="s">
        <v>219</v>
      </c>
      <c r="B22" s="125" t="s">
        <v>249</v>
      </c>
      <c r="C22" s="124" t="s">
        <v>250</v>
      </c>
      <c r="D22" s="140">
        <f t="shared" si="1"/>
        <v>337734</v>
      </c>
      <c r="E22" s="140">
        <f t="shared" si="2"/>
        <v>93944</v>
      </c>
      <c r="F22" s="140">
        <v>0</v>
      </c>
      <c r="G22" s="140">
        <v>0</v>
      </c>
      <c r="H22" s="140">
        <v>0</v>
      </c>
      <c r="I22" s="140">
        <v>93734</v>
      </c>
      <c r="J22" s="141">
        <v>0</v>
      </c>
      <c r="K22" s="140">
        <v>210</v>
      </c>
      <c r="L22" s="140">
        <v>243790</v>
      </c>
      <c r="M22" s="140">
        <f t="shared" si="3"/>
        <v>20654</v>
      </c>
      <c r="N22" s="140">
        <f t="shared" si="4"/>
        <v>2895</v>
      </c>
      <c r="O22" s="140">
        <v>0</v>
      </c>
      <c r="P22" s="140">
        <v>0</v>
      </c>
      <c r="Q22" s="140">
        <v>0</v>
      </c>
      <c r="R22" s="140">
        <v>2895</v>
      </c>
      <c r="S22" s="141">
        <v>0</v>
      </c>
      <c r="T22" s="140">
        <v>0</v>
      </c>
      <c r="U22" s="140">
        <v>17759</v>
      </c>
      <c r="V22" s="140">
        <f t="shared" si="5"/>
        <v>358388</v>
      </c>
      <c r="W22" s="140">
        <f t="shared" si="6"/>
        <v>96839</v>
      </c>
      <c r="X22" s="140">
        <f t="shared" si="7"/>
        <v>0</v>
      </c>
      <c r="Y22" s="140">
        <f t="shared" si="8"/>
        <v>0</v>
      </c>
      <c r="Z22" s="140">
        <f t="shared" si="9"/>
        <v>0</v>
      </c>
      <c r="AA22" s="140">
        <f t="shared" si="10"/>
        <v>96629</v>
      </c>
      <c r="AB22" s="141">
        <v>0</v>
      </c>
      <c r="AC22" s="140">
        <f t="shared" si="11"/>
        <v>210</v>
      </c>
      <c r="AD22" s="140">
        <f t="shared" si="12"/>
        <v>261549</v>
      </c>
    </row>
    <row r="23" spans="1:30" s="123" customFormat="1" ht="12" customHeight="1">
      <c r="A23" s="124" t="s">
        <v>219</v>
      </c>
      <c r="B23" s="125" t="s">
        <v>251</v>
      </c>
      <c r="C23" s="124" t="s">
        <v>252</v>
      </c>
      <c r="D23" s="140">
        <f t="shared" si="1"/>
        <v>842827</v>
      </c>
      <c r="E23" s="140">
        <f t="shared" si="2"/>
        <v>94364</v>
      </c>
      <c r="F23" s="140">
        <v>0</v>
      </c>
      <c r="G23" s="140">
        <v>0</v>
      </c>
      <c r="H23" s="140">
        <v>0</v>
      </c>
      <c r="I23" s="140">
        <v>82534</v>
      </c>
      <c r="J23" s="141">
        <v>0</v>
      </c>
      <c r="K23" s="140">
        <v>11830</v>
      </c>
      <c r="L23" s="140">
        <v>748463</v>
      </c>
      <c r="M23" s="140">
        <f t="shared" si="3"/>
        <v>237121</v>
      </c>
      <c r="N23" s="140">
        <f t="shared" si="4"/>
        <v>0</v>
      </c>
      <c r="O23" s="140">
        <v>0</v>
      </c>
      <c r="P23" s="140">
        <v>0</v>
      </c>
      <c r="Q23" s="140">
        <v>0</v>
      </c>
      <c r="R23" s="140">
        <v>0</v>
      </c>
      <c r="S23" s="141">
        <v>0</v>
      </c>
      <c r="T23" s="140">
        <v>0</v>
      </c>
      <c r="U23" s="140">
        <v>237121</v>
      </c>
      <c r="V23" s="140">
        <f t="shared" si="5"/>
        <v>1079948</v>
      </c>
      <c r="W23" s="140">
        <f t="shared" si="6"/>
        <v>94364</v>
      </c>
      <c r="X23" s="140">
        <f t="shared" si="7"/>
        <v>0</v>
      </c>
      <c r="Y23" s="140">
        <f t="shared" si="8"/>
        <v>0</v>
      </c>
      <c r="Z23" s="140">
        <f t="shared" si="9"/>
        <v>0</v>
      </c>
      <c r="AA23" s="140">
        <f t="shared" si="10"/>
        <v>82534</v>
      </c>
      <c r="AB23" s="141">
        <v>0</v>
      </c>
      <c r="AC23" s="140">
        <f t="shared" si="11"/>
        <v>11830</v>
      </c>
      <c r="AD23" s="140">
        <f t="shared" si="12"/>
        <v>985584</v>
      </c>
    </row>
    <row r="24" spans="1:30" s="123" customFormat="1" ht="12" customHeight="1">
      <c r="A24" s="124" t="s">
        <v>219</v>
      </c>
      <c r="B24" s="125" t="s">
        <v>253</v>
      </c>
      <c r="C24" s="124" t="s">
        <v>254</v>
      </c>
      <c r="D24" s="140">
        <f t="shared" si="1"/>
        <v>391939</v>
      </c>
      <c r="E24" s="140">
        <f t="shared" si="2"/>
        <v>65316</v>
      </c>
      <c r="F24" s="140">
        <v>0</v>
      </c>
      <c r="G24" s="140">
        <v>0</v>
      </c>
      <c r="H24" s="140">
        <v>0</v>
      </c>
      <c r="I24" s="140">
        <v>64150</v>
      </c>
      <c r="J24" s="141">
        <v>0</v>
      </c>
      <c r="K24" s="140">
        <v>1166</v>
      </c>
      <c r="L24" s="140">
        <v>326623</v>
      </c>
      <c r="M24" s="140">
        <f t="shared" si="3"/>
        <v>122548</v>
      </c>
      <c r="N24" s="140">
        <f t="shared" si="4"/>
        <v>0</v>
      </c>
      <c r="O24" s="140">
        <v>0</v>
      </c>
      <c r="P24" s="140">
        <v>0</v>
      </c>
      <c r="Q24" s="140">
        <v>0</v>
      </c>
      <c r="R24" s="140">
        <v>0</v>
      </c>
      <c r="S24" s="141">
        <v>0</v>
      </c>
      <c r="T24" s="140">
        <v>0</v>
      </c>
      <c r="U24" s="140">
        <v>122548</v>
      </c>
      <c r="V24" s="140">
        <f t="shared" si="5"/>
        <v>514487</v>
      </c>
      <c r="W24" s="140">
        <f t="shared" si="6"/>
        <v>65316</v>
      </c>
      <c r="X24" s="140">
        <f t="shared" si="7"/>
        <v>0</v>
      </c>
      <c r="Y24" s="140">
        <f t="shared" si="8"/>
        <v>0</v>
      </c>
      <c r="Z24" s="140">
        <f t="shared" si="9"/>
        <v>0</v>
      </c>
      <c r="AA24" s="140">
        <f t="shared" si="10"/>
        <v>64150</v>
      </c>
      <c r="AB24" s="141">
        <v>0</v>
      </c>
      <c r="AC24" s="140">
        <f t="shared" si="11"/>
        <v>1166</v>
      </c>
      <c r="AD24" s="140">
        <f t="shared" si="12"/>
        <v>449171</v>
      </c>
    </row>
    <row r="25" spans="1:30" s="123" customFormat="1" ht="12" customHeight="1">
      <c r="A25" s="124" t="s">
        <v>219</v>
      </c>
      <c r="B25" s="125" t="s">
        <v>255</v>
      </c>
      <c r="C25" s="124" t="s">
        <v>256</v>
      </c>
      <c r="D25" s="140">
        <f t="shared" si="1"/>
        <v>386393</v>
      </c>
      <c r="E25" s="140">
        <f t="shared" si="2"/>
        <v>59020</v>
      </c>
      <c r="F25" s="140">
        <v>0</v>
      </c>
      <c r="G25" s="140">
        <v>0</v>
      </c>
      <c r="H25" s="140">
        <v>0</v>
      </c>
      <c r="I25" s="140">
        <v>50415</v>
      </c>
      <c r="J25" s="141">
        <v>0</v>
      </c>
      <c r="K25" s="140">
        <v>8605</v>
      </c>
      <c r="L25" s="140">
        <v>327373</v>
      </c>
      <c r="M25" s="140">
        <f t="shared" si="3"/>
        <v>42909</v>
      </c>
      <c r="N25" s="140">
        <f t="shared" si="4"/>
        <v>0</v>
      </c>
      <c r="O25" s="140">
        <v>0</v>
      </c>
      <c r="P25" s="140">
        <v>0</v>
      </c>
      <c r="Q25" s="140">
        <v>0</v>
      </c>
      <c r="R25" s="140">
        <v>0</v>
      </c>
      <c r="S25" s="141">
        <v>0</v>
      </c>
      <c r="T25" s="140">
        <v>0</v>
      </c>
      <c r="U25" s="140">
        <v>42909</v>
      </c>
      <c r="V25" s="140">
        <f t="shared" si="5"/>
        <v>429302</v>
      </c>
      <c r="W25" s="140">
        <f t="shared" si="6"/>
        <v>59020</v>
      </c>
      <c r="X25" s="140">
        <f t="shared" si="7"/>
        <v>0</v>
      </c>
      <c r="Y25" s="140">
        <f t="shared" si="8"/>
        <v>0</v>
      </c>
      <c r="Z25" s="140">
        <f t="shared" si="9"/>
        <v>0</v>
      </c>
      <c r="AA25" s="140">
        <f t="shared" si="10"/>
        <v>50415</v>
      </c>
      <c r="AB25" s="141">
        <v>0</v>
      </c>
      <c r="AC25" s="140">
        <f t="shared" si="11"/>
        <v>8605</v>
      </c>
      <c r="AD25" s="140">
        <f t="shared" si="12"/>
        <v>370282</v>
      </c>
    </row>
    <row r="26" spans="1:30" s="123" customFormat="1" ht="12" customHeight="1">
      <c r="A26" s="124" t="s">
        <v>219</v>
      </c>
      <c r="B26" s="125" t="s">
        <v>257</v>
      </c>
      <c r="C26" s="124" t="s">
        <v>258</v>
      </c>
      <c r="D26" s="140">
        <f t="shared" si="1"/>
        <v>956050</v>
      </c>
      <c r="E26" s="140">
        <f t="shared" si="2"/>
        <v>116897</v>
      </c>
      <c r="F26" s="140">
        <v>0</v>
      </c>
      <c r="G26" s="140">
        <v>0</v>
      </c>
      <c r="H26" s="140">
        <v>0</v>
      </c>
      <c r="I26" s="140">
        <v>97410</v>
      </c>
      <c r="J26" s="141">
        <v>0</v>
      </c>
      <c r="K26" s="140">
        <v>19487</v>
      </c>
      <c r="L26" s="140">
        <v>839153</v>
      </c>
      <c r="M26" s="140">
        <f t="shared" si="3"/>
        <v>106201</v>
      </c>
      <c r="N26" s="140">
        <f t="shared" si="4"/>
        <v>0</v>
      </c>
      <c r="O26" s="140">
        <v>0</v>
      </c>
      <c r="P26" s="140">
        <v>0</v>
      </c>
      <c r="Q26" s="140">
        <v>0</v>
      </c>
      <c r="R26" s="140">
        <v>0</v>
      </c>
      <c r="S26" s="141">
        <v>0</v>
      </c>
      <c r="T26" s="140">
        <v>0</v>
      </c>
      <c r="U26" s="140">
        <v>106201</v>
      </c>
      <c r="V26" s="140">
        <f t="shared" si="5"/>
        <v>1062251</v>
      </c>
      <c r="W26" s="140">
        <f t="shared" si="6"/>
        <v>116897</v>
      </c>
      <c r="X26" s="140">
        <f t="shared" si="7"/>
        <v>0</v>
      </c>
      <c r="Y26" s="140">
        <f t="shared" si="8"/>
        <v>0</v>
      </c>
      <c r="Z26" s="140">
        <f t="shared" si="9"/>
        <v>0</v>
      </c>
      <c r="AA26" s="140">
        <f t="shared" si="10"/>
        <v>97410</v>
      </c>
      <c r="AB26" s="141">
        <v>0</v>
      </c>
      <c r="AC26" s="140">
        <f t="shared" si="11"/>
        <v>19487</v>
      </c>
      <c r="AD26" s="140">
        <f t="shared" si="12"/>
        <v>945354</v>
      </c>
    </row>
    <row r="27" spans="1:30" s="123" customFormat="1" ht="12" customHeight="1">
      <c r="A27" s="124" t="s">
        <v>219</v>
      </c>
      <c r="B27" s="125" t="s">
        <v>259</v>
      </c>
      <c r="C27" s="124" t="s">
        <v>260</v>
      </c>
      <c r="D27" s="140">
        <f t="shared" si="1"/>
        <v>53008</v>
      </c>
      <c r="E27" s="140">
        <f t="shared" si="2"/>
        <v>13911</v>
      </c>
      <c r="F27" s="140">
        <v>0</v>
      </c>
      <c r="G27" s="140">
        <v>0</v>
      </c>
      <c r="H27" s="140">
        <v>0</v>
      </c>
      <c r="I27" s="140">
        <v>9399</v>
      </c>
      <c r="J27" s="141">
        <v>0</v>
      </c>
      <c r="K27" s="140">
        <v>4512</v>
      </c>
      <c r="L27" s="140">
        <v>39097</v>
      </c>
      <c r="M27" s="140">
        <f t="shared" si="3"/>
        <v>59669</v>
      </c>
      <c r="N27" s="140">
        <f t="shared" si="4"/>
        <v>0</v>
      </c>
      <c r="O27" s="140">
        <v>0</v>
      </c>
      <c r="P27" s="140">
        <v>0</v>
      </c>
      <c r="Q27" s="140">
        <v>0</v>
      </c>
      <c r="R27" s="140">
        <v>0</v>
      </c>
      <c r="S27" s="141">
        <v>0</v>
      </c>
      <c r="T27" s="140">
        <v>0</v>
      </c>
      <c r="U27" s="140">
        <v>59669</v>
      </c>
      <c r="V27" s="140">
        <f t="shared" si="5"/>
        <v>112677</v>
      </c>
      <c r="W27" s="140">
        <f t="shared" si="6"/>
        <v>13911</v>
      </c>
      <c r="X27" s="140">
        <f t="shared" si="7"/>
        <v>0</v>
      </c>
      <c r="Y27" s="140">
        <f t="shared" si="8"/>
        <v>0</v>
      </c>
      <c r="Z27" s="140">
        <f t="shared" si="9"/>
        <v>0</v>
      </c>
      <c r="AA27" s="140">
        <f t="shared" si="10"/>
        <v>9399</v>
      </c>
      <c r="AB27" s="141">
        <v>0</v>
      </c>
      <c r="AC27" s="140">
        <f t="shared" si="11"/>
        <v>4512</v>
      </c>
      <c r="AD27" s="140">
        <f t="shared" si="12"/>
        <v>98766</v>
      </c>
    </row>
    <row r="28" spans="1:30" s="123" customFormat="1" ht="12" customHeight="1">
      <c r="A28" s="124" t="s">
        <v>219</v>
      </c>
      <c r="B28" s="125" t="s">
        <v>261</v>
      </c>
      <c r="C28" s="124" t="s">
        <v>215</v>
      </c>
      <c r="D28" s="140">
        <f t="shared" si="1"/>
        <v>30300</v>
      </c>
      <c r="E28" s="140">
        <f t="shared" si="2"/>
        <v>10387</v>
      </c>
      <c r="F28" s="140">
        <v>0</v>
      </c>
      <c r="G28" s="140">
        <v>0</v>
      </c>
      <c r="H28" s="140">
        <v>0</v>
      </c>
      <c r="I28" s="140">
        <v>2557</v>
      </c>
      <c r="J28" s="141">
        <v>0</v>
      </c>
      <c r="K28" s="140">
        <v>7830</v>
      </c>
      <c r="L28" s="140">
        <v>19913</v>
      </c>
      <c r="M28" s="140">
        <f t="shared" si="3"/>
        <v>41998</v>
      </c>
      <c r="N28" s="140">
        <f t="shared" si="4"/>
        <v>0</v>
      </c>
      <c r="O28" s="140">
        <v>0</v>
      </c>
      <c r="P28" s="140">
        <v>0</v>
      </c>
      <c r="Q28" s="140">
        <v>0</v>
      </c>
      <c r="R28" s="140">
        <v>0</v>
      </c>
      <c r="S28" s="141">
        <v>0</v>
      </c>
      <c r="T28" s="140">
        <v>0</v>
      </c>
      <c r="U28" s="140">
        <v>41998</v>
      </c>
      <c r="V28" s="140">
        <f t="shared" si="5"/>
        <v>72298</v>
      </c>
      <c r="W28" s="140">
        <f t="shared" si="6"/>
        <v>10387</v>
      </c>
      <c r="X28" s="140">
        <f t="shared" si="7"/>
        <v>0</v>
      </c>
      <c r="Y28" s="140">
        <f t="shared" si="8"/>
        <v>0</v>
      </c>
      <c r="Z28" s="140">
        <f t="shared" si="9"/>
        <v>0</v>
      </c>
      <c r="AA28" s="140">
        <f t="shared" si="10"/>
        <v>2557</v>
      </c>
      <c r="AB28" s="141">
        <v>0</v>
      </c>
      <c r="AC28" s="140">
        <f t="shared" si="11"/>
        <v>7830</v>
      </c>
      <c r="AD28" s="140">
        <f t="shared" si="12"/>
        <v>61911</v>
      </c>
    </row>
    <row r="29" spans="1:30" s="123" customFormat="1" ht="12" customHeight="1">
      <c r="A29" s="124" t="s">
        <v>219</v>
      </c>
      <c r="B29" s="125" t="s">
        <v>262</v>
      </c>
      <c r="C29" s="124" t="s">
        <v>213</v>
      </c>
      <c r="D29" s="140">
        <f t="shared" si="1"/>
        <v>7610</v>
      </c>
      <c r="E29" s="140">
        <f t="shared" si="2"/>
        <v>451</v>
      </c>
      <c r="F29" s="140">
        <v>0</v>
      </c>
      <c r="G29" s="140">
        <v>0</v>
      </c>
      <c r="H29" s="140">
        <v>0</v>
      </c>
      <c r="I29" s="140">
        <v>436</v>
      </c>
      <c r="J29" s="141">
        <v>0</v>
      </c>
      <c r="K29" s="140">
        <v>15</v>
      </c>
      <c r="L29" s="140">
        <v>7159</v>
      </c>
      <c r="M29" s="140">
        <f t="shared" si="3"/>
        <v>41261</v>
      </c>
      <c r="N29" s="140">
        <f t="shared" si="4"/>
        <v>0</v>
      </c>
      <c r="O29" s="140">
        <v>0</v>
      </c>
      <c r="P29" s="140">
        <v>0</v>
      </c>
      <c r="Q29" s="140">
        <v>0</v>
      </c>
      <c r="R29" s="140">
        <v>0</v>
      </c>
      <c r="S29" s="141">
        <v>0</v>
      </c>
      <c r="T29" s="140">
        <v>0</v>
      </c>
      <c r="U29" s="140">
        <v>41261</v>
      </c>
      <c r="V29" s="140">
        <f t="shared" si="5"/>
        <v>48871</v>
      </c>
      <c r="W29" s="140">
        <f t="shared" si="6"/>
        <v>451</v>
      </c>
      <c r="X29" s="140">
        <f t="shared" si="7"/>
        <v>0</v>
      </c>
      <c r="Y29" s="140">
        <f t="shared" si="8"/>
        <v>0</v>
      </c>
      <c r="Z29" s="140">
        <f t="shared" si="9"/>
        <v>0</v>
      </c>
      <c r="AA29" s="140">
        <f t="shared" si="10"/>
        <v>436</v>
      </c>
      <c r="AB29" s="141">
        <v>0</v>
      </c>
      <c r="AC29" s="140">
        <f t="shared" si="11"/>
        <v>15</v>
      </c>
      <c r="AD29" s="140">
        <f t="shared" si="12"/>
        <v>48420</v>
      </c>
    </row>
    <row r="30" spans="1:30" s="123" customFormat="1" ht="12" customHeight="1">
      <c r="A30" s="124" t="s">
        <v>219</v>
      </c>
      <c r="B30" s="125" t="s">
        <v>263</v>
      </c>
      <c r="C30" s="124" t="s">
        <v>264</v>
      </c>
      <c r="D30" s="140">
        <f t="shared" si="1"/>
        <v>13415</v>
      </c>
      <c r="E30" s="140">
        <f t="shared" si="2"/>
        <v>951</v>
      </c>
      <c r="F30" s="140">
        <v>0</v>
      </c>
      <c r="G30" s="140">
        <v>0</v>
      </c>
      <c r="H30" s="140">
        <v>0</v>
      </c>
      <c r="I30" s="140">
        <v>0</v>
      </c>
      <c r="J30" s="141">
        <v>0</v>
      </c>
      <c r="K30" s="140">
        <v>951</v>
      </c>
      <c r="L30" s="140">
        <v>12464</v>
      </c>
      <c r="M30" s="140">
        <f t="shared" si="3"/>
        <v>18689</v>
      </c>
      <c r="N30" s="140">
        <f t="shared" si="4"/>
        <v>0</v>
      </c>
      <c r="O30" s="140">
        <v>0</v>
      </c>
      <c r="P30" s="140">
        <v>0</v>
      </c>
      <c r="Q30" s="140">
        <v>0</v>
      </c>
      <c r="R30" s="140">
        <v>0</v>
      </c>
      <c r="S30" s="141">
        <v>0</v>
      </c>
      <c r="T30" s="140">
        <v>0</v>
      </c>
      <c r="U30" s="140">
        <v>18689</v>
      </c>
      <c r="V30" s="140">
        <f t="shared" si="5"/>
        <v>32104</v>
      </c>
      <c r="W30" s="140">
        <f t="shared" si="6"/>
        <v>951</v>
      </c>
      <c r="X30" s="140">
        <f t="shared" si="7"/>
        <v>0</v>
      </c>
      <c r="Y30" s="140">
        <f t="shared" si="8"/>
        <v>0</v>
      </c>
      <c r="Z30" s="140">
        <f t="shared" si="9"/>
        <v>0</v>
      </c>
      <c r="AA30" s="140">
        <f t="shared" si="10"/>
        <v>0</v>
      </c>
      <c r="AB30" s="141">
        <v>0</v>
      </c>
      <c r="AC30" s="140">
        <f t="shared" si="11"/>
        <v>951</v>
      </c>
      <c r="AD30" s="140">
        <f t="shared" si="12"/>
        <v>31153</v>
      </c>
    </row>
    <row r="31" spans="1:30" s="123" customFormat="1" ht="12" customHeight="1">
      <c r="A31" s="124" t="s">
        <v>219</v>
      </c>
      <c r="B31" s="125" t="s">
        <v>265</v>
      </c>
      <c r="C31" s="124" t="s">
        <v>266</v>
      </c>
      <c r="D31" s="140">
        <f t="shared" si="1"/>
        <v>9189</v>
      </c>
      <c r="E31" s="140">
        <f t="shared" si="2"/>
        <v>0</v>
      </c>
      <c r="F31" s="140">
        <v>0</v>
      </c>
      <c r="G31" s="140">
        <v>0</v>
      </c>
      <c r="H31" s="140">
        <v>0</v>
      </c>
      <c r="I31" s="140">
        <v>0</v>
      </c>
      <c r="J31" s="141">
        <v>0</v>
      </c>
      <c r="K31" s="140">
        <v>0</v>
      </c>
      <c r="L31" s="140">
        <v>9189</v>
      </c>
      <c r="M31" s="140">
        <f t="shared" si="3"/>
        <v>12753</v>
      </c>
      <c r="N31" s="140">
        <f t="shared" si="4"/>
        <v>0</v>
      </c>
      <c r="O31" s="140">
        <v>0</v>
      </c>
      <c r="P31" s="140">
        <v>0</v>
      </c>
      <c r="Q31" s="140">
        <v>0</v>
      </c>
      <c r="R31" s="140">
        <v>0</v>
      </c>
      <c r="S31" s="141">
        <v>0</v>
      </c>
      <c r="T31" s="140">
        <v>0</v>
      </c>
      <c r="U31" s="140">
        <v>12753</v>
      </c>
      <c r="V31" s="140">
        <f t="shared" si="5"/>
        <v>21942</v>
      </c>
      <c r="W31" s="140">
        <f t="shared" si="6"/>
        <v>0</v>
      </c>
      <c r="X31" s="140">
        <f t="shared" si="7"/>
        <v>0</v>
      </c>
      <c r="Y31" s="140">
        <f t="shared" si="8"/>
        <v>0</v>
      </c>
      <c r="Z31" s="140">
        <f t="shared" si="9"/>
        <v>0</v>
      </c>
      <c r="AA31" s="140">
        <f t="shared" si="10"/>
        <v>0</v>
      </c>
      <c r="AB31" s="141">
        <v>0</v>
      </c>
      <c r="AC31" s="140">
        <f t="shared" si="11"/>
        <v>0</v>
      </c>
      <c r="AD31" s="140">
        <f t="shared" si="12"/>
        <v>21942</v>
      </c>
    </row>
    <row r="32" spans="1:30" s="123" customFormat="1" ht="12" customHeight="1">
      <c r="A32" s="124" t="s">
        <v>219</v>
      </c>
      <c r="B32" s="125" t="s">
        <v>267</v>
      </c>
      <c r="C32" s="124" t="s">
        <v>268</v>
      </c>
      <c r="D32" s="140">
        <f t="shared" si="1"/>
        <v>154668</v>
      </c>
      <c r="E32" s="140">
        <f t="shared" si="2"/>
        <v>28585</v>
      </c>
      <c r="F32" s="140">
        <v>0</v>
      </c>
      <c r="G32" s="140">
        <v>0</v>
      </c>
      <c r="H32" s="140">
        <v>0</v>
      </c>
      <c r="I32" s="140">
        <v>21502</v>
      </c>
      <c r="J32" s="141">
        <v>0</v>
      </c>
      <c r="K32" s="140">
        <v>7083</v>
      </c>
      <c r="L32" s="140">
        <v>126083</v>
      </c>
      <c r="M32" s="140">
        <f t="shared" si="3"/>
        <v>25484</v>
      </c>
      <c r="N32" s="140">
        <f t="shared" si="4"/>
        <v>0</v>
      </c>
      <c r="O32" s="140">
        <v>0</v>
      </c>
      <c r="P32" s="140">
        <v>0</v>
      </c>
      <c r="Q32" s="140">
        <v>0</v>
      </c>
      <c r="R32" s="140">
        <v>0</v>
      </c>
      <c r="S32" s="141">
        <v>0</v>
      </c>
      <c r="T32" s="140">
        <v>0</v>
      </c>
      <c r="U32" s="140">
        <v>25484</v>
      </c>
      <c r="V32" s="140">
        <f t="shared" si="5"/>
        <v>180152</v>
      </c>
      <c r="W32" s="140">
        <f t="shared" si="6"/>
        <v>28585</v>
      </c>
      <c r="X32" s="140">
        <f t="shared" si="7"/>
        <v>0</v>
      </c>
      <c r="Y32" s="140">
        <f t="shared" si="8"/>
        <v>0</v>
      </c>
      <c r="Z32" s="140">
        <f t="shared" si="9"/>
        <v>0</v>
      </c>
      <c r="AA32" s="140">
        <f t="shared" si="10"/>
        <v>21502</v>
      </c>
      <c r="AB32" s="141">
        <v>0</v>
      </c>
      <c r="AC32" s="140">
        <f t="shared" si="11"/>
        <v>7083</v>
      </c>
      <c r="AD32" s="140">
        <f t="shared" si="12"/>
        <v>151567</v>
      </c>
    </row>
    <row r="33" spans="1:30" s="123" customFormat="1" ht="12" customHeight="1">
      <c r="A33" s="124" t="s">
        <v>219</v>
      </c>
      <c r="B33" s="125" t="s">
        <v>269</v>
      </c>
      <c r="C33" s="124" t="s">
        <v>270</v>
      </c>
      <c r="D33" s="140">
        <f t="shared" si="1"/>
        <v>536855</v>
      </c>
      <c r="E33" s="140">
        <f t="shared" si="2"/>
        <v>96839</v>
      </c>
      <c r="F33" s="140">
        <v>0</v>
      </c>
      <c r="G33" s="140">
        <v>0</v>
      </c>
      <c r="H33" s="140">
        <v>0</v>
      </c>
      <c r="I33" s="140">
        <v>75242</v>
      </c>
      <c r="J33" s="141">
        <v>0</v>
      </c>
      <c r="K33" s="140">
        <v>21597</v>
      </c>
      <c r="L33" s="140">
        <v>440016</v>
      </c>
      <c r="M33" s="140">
        <f t="shared" si="3"/>
        <v>118749</v>
      </c>
      <c r="N33" s="140">
        <f t="shared" si="4"/>
        <v>0</v>
      </c>
      <c r="O33" s="140">
        <v>0</v>
      </c>
      <c r="P33" s="140">
        <v>0</v>
      </c>
      <c r="Q33" s="140">
        <v>0</v>
      </c>
      <c r="R33" s="140">
        <v>0</v>
      </c>
      <c r="S33" s="141">
        <v>0</v>
      </c>
      <c r="T33" s="140">
        <v>0</v>
      </c>
      <c r="U33" s="140">
        <v>118749</v>
      </c>
      <c r="V33" s="140">
        <f t="shared" si="5"/>
        <v>655604</v>
      </c>
      <c r="W33" s="140">
        <f t="shared" si="6"/>
        <v>96839</v>
      </c>
      <c r="X33" s="140">
        <f t="shared" si="7"/>
        <v>0</v>
      </c>
      <c r="Y33" s="140">
        <f t="shared" si="8"/>
        <v>0</v>
      </c>
      <c r="Z33" s="140">
        <f t="shared" si="9"/>
        <v>0</v>
      </c>
      <c r="AA33" s="140">
        <f t="shared" si="10"/>
        <v>75242</v>
      </c>
      <c r="AB33" s="141">
        <v>0</v>
      </c>
      <c r="AC33" s="140">
        <f t="shared" si="11"/>
        <v>21597</v>
      </c>
      <c r="AD33" s="140">
        <f t="shared" si="12"/>
        <v>558765</v>
      </c>
    </row>
    <row r="34" spans="1:30" s="123" customFormat="1" ht="12" customHeight="1">
      <c r="A34" s="124" t="s">
        <v>219</v>
      </c>
      <c r="B34" s="125" t="s">
        <v>271</v>
      </c>
      <c r="C34" s="124" t="s">
        <v>272</v>
      </c>
      <c r="D34" s="140">
        <f t="shared" si="1"/>
        <v>383443</v>
      </c>
      <c r="E34" s="140">
        <f t="shared" si="2"/>
        <v>41124</v>
      </c>
      <c r="F34" s="140">
        <v>0</v>
      </c>
      <c r="G34" s="140">
        <v>0</v>
      </c>
      <c r="H34" s="140">
        <v>0</v>
      </c>
      <c r="I34" s="140">
        <v>366</v>
      </c>
      <c r="J34" s="141">
        <v>0</v>
      </c>
      <c r="K34" s="140">
        <v>40758</v>
      </c>
      <c r="L34" s="140">
        <v>342319</v>
      </c>
      <c r="M34" s="140">
        <f t="shared" si="3"/>
        <v>42463</v>
      </c>
      <c r="N34" s="140">
        <f t="shared" si="4"/>
        <v>0</v>
      </c>
      <c r="O34" s="140">
        <v>0</v>
      </c>
      <c r="P34" s="140">
        <v>0</v>
      </c>
      <c r="Q34" s="140">
        <v>0</v>
      </c>
      <c r="R34" s="140">
        <v>0</v>
      </c>
      <c r="S34" s="141">
        <v>0</v>
      </c>
      <c r="T34" s="140">
        <v>0</v>
      </c>
      <c r="U34" s="140">
        <v>42463</v>
      </c>
      <c r="V34" s="140">
        <f t="shared" si="5"/>
        <v>425906</v>
      </c>
      <c r="W34" s="140">
        <f t="shared" si="6"/>
        <v>41124</v>
      </c>
      <c r="X34" s="140">
        <f t="shared" si="7"/>
        <v>0</v>
      </c>
      <c r="Y34" s="140">
        <f t="shared" si="8"/>
        <v>0</v>
      </c>
      <c r="Z34" s="140">
        <f t="shared" si="9"/>
        <v>0</v>
      </c>
      <c r="AA34" s="140">
        <f t="shared" si="10"/>
        <v>366</v>
      </c>
      <c r="AB34" s="141">
        <v>0</v>
      </c>
      <c r="AC34" s="140">
        <f t="shared" si="11"/>
        <v>40758</v>
      </c>
      <c r="AD34" s="140">
        <f t="shared" si="12"/>
        <v>384782</v>
      </c>
    </row>
    <row r="35" spans="1:30" s="123" customFormat="1" ht="12" customHeight="1">
      <c r="A35" s="124" t="s">
        <v>219</v>
      </c>
      <c r="B35" s="125" t="s">
        <v>273</v>
      </c>
      <c r="C35" s="124" t="s">
        <v>274</v>
      </c>
      <c r="D35" s="140">
        <f t="shared" si="1"/>
        <v>102369</v>
      </c>
      <c r="E35" s="140">
        <f t="shared" si="2"/>
        <v>1338</v>
      </c>
      <c r="F35" s="140">
        <v>0</v>
      </c>
      <c r="G35" s="140">
        <v>0</v>
      </c>
      <c r="H35" s="140">
        <v>0</v>
      </c>
      <c r="I35" s="140">
        <v>1338</v>
      </c>
      <c r="J35" s="141">
        <v>0</v>
      </c>
      <c r="K35" s="140">
        <v>0</v>
      </c>
      <c r="L35" s="140">
        <v>101031</v>
      </c>
      <c r="M35" s="140">
        <f t="shared" si="3"/>
        <v>13957</v>
      </c>
      <c r="N35" s="140">
        <f t="shared" si="4"/>
        <v>0</v>
      </c>
      <c r="O35" s="140">
        <v>0</v>
      </c>
      <c r="P35" s="140">
        <v>0</v>
      </c>
      <c r="Q35" s="140">
        <v>0</v>
      </c>
      <c r="R35" s="140">
        <v>0</v>
      </c>
      <c r="S35" s="141">
        <v>0</v>
      </c>
      <c r="T35" s="140">
        <v>0</v>
      </c>
      <c r="U35" s="140">
        <v>13957</v>
      </c>
      <c r="V35" s="140">
        <f t="shared" si="5"/>
        <v>116326</v>
      </c>
      <c r="W35" s="140">
        <f t="shared" si="6"/>
        <v>1338</v>
      </c>
      <c r="X35" s="140">
        <f t="shared" si="7"/>
        <v>0</v>
      </c>
      <c r="Y35" s="140">
        <f t="shared" si="8"/>
        <v>0</v>
      </c>
      <c r="Z35" s="140">
        <f t="shared" si="9"/>
        <v>0</v>
      </c>
      <c r="AA35" s="140">
        <f t="shared" si="10"/>
        <v>1338</v>
      </c>
      <c r="AB35" s="141">
        <v>0</v>
      </c>
      <c r="AC35" s="140">
        <f t="shared" si="11"/>
        <v>0</v>
      </c>
      <c r="AD35" s="140">
        <f t="shared" si="12"/>
        <v>114988</v>
      </c>
    </row>
    <row r="36" spans="1:30" s="123" customFormat="1" ht="12" customHeight="1">
      <c r="A36" s="124" t="s">
        <v>219</v>
      </c>
      <c r="B36" s="125" t="s">
        <v>275</v>
      </c>
      <c r="C36" s="124" t="s">
        <v>276</v>
      </c>
      <c r="D36" s="140">
        <f t="shared" si="1"/>
        <v>26369</v>
      </c>
      <c r="E36" s="140">
        <f t="shared" si="2"/>
        <v>4577</v>
      </c>
      <c r="F36" s="140">
        <v>0</v>
      </c>
      <c r="G36" s="140">
        <v>0</v>
      </c>
      <c r="H36" s="140">
        <v>0</v>
      </c>
      <c r="I36" s="140">
        <v>0</v>
      </c>
      <c r="J36" s="141">
        <v>0</v>
      </c>
      <c r="K36" s="140">
        <v>4577</v>
      </c>
      <c r="L36" s="140">
        <v>21792</v>
      </c>
      <c r="M36" s="140">
        <f t="shared" si="3"/>
        <v>6100</v>
      </c>
      <c r="N36" s="140">
        <f t="shared" si="4"/>
        <v>0</v>
      </c>
      <c r="O36" s="140">
        <v>0</v>
      </c>
      <c r="P36" s="140">
        <v>0</v>
      </c>
      <c r="Q36" s="140">
        <v>0</v>
      </c>
      <c r="R36" s="140">
        <v>0</v>
      </c>
      <c r="S36" s="141">
        <v>0</v>
      </c>
      <c r="T36" s="140">
        <v>0</v>
      </c>
      <c r="U36" s="140">
        <v>6100</v>
      </c>
      <c r="V36" s="140">
        <f t="shared" si="5"/>
        <v>32469</v>
      </c>
      <c r="W36" s="140">
        <f t="shared" si="6"/>
        <v>4577</v>
      </c>
      <c r="X36" s="140">
        <f t="shared" si="7"/>
        <v>0</v>
      </c>
      <c r="Y36" s="140">
        <f t="shared" si="8"/>
        <v>0</v>
      </c>
      <c r="Z36" s="140">
        <f t="shared" si="9"/>
        <v>0</v>
      </c>
      <c r="AA36" s="140">
        <f t="shared" si="10"/>
        <v>0</v>
      </c>
      <c r="AB36" s="141">
        <v>0</v>
      </c>
      <c r="AC36" s="140">
        <f t="shared" si="11"/>
        <v>4577</v>
      </c>
      <c r="AD36" s="140">
        <f t="shared" si="12"/>
        <v>27892</v>
      </c>
    </row>
    <row r="37" spans="1:30" s="123" customFormat="1" ht="12" customHeight="1">
      <c r="A37" s="124" t="s">
        <v>219</v>
      </c>
      <c r="B37" s="125" t="s">
        <v>277</v>
      </c>
      <c r="C37" s="124" t="s">
        <v>278</v>
      </c>
      <c r="D37" s="140">
        <f t="shared" si="1"/>
        <v>195773</v>
      </c>
      <c r="E37" s="140">
        <f t="shared" si="2"/>
        <v>115114</v>
      </c>
      <c r="F37" s="140">
        <v>0</v>
      </c>
      <c r="G37" s="140">
        <v>0</v>
      </c>
      <c r="H37" s="140">
        <v>103500</v>
      </c>
      <c r="I37" s="140">
        <v>10960</v>
      </c>
      <c r="J37" s="141">
        <v>0</v>
      </c>
      <c r="K37" s="140">
        <v>654</v>
      </c>
      <c r="L37" s="140">
        <v>80659</v>
      </c>
      <c r="M37" s="140">
        <f t="shared" si="3"/>
        <v>13875</v>
      </c>
      <c r="N37" s="140">
        <f t="shared" si="4"/>
        <v>0</v>
      </c>
      <c r="O37" s="140">
        <v>0</v>
      </c>
      <c r="P37" s="140">
        <v>0</v>
      </c>
      <c r="Q37" s="140">
        <v>0</v>
      </c>
      <c r="R37" s="140">
        <v>0</v>
      </c>
      <c r="S37" s="141">
        <v>0</v>
      </c>
      <c r="T37" s="140">
        <v>0</v>
      </c>
      <c r="U37" s="140">
        <v>13875</v>
      </c>
      <c r="V37" s="140">
        <f t="shared" si="5"/>
        <v>209648</v>
      </c>
      <c r="W37" s="140">
        <f t="shared" si="6"/>
        <v>115114</v>
      </c>
      <c r="X37" s="140">
        <f t="shared" si="7"/>
        <v>0</v>
      </c>
      <c r="Y37" s="140">
        <f t="shared" si="8"/>
        <v>0</v>
      </c>
      <c r="Z37" s="140">
        <f t="shared" si="9"/>
        <v>103500</v>
      </c>
      <c r="AA37" s="140">
        <f t="shared" si="10"/>
        <v>10960</v>
      </c>
      <c r="AB37" s="141">
        <v>0</v>
      </c>
      <c r="AC37" s="140">
        <f t="shared" si="11"/>
        <v>654</v>
      </c>
      <c r="AD37" s="140">
        <f t="shared" si="12"/>
        <v>94534</v>
      </c>
    </row>
    <row r="38" spans="1:30" s="123" customFormat="1" ht="12" customHeight="1">
      <c r="A38" s="124" t="s">
        <v>219</v>
      </c>
      <c r="B38" s="125" t="s">
        <v>279</v>
      </c>
      <c r="C38" s="124" t="s">
        <v>280</v>
      </c>
      <c r="D38" s="140">
        <f t="shared" si="1"/>
        <v>339587</v>
      </c>
      <c r="E38" s="140">
        <f t="shared" si="2"/>
        <v>104361</v>
      </c>
      <c r="F38" s="140">
        <v>0</v>
      </c>
      <c r="G38" s="140">
        <v>0</v>
      </c>
      <c r="H38" s="140">
        <v>0</v>
      </c>
      <c r="I38" s="140">
        <v>61761</v>
      </c>
      <c r="J38" s="141">
        <v>0</v>
      </c>
      <c r="K38" s="140">
        <v>42600</v>
      </c>
      <c r="L38" s="140">
        <v>235226</v>
      </c>
      <c r="M38" s="140">
        <f t="shared" si="3"/>
        <v>11055</v>
      </c>
      <c r="N38" s="140">
        <f t="shared" si="4"/>
        <v>0</v>
      </c>
      <c r="O38" s="140">
        <v>0</v>
      </c>
      <c r="P38" s="140">
        <v>0</v>
      </c>
      <c r="Q38" s="140">
        <v>0</v>
      </c>
      <c r="R38" s="140">
        <v>0</v>
      </c>
      <c r="S38" s="141">
        <v>0</v>
      </c>
      <c r="T38" s="140"/>
      <c r="U38" s="140">
        <v>11055</v>
      </c>
      <c r="V38" s="140">
        <f t="shared" si="5"/>
        <v>350642</v>
      </c>
      <c r="W38" s="140">
        <f t="shared" si="6"/>
        <v>104361</v>
      </c>
      <c r="X38" s="140">
        <f t="shared" si="7"/>
        <v>0</v>
      </c>
      <c r="Y38" s="140">
        <f t="shared" si="8"/>
        <v>0</v>
      </c>
      <c r="Z38" s="140">
        <f t="shared" si="9"/>
        <v>0</v>
      </c>
      <c r="AA38" s="140">
        <f t="shared" si="10"/>
        <v>61761</v>
      </c>
      <c r="AB38" s="141">
        <v>0</v>
      </c>
      <c r="AC38" s="140">
        <f t="shared" si="11"/>
        <v>42600</v>
      </c>
      <c r="AD38" s="140">
        <f t="shared" si="12"/>
        <v>246281</v>
      </c>
    </row>
    <row r="39" spans="1:30" s="123" customFormat="1" ht="12" customHeight="1">
      <c r="A39" s="124" t="s">
        <v>219</v>
      </c>
      <c r="B39" s="125" t="s">
        <v>281</v>
      </c>
      <c r="C39" s="124" t="s">
        <v>282</v>
      </c>
      <c r="D39" s="140">
        <f t="shared" si="1"/>
        <v>113217</v>
      </c>
      <c r="E39" s="140">
        <f t="shared" si="2"/>
        <v>0</v>
      </c>
      <c r="F39" s="140">
        <v>0</v>
      </c>
      <c r="G39" s="140">
        <v>0</v>
      </c>
      <c r="H39" s="140">
        <v>0</v>
      </c>
      <c r="I39" s="140">
        <v>0</v>
      </c>
      <c r="J39" s="141">
        <v>0</v>
      </c>
      <c r="K39" s="140">
        <v>0</v>
      </c>
      <c r="L39" s="140">
        <v>113217</v>
      </c>
      <c r="M39" s="140">
        <f t="shared" si="3"/>
        <v>42307</v>
      </c>
      <c r="N39" s="140">
        <f t="shared" si="4"/>
        <v>0</v>
      </c>
      <c r="O39" s="140">
        <v>0</v>
      </c>
      <c r="P39" s="140">
        <v>0</v>
      </c>
      <c r="Q39" s="140">
        <v>0</v>
      </c>
      <c r="R39" s="140">
        <v>0</v>
      </c>
      <c r="S39" s="141">
        <v>0</v>
      </c>
      <c r="T39" s="140">
        <v>0</v>
      </c>
      <c r="U39" s="140">
        <v>42307</v>
      </c>
      <c r="V39" s="140">
        <f t="shared" si="5"/>
        <v>155524</v>
      </c>
      <c r="W39" s="140">
        <f t="shared" si="6"/>
        <v>0</v>
      </c>
      <c r="X39" s="140">
        <f t="shared" si="7"/>
        <v>0</v>
      </c>
      <c r="Y39" s="140">
        <f t="shared" si="8"/>
        <v>0</v>
      </c>
      <c r="Z39" s="140">
        <f t="shared" si="9"/>
        <v>0</v>
      </c>
      <c r="AA39" s="140">
        <f t="shared" si="10"/>
        <v>0</v>
      </c>
      <c r="AB39" s="141">
        <v>0</v>
      </c>
      <c r="AC39" s="140">
        <f t="shared" si="11"/>
        <v>0</v>
      </c>
      <c r="AD39" s="140">
        <f t="shared" si="12"/>
        <v>155524</v>
      </c>
    </row>
    <row r="40" spans="1:30" s="123" customFormat="1" ht="12" customHeight="1">
      <c r="A40" s="124" t="s">
        <v>219</v>
      </c>
      <c r="B40" s="125" t="s">
        <v>283</v>
      </c>
      <c r="C40" s="124" t="s">
        <v>284</v>
      </c>
      <c r="D40" s="140">
        <f t="shared" si="1"/>
        <v>76392</v>
      </c>
      <c r="E40" s="140">
        <f t="shared" si="2"/>
        <v>2445</v>
      </c>
      <c r="F40" s="140">
        <v>0</v>
      </c>
      <c r="G40" s="140">
        <v>0</v>
      </c>
      <c r="H40" s="140">
        <v>0</v>
      </c>
      <c r="I40" s="140">
        <v>0</v>
      </c>
      <c r="J40" s="141">
        <v>0</v>
      </c>
      <c r="K40" s="140">
        <v>2445</v>
      </c>
      <c r="L40" s="140">
        <v>73947</v>
      </c>
      <c r="M40" s="140">
        <f t="shared" si="3"/>
        <v>21650</v>
      </c>
      <c r="N40" s="140">
        <f t="shared" si="4"/>
        <v>0</v>
      </c>
      <c r="O40" s="140">
        <v>0</v>
      </c>
      <c r="P40" s="140">
        <v>0</v>
      </c>
      <c r="Q40" s="140">
        <v>0</v>
      </c>
      <c r="R40" s="140">
        <v>0</v>
      </c>
      <c r="S40" s="141">
        <v>0</v>
      </c>
      <c r="T40" s="140">
        <v>0</v>
      </c>
      <c r="U40" s="140">
        <v>21650</v>
      </c>
      <c r="V40" s="140">
        <f t="shared" si="5"/>
        <v>98042</v>
      </c>
      <c r="W40" s="140">
        <f t="shared" si="6"/>
        <v>2445</v>
      </c>
      <c r="X40" s="140">
        <f t="shared" si="7"/>
        <v>0</v>
      </c>
      <c r="Y40" s="140">
        <f t="shared" si="8"/>
        <v>0</v>
      </c>
      <c r="Z40" s="140">
        <f t="shared" si="9"/>
        <v>0</v>
      </c>
      <c r="AA40" s="140">
        <f t="shared" si="10"/>
        <v>0</v>
      </c>
      <c r="AB40" s="141">
        <v>0</v>
      </c>
      <c r="AC40" s="140">
        <f t="shared" si="11"/>
        <v>2445</v>
      </c>
      <c r="AD40" s="140">
        <f t="shared" si="12"/>
        <v>95597</v>
      </c>
    </row>
    <row r="41" spans="1:30" s="123" customFormat="1" ht="12" customHeight="1">
      <c r="A41" s="124" t="s">
        <v>219</v>
      </c>
      <c r="B41" s="125" t="s">
        <v>285</v>
      </c>
      <c r="C41" s="124" t="s">
        <v>286</v>
      </c>
      <c r="D41" s="140">
        <f t="shared" si="1"/>
        <v>181581</v>
      </c>
      <c r="E41" s="140">
        <f t="shared" si="2"/>
        <v>0</v>
      </c>
      <c r="F41" s="140">
        <v>0</v>
      </c>
      <c r="G41" s="140">
        <v>0</v>
      </c>
      <c r="H41" s="140">
        <v>0</v>
      </c>
      <c r="I41" s="140">
        <v>0</v>
      </c>
      <c r="J41" s="141">
        <v>0</v>
      </c>
      <c r="K41" s="140">
        <v>0</v>
      </c>
      <c r="L41" s="140">
        <v>181581</v>
      </c>
      <c r="M41" s="140">
        <f t="shared" si="3"/>
        <v>35980</v>
      </c>
      <c r="N41" s="140">
        <f t="shared" si="4"/>
        <v>0</v>
      </c>
      <c r="O41" s="140">
        <v>0</v>
      </c>
      <c r="P41" s="140">
        <v>0</v>
      </c>
      <c r="Q41" s="140">
        <v>0</v>
      </c>
      <c r="R41" s="140">
        <v>0</v>
      </c>
      <c r="S41" s="141">
        <v>0</v>
      </c>
      <c r="T41" s="140">
        <v>0</v>
      </c>
      <c r="U41" s="140">
        <v>35980</v>
      </c>
      <c r="V41" s="140">
        <f t="shared" si="5"/>
        <v>217561</v>
      </c>
      <c r="W41" s="140">
        <f t="shared" si="6"/>
        <v>0</v>
      </c>
      <c r="X41" s="140">
        <f t="shared" si="7"/>
        <v>0</v>
      </c>
      <c r="Y41" s="140">
        <f t="shared" si="8"/>
        <v>0</v>
      </c>
      <c r="Z41" s="140">
        <f t="shared" si="9"/>
        <v>0</v>
      </c>
      <c r="AA41" s="140">
        <f t="shared" si="10"/>
        <v>0</v>
      </c>
      <c r="AB41" s="141">
        <v>0</v>
      </c>
      <c r="AC41" s="140">
        <f t="shared" si="11"/>
        <v>0</v>
      </c>
      <c r="AD41" s="140">
        <f t="shared" si="12"/>
        <v>217561</v>
      </c>
    </row>
    <row r="42" spans="1:30" s="123" customFormat="1" ht="12" customHeight="1">
      <c r="A42" s="124" t="s">
        <v>219</v>
      </c>
      <c r="B42" s="125" t="s">
        <v>287</v>
      </c>
      <c r="C42" s="124" t="s">
        <v>288</v>
      </c>
      <c r="D42" s="140">
        <f t="shared" si="1"/>
        <v>265132</v>
      </c>
      <c r="E42" s="140">
        <f t="shared" si="2"/>
        <v>14818</v>
      </c>
      <c r="F42" s="140">
        <v>0</v>
      </c>
      <c r="G42" s="140">
        <v>0</v>
      </c>
      <c r="H42" s="140">
        <v>0</v>
      </c>
      <c r="I42" s="140">
        <v>14663</v>
      </c>
      <c r="J42" s="141">
        <v>0</v>
      </c>
      <c r="K42" s="140">
        <v>155</v>
      </c>
      <c r="L42" s="140">
        <v>250314</v>
      </c>
      <c r="M42" s="140">
        <f t="shared" si="3"/>
        <v>46224</v>
      </c>
      <c r="N42" s="140">
        <f t="shared" si="4"/>
        <v>10</v>
      </c>
      <c r="O42" s="140">
        <v>0</v>
      </c>
      <c r="P42" s="140">
        <v>0</v>
      </c>
      <c r="Q42" s="140">
        <v>0</v>
      </c>
      <c r="R42" s="140">
        <v>0</v>
      </c>
      <c r="S42" s="141">
        <v>0</v>
      </c>
      <c r="T42" s="140">
        <v>10</v>
      </c>
      <c r="U42" s="140">
        <v>46214</v>
      </c>
      <c r="V42" s="140">
        <f t="shared" si="5"/>
        <v>311356</v>
      </c>
      <c r="W42" s="140">
        <f t="shared" si="6"/>
        <v>14828</v>
      </c>
      <c r="X42" s="140">
        <f t="shared" si="7"/>
        <v>0</v>
      </c>
      <c r="Y42" s="140">
        <f t="shared" si="8"/>
        <v>0</v>
      </c>
      <c r="Z42" s="140">
        <f t="shared" si="9"/>
        <v>0</v>
      </c>
      <c r="AA42" s="140">
        <f t="shared" si="10"/>
        <v>14663</v>
      </c>
      <c r="AB42" s="141">
        <v>0</v>
      </c>
      <c r="AC42" s="140">
        <f t="shared" si="11"/>
        <v>165</v>
      </c>
      <c r="AD42" s="140">
        <f t="shared" si="12"/>
        <v>296528</v>
      </c>
    </row>
    <row r="43" spans="1:30" s="123" customFormat="1" ht="12" customHeight="1">
      <c r="A43" s="124" t="s">
        <v>219</v>
      </c>
      <c r="B43" s="125" t="s">
        <v>289</v>
      </c>
      <c r="C43" s="124" t="s">
        <v>290</v>
      </c>
      <c r="D43" s="140">
        <f t="shared" si="1"/>
        <v>34341</v>
      </c>
      <c r="E43" s="140">
        <f t="shared" si="2"/>
        <v>0</v>
      </c>
      <c r="F43" s="140">
        <v>0</v>
      </c>
      <c r="G43" s="140">
        <v>0</v>
      </c>
      <c r="H43" s="140">
        <v>0</v>
      </c>
      <c r="I43" s="140">
        <v>0</v>
      </c>
      <c r="J43" s="141">
        <v>0</v>
      </c>
      <c r="K43" s="140">
        <v>0</v>
      </c>
      <c r="L43" s="140">
        <v>34341</v>
      </c>
      <c r="M43" s="140">
        <f t="shared" si="3"/>
        <v>21400</v>
      </c>
      <c r="N43" s="140">
        <f t="shared" si="4"/>
        <v>0</v>
      </c>
      <c r="O43" s="140">
        <v>0</v>
      </c>
      <c r="P43" s="140">
        <v>0</v>
      </c>
      <c r="Q43" s="140">
        <v>0</v>
      </c>
      <c r="R43" s="140">
        <v>0</v>
      </c>
      <c r="S43" s="141">
        <v>0</v>
      </c>
      <c r="T43" s="140">
        <v>0</v>
      </c>
      <c r="U43" s="140">
        <v>21400</v>
      </c>
      <c r="V43" s="140">
        <f t="shared" si="5"/>
        <v>55741</v>
      </c>
      <c r="W43" s="140">
        <f t="shared" si="6"/>
        <v>0</v>
      </c>
      <c r="X43" s="140">
        <f t="shared" si="7"/>
        <v>0</v>
      </c>
      <c r="Y43" s="140">
        <f t="shared" si="8"/>
        <v>0</v>
      </c>
      <c r="Z43" s="140">
        <f t="shared" si="9"/>
        <v>0</v>
      </c>
      <c r="AA43" s="140">
        <f t="shared" si="10"/>
        <v>0</v>
      </c>
      <c r="AB43" s="141">
        <v>0</v>
      </c>
      <c r="AC43" s="140">
        <f t="shared" si="11"/>
        <v>0</v>
      </c>
      <c r="AD43" s="140">
        <f t="shared" si="12"/>
        <v>55741</v>
      </c>
    </row>
    <row r="44" spans="1:30" s="123" customFormat="1" ht="12" customHeight="1">
      <c r="A44" s="124" t="s">
        <v>219</v>
      </c>
      <c r="B44" s="125" t="s">
        <v>291</v>
      </c>
      <c r="C44" s="124" t="s">
        <v>292</v>
      </c>
      <c r="D44" s="140">
        <f t="shared" si="1"/>
        <v>112350</v>
      </c>
      <c r="E44" s="140">
        <f t="shared" si="2"/>
        <v>13348</v>
      </c>
      <c r="F44" s="140">
        <v>0</v>
      </c>
      <c r="G44" s="140">
        <v>0</v>
      </c>
      <c r="H44" s="140">
        <v>0</v>
      </c>
      <c r="I44" s="140">
        <v>8309</v>
      </c>
      <c r="J44" s="141">
        <v>0</v>
      </c>
      <c r="K44" s="140">
        <v>5039</v>
      </c>
      <c r="L44" s="140">
        <v>99002</v>
      </c>
      <c r="M44" s="140">
        <f t="shared" si="3"/>
        <v>22904</v>
      </c>
      <c r="N44" s="140">
        <f t="shared" si="4"/>
        <v>0</v>
      </c>
      <c r="O44" s="140">
        <v>0</v>
      </c>
      <c r="P44" s="140">
        <v>0</v>
      </c>
      <c r="Q44" s="140">
        <v>0</v>
      </c>
      <c r="R44" s="140">
        <v>0</v>
      </c>
      <c r="S44" s="141">
        <v>0</v>
      </c>
      <c r="T44" s="140"/>
      <c r="U44" s="140">
        <v>22904</v>
      </c>
      <c r="V44" s="140">
        <f t="shared" si="5"/>
        <v>135254</v>
      </c>
      <c r="W44" s="140">
        <f t="shared" si="6"/>
        <v>13348</v>
      </c>
      <c r="X44" s="140">
        <f t="shared" si="7"/>
        <v>0</v>
      </c>
      <c r="Y44" s="140">
        <f t="shared" si="8"/>
        <v>0</v>
      </c>
      <c r="Z44" s="140">
        <f t="shared" si="9"/>
        <v>0</v>
      </c>
      <c r="AA44" s="140">
        <f t="shared" si="10"/>
        <v>8309</v>
      </c>
      <c r="AB44" s="141">
        <v>0</v>
      </c>
      <c r="AC44" s="140">
        <f t="shared" si="11"/>
        <v>5039</v>
      </c>
      <c r="AD44" s="140">
        <f t="shared" si="12"/>
        <v>121906</v>
      </c>
    </row>
    <row r="45" spans="1:30" s="123" customFormat="1" ht="12" customHeight="1">
      <c r="A45" s="124" t="s">
        <v>219</v>
      </c>
      <c r="B45" s="125" t="s">
        <v>293</v>
      </c>
      <c r="C45" s="124" t="s">
        <v>294</v>
      </c>
      <c r="D45" s="140">
        <f t="shared" si="1"/>
        <v>30868</v>
      </c>
      <c r="E45" s="140">
        <f t="shared" si="2"/>
        <v>0</v>
      </c>
      <c r="F45" s="140">
        <v>0</v>
      </c>
      <c r="G45" s="140">
        <v>0</v>
      </c>
      <c r="H45" s="140">
        <v>0</v>
      </c>
      <c r="I45" s="140">
        <v>0</v>
      </c>
      <c r="J45" s="141">
        <v>0</v>
      </c>
      <c r="K45" s="140">
        <v>0</v>
      </c>
      <c r="L45" s="140">
        <v>30868</v>
      </c>
      <c r="M45" s="140">
        <f t="shared" si="3"/>
        <v>4291</v>
      </c>
      <c r="N45" s="140">
        <f t="shared" si="4"/>
        <v>0</v>
      </c>
      <c r="O45" s="140">
        <v>0</v>
      </c>
      <c r="P45" s="140">
        <v>0</v>
      </c>
      <c r="Q45" s="140">
        <v>0</v>
      </c>
      <c r="R45" s="140">
        <v>0</v>
      </c>
      <c r="S45" s="141">
        <v>0</v>
      </c>
      <c r="T45" s="140">
        <v>0</v>
      </c>
      <c r="U45" s="140">
        <v>4291</v>
      </c>
      <c r="V45" s="140">
        <f t="shared" si="5"/>
        <v>35159</v>
      </c>
      <c r="W45" s="140">
        <f t="shared" si="6"/>
        <v>0</v>
      </c>
      <c r="X45" s="140">
        <f t="shared" si="7"/>
        <v>0</v>
      </c>
      <c r="Y45" s="140">
        <f t="shared" si="8"/>
        <v>0</v>
      </c>
      <c r="Z45" s="140">
        <f t="shared" si="9"/>
        <v>0</v>
      </c>
      <c r="AA45" s="140">
        <f t="shared" si="10"/>
        <v>0</v>
      </c>
      <c r="AB45" s="141">
        <v>0</v>
      </c>
      <c r="AC45" s="140">
        <f t="shared" si="11"/>
        <v>0</v>
      </c>
      <c r="AD45" s="140">
        <f t="shared" si="12"/>
        <v>35159</v>
      </c>
    </row>
    <row r="46" spans="1:30" s="123" customFormat="1" ht="12" customHeight="1">
      <c r="A46" s="124" t="s">
        <v>219</v>
      </c>
      <c r="B46" s="125" t="s">
        <v>295</v>
      </c>
      <c r="C46" s="124" t="s">
        <v>296</v>
      </c>
      <c r="D46" s="140">
        <f t="shared" si="1"/>
        <v>48497</v>
      </c>
      <c r="E46" s="140">
        <f t="shared" si="2"/>
        <v>5271</v>
      </c>
      <c r="F46" s="140">
        <v>0</v>
      </c>
      <c r="G46" s="140">
        <v>0</v>
      </c>
      <c r="H46" s="140">
        <v>0</v>
      </c>
      <c r="I46" s="140">
        <v>5163</v>
      </c>
      <c r="J46" s="141">
        <v>0</v>
      </c>
      <c r="K46" s="140">
        <v>108</v>
      </c>
      <c r="L46" s="140">
        <v>43226</v>
      </c>
      <c r="M46" s="140">
        <f t="shared" si="3"/>
        <v>3833</v>
      </c>
      <c r="N46" s="140">
        <f t="shared" si="4"/>
        <v>0</v>
      </c>
      <c r="O46" s="140">
        <v>0</v>
      </c>
      <c r="P46" s="140">
        <v>0</v>
      </c>
      <c r="Q46" s="140">
        <v>0</v>
      </c>
      <c r="R46" s="140">
        <v>0</v>
      </c>
      <c r="S46" s="141">
        <v>0</v>
      </c>
      <c r="T46" s="140">
        <v>0</v>
      </c>
      <c r="U46" s="140">
        <v>3833</v>
      </c>
      <c r="V46" s="140">
        <f t="shared" si="5"/>
        <v>52330</v>
      </c>
      <c r="W46" s="140">
        <f t="shared" si="6"/>
        <v>5271</v>
      </c>
      <c r="X46" s="140">
        <f t="shared" si="7"/>
        <v>0</v>
      </c>
      <c r="Y46" s="140">
        <f t="shared" si="8"/>
        <v>0</v>
      </c>
      <c r="Z46" s="140">
        <f t="shared" si="9"/>
        <v>0</v>
      </c>
      <c r="AA46" s="140">
        <f t="shared" si="10"/>
        <v>5163</v>
      </c>
      <c r="AB46" s="141">
        <v>0</v>
      </c>
      <c r="AC46" s="140">
        <f t="shared" si="11"/>
        <v>108</v>
      </c>
      <c r="AD46" s="140">
        <f t="shared" si="12"/>
        <v>47059</v>
      </c>
    </row>
    <row r="47" spans="1:30" s="123" customFormat="1" ht="12" customHeight="1">
      <c r="A47" s="124" t="s">
        <v>219</v>
      </c>
      <c r="B47" s="125" t="s">
        <v>297</v>
      </c>
      <c r="C47" s="124" t="s">
        <v>298</v>
      </c>
      <c r="D47" s="140">
        <f t="shared" si="1"/>
        <v>96097</v>
      </c>
      <c r="E47" s="140">
        <f t="shared" si="2"/>
        <v>4084</v>
      </c>
      <c r="F47" s="140">
        <v>0</v>
      </c>
      <c r="G47" s="140">
        <v>0</v>
      </c>
      <c r="H47" s="140">
        <v>0</v>
      </c>
      <c r="I47" s="140">
        <v>4084</v>
      </c>
      <c r="J47" s="141">
        <v>0</v>
      </c>
      <c r="K47" s="140">
        <v>0</v>
      </c>
      <c r="L47" s="140">
        <v>92013</v>
      </c>
      <c r="M47" s="140">
        <f t="shared" si="3"/>
        <v>20780</v>
      </c>
      <c r="N47" s="140">
        <f t="shared" si="4"/>
        <v>0</v>
      </c>
      <c r="O47" s="140">
        <v>0</v>
      </c>
      <c r="P47" s="140">
        <v>0</v>
      </c>
      <c r="Q47" s="140">
        <v>0</v>
      </c>
      <c r="R47" s="140">
        <v>0</v>
      </c>
      <c r="S47" s="141">
        <v>0</v>
      </c>
      <c r="T47" s="140">
        <v>0</v>
      </c>
      <c r="U47" s="140">
        <v>20780</v>
      </c>
      <c r="V47" s="140">
        <f t="shared" si="5"/>
        <v>116877</v>
      </c>
      <c r="W47" s="140">
        <f t="shared" si="6"/>
        <v>4084</v>
      </c>
      <c r="X47" s="140">
        <f t="shared" si="7"/>
        <v>0</v>
      </c>
      <c r="Y47" s="140">
        <f t="shared" si="8"/>
        <v>0</v>
      </c>
      <c r="Z47" s="140">
        <f t="shared" si="9"/>
        <v>0</v>
      </c>
      <c r="AA47" s="140">
        <f t="shared" si="10"/>
        <v>4084</v>
      </c>
      <c r="AB47" s="141">
        <v>0</v>
      </c>
      <c r="AC47" s="140">
        <f t="shared" si="11"/>
        <v>0</v>
      </c>
      <c r="AD47" s="140">
        <f t="shared" si="12"/>
        <v>112793</v>
      </c>
    </row>
    <row r="48" spans="1:30" s="123" customFormat="1" ht="12" customHeight="1">
      <c r="A48" s="124" t="s">
        <v>219</v>
      </c>
      <c r="B48" s="125" t="s">
        <v>299</v>
      </c>
      <c r="C48" s="124" t="s">
        <v>204</v>
      </c>
      <c r="D48" s="140">
        <f t="shared" si="1"/>
        <v>89441</v>
      </c>
      <c r="E48" s="140">
        <f t="shared" si="2"/>
        <v>14459</v>
      </c>
      <c r="F48" s="140">
        <v>0</v>
      </c>
      <c r="G48" s="140">
        <v>0</v>
      </c>
      <c r="H48" s="140">
        <v>0</v>
      </c>
      <c r="I48" s="140">
        <v>9886</v>
      </c>
      <c r="J48" s="141">
        <v>0</v>
      </c>
      <c r="K48" s="140">
        <v>4573</v>
      </c>
      <c r="L48" s="140">
        <v>74982</v>
      </c>
      <c r="M48" s="140">
        <f t="shared" si="3"/>
        <v>16674</v>
      </c>
      <c r="N48" s="140">
        <f t="shared" si="4"/>
        <v>0</v>
      </c>
      <c r="O48" s="140">
        <v>0</v>
      </c>
      <c r="P48" s="140">
        <v>0</v>
      </c>
      <c r="Q48" s="140">
        <v>0</v>
      </c>
      <c r="R48" s="140">
        <v>0</v>
      </c>
      <c r="S48" s="141">
        <v>0</v>
      </c>
      <c r="T48" s="140">
        <v>0</v>
      </c>
      <c r="U48" s="140">
        <v>16674</v>
      </c>
      <c r="V48" s="140">
        <f t="shared" si="5"/>
        <v>106115</v>
      </c>
      <c r="W48" s="140">
        <f t="shared" si="6"/>
        <v>14459</v>
      </c>
      <c r="X48" s="140">
        <f t="shared" si="7"/>
        <v>0</v>
      </c>
      <c r="Y48" s="140">
        <f t="shared" si="8"/>
        <v>0</v>
      </c>
      <c r="Z48" s="140">
        <f t="shared" si="9"/>
        <v>0</v>
      </c>
      <c r="AA48" s="140">
        <f t="shared" si="10"/>
        <v>9886</v>
      </c>
      <c r="AB48" s="141">
        <v>0</v>
      </c>
      <c r="AC48" s="140">
        <f t="shared" si="11"/>
        <v>4573</v>
      </c>
      <c r="AD48" s="140">
        <f t="shared" si="12"/>
        <v>91656</v>
      </c>
    </row>
    <row r="49" spans="1:30" s="123" customFormat="1" ht="12" customHeight="1">
      <c r="A49" s="124" t="s">
        <v>219</v>
      </c>
      <c r="B49" s="125" t="s">
        <v>300</v>
      </c>
      <c r="C49" s="124" t="s">
        <v>301</v>
      </c>
      <c r="D49" s="140">
        <f t="shared" si="1"/>
        <v>31467</v>
      </c>
      <c r="E49" s="140">
        <f t="shared" si="2"/>
        <v>9654</v>
      </c>
      <c r="F49" s="140">
        <v>0</v>
      </c>
      <c r="G49" s="140">
        <v>0</v>
      </c>
      <c r="H49" s="140">
        <v>0</v>
      </c>
      <c r="I49" s="140">
        <v>8860</v>
      </c>
      <c r="J49" s="141">
        <v>0</v>
      </c>
      <c r="K49" s="140">
        <v>794</v>
      </c>
      <c r="L49" s="140">
        <v>21813</v>
      </c>
      <c r="M49" s="140">
        <f t="shared" si="3"/>
        <v>16584</v>
      </c>
      <c r="N49" s="140">
        <f t="shared" si="4"/>
        <v>0</v>
      </c>
      <c r="O49" s="140">
        <v>0</v>
      </c>
      <c r="P49" s="140">
        <v>0</v>
      </c>
      <c r="Q49" s="140">
        <v>0</v>
      </c>
      <c r="R49" s="140">
        <v>0</v>
      </c>
      <c r="S49" s="141">
        <v>0</v>
      </c>
      <c r="T49" s="140">
        <v>0</v>
      </c>
      <c r="U49" s="140">
        <v>16584</v>
      </c>
      <c r="V49" s="140">
        <f t="shared" si="5"/>
        <v>48051</v>
      </c>
      <c r="W49" s="140">
        <f t="shared" si="6"/>
        <v>9654</v>
      </c>
      <c r="X49" s="140">
        <f t="shared" si="7"/>
        <v>0</v>
      </c>
      <c r="Y49" s="140">
        <f t="shared" si="8"/>
        <v>0</v>
      </c>
      <c r="Z49" s="140">
        <f t="shared" si="9"/>
        <v>0</v>
      </c>
      <c r="AA49" s="140">
        <f t="shared" si="10"/>
        <v>8860</v>
      </c>
      <c r="AB49" s="141">
        <v>0</v>
      </c>
      <c r="AC49" s="140">
        <f t="shared" si="11"/>
        <v>794</v>
      </c>
      <c r="AD49" s="140">
        <f t="shared" si="12"/>
        <v>38397</v>
      </c>
    </row>
    <row r="50" spans="1:30" s="123" customFormat="1" ht="12" customHeight="1">
      <c r="A50" s="124" t="s">
        <v>219</v>
      </c>
      <c r="B50" s="125" t="s">
        <v>302</v>
      </c>
      <c r="C50" s="124" t="s">
        <v>303</v>
      </c>
      <c r="D50" s="140">
        <f t="shared" si="1"/>
        <v>51203</v>
      </c>
      <c r="E50" s="140">
        <f t="shared" si="2"/>
        <v>9037</v>
      </c>
      <c r="F50" s="140">
        <v>0</v>
      </c>
      <c r="G50" s="140">
        <v>0</v>
      </c>
      <c r="H50" s="140">
        <v>0</v>
      </c>
      <c r="I50" s="140">
        <v>2645</v>
      </c>
      <c r="J50" s="141">
        <v>0</v>
      </c>
      <c r="K50" s="140">
        <v>6392</v>
      </c>
      <c r="L50" s="140">
        <v>42166</v>
      </c>
      <c r="M50" s="140">
        <f t="shared" si="3"/>
        <v>48808</v>
      </c>
      <c r="N50" s="140">
        <f t="shared" si="4"/>
        <v>9745</v>
      </c>
      <c r="O50" s="140">
        <v>0</v>
      </c>
      <c r="P50" s="140">
        <v>0</v>
      </c>
      <c r="Q50" s="140">
        <v>0</v>
      </c>
      <c r="R50" s="140">
        <v>9745</v>
      </c>
      <c r="S50" s="141">
        <v>0</v>
      </c>
      <c r="T50" s="140">
        <v>0</v>
      </c>
      <c r="U50" s="140">
        <v>39063</v>
      </c>
      <c r="V50" s="140">
        <f t="shared" si="5"/>
        <v>100011</v>
      </c>
      <c r="W50" s="140">
        <f t="shared" si="6"/>
        <v>18782</v>
      </c>
      <c r="X50" s="140">
        <f t="shared" si="7"/>
        <v>0</v>
      </c>
      <c r="Y50" s="140">
        <f t="shared" si="8"/>
        <v>0</v>
      </c>
      <c r="Z50" s="140">
        <f t="shared" si="9"/>
        <v>0</v>
      </c>
      <c r="AA50" s="140">
        <f t="shared" si="10"/>
        <v>12390</v>
      </c>
      <c r="AB50" s="141">
        <v>0</v>
      </c>
      <c r="AC50" s="140">
        <f t="shared" si="11"/>
        <v>6392</v>
      </c>
      <c r="AD50" s="140">
        <f t="shared" si="12"/>
        <v>81229</v>
      </c>
    </row>
    <row r="51" spans="1:30" s="123" customFormat="1" ht="12" customHeight="1">
      <c r="A51" s="124" t="s">
        <v>219</v>
      </c>
      <c r="B51" s="125" t="s">
        <v>304</v>
      </c>
      <c r="C51" s="124" t="s">
        <v>305</v>
      </c>
      <c r="D51" s="140">
        <f t="shared" si="1"/>
        <v>11992</v>
      </c>
      <c r="E51" s="140">
        <f t="shared" si="2"/>
        <v>144</v>
      </c>
      <c r="F51" s="140">
        <v>0</v>
      </c>
      <c r="G51" s="140">
        <v>0</v>
      </c>
      <c r="H51" s="140">
        <v>0</v>
      </c>
      <c r="I51" s="140">
        <v>144</v>
      </c>
      <c r="J51" s="141">
        <v>0</v>
      </c>
      <c r="K51" s="140">
        <v>0</v>
      </c>
      <c r="L51" s="140">
        <v>11848</v>
      </c>
      <c r="M51" s="140">
        <f t="shared" si="3"/>
        <v>5710</v>
      </c>
      <c r="N51" s="140">
        <f t="shared" si="4"/>
        <v>770</v>
      </c>
      <c r="O51" s="140">
        <v>0</v>
      </c>
      <c r="P51" s="140">
        <v>0</v>
      </c>
      <c r="Q51" s="140">
        <v>0</v>
      </c>
      <c r="R51" s="140">
        <v>770</v>
      </c>
      <c r="S51" s="141">
        <v>0</v>
      </c>
      <c r="T51" s="140">
        <v>0</v>
      </c>
      <c r="U51" s="140">
        <v>4940</v>
      </c>
      <c r="V51" s="140">
        <f t="shared" si="5"/>
        <v>17702</v>
      </c>
      <c r="W51" s="140">
        <f t="shared" si="6"/>
        <v>914</v>
      </c>
      <c r="X51" s="140">
        <f t="shared" si="7"/>
        <v>0</v>
      </c>
      <c r="Y51" s="140">
        <f t="shared" si="8"/>
        <v>0</v>
      </c>
      <c r="Z51" s="140">
        <f t="shared" si="9"/>
        <v>0</v>
      </c>
      <c r="AA51" s="140">
        <f t="shared" si="10"/>
        <v>914</v>
      </c>
      <c r="AB51" s="141">
        <v>0</v>
      </c>
      <c r="AC51" s="140">
        <f t="shared" si="11"/>
        <v>0</v>
      </c>
      <c r="AD51" s="140">
        <f t="shared" si="12"/>
        <v>16788</v>
      </c>
    </row>
    <row r="52" spans="1:30" s="123" customFormat="1" ht="12" customHeight="1">
      <c r="A52" s="124" t="s">
        <v>219</v>
      </c>
      <c r="B52" s="125" t="s">
        <v>306</v>
      </c>
      <c r="C52" s="124" t="s">
        <v>307</v>
      </c>
      <c r="D52" s="140">
        <f t="shared" si="1"/>
        <v>11387</v>
      </c>
      <c r="E52" s="140">
        <f t="shared" si="2"/>
        <v>0</v>
      </c>
      <c r="F52" s="140">
        <v>0</v>
      </c>
      <c r="G52" s="140">
        <v>0</v>
      </c>
      <c r="H52" s="140">
        <v>0</v>
      </c>
      <c r="I52" s="140">
        <v>0</v>
      </c>
      <c r="J52" s="141">
        <v>0</v>
      </c>
      <c r="K52" s="140">
        <v>0</v>
      </c>
      <c r="L52" s="140">
        <v>11387</v>
      </c>
      <c r="M52" s="140">
        <f t="shared" si="3"/>
        <v>9096</v>
      </c>
      <c r="N52" s="140">
        <f t="shared" si="4"/>
        <v>0</v>
      </c>
      <c r="O52" s="140">
        <v>0</v>
      </c>
      <c r="P52" s="140">
        <v>0</v>
      </c>
      <c r="Q52" s="140">
        <v>0</v>
      </c>
      <c r="R52" s="140">
        <v>0</v>
      </c>
      <c r="S52" s="141">
        <v>0</v>
      </c>
      <c r="T52" s="140">
        <v>0</v>
      </c>
      <c r="U52" s="140">
        <v>9096</v>
      </c>
      <c r="V52" s="140">
        <f t="shared" si="5"/>
        <v>20483</v>
      </c>
      <c r="W52" s="140">
        <f t="shared" si="6"/>
        <v>0</v>
      </c>
      <c r="X52" s="140">
        <f t="shared" si="7"/>
        <v>0</v>
      </c>
      <c r="Y52" s="140">
        <f t="shared" si="8"/>
        <v>0</v>
      </c>
      <c r="Z52" s="140">
        <f t="shared" si="9"/>
        <v>0</v>
      </c>
      <c r="AA52" s="140">
        <f t="shared" si="10"/>
        <v>0</v>
      </c>
      <c r="AB52" s="141">
        <v>0</v>
      </c>
      <c r="AC52" s="140">
        <f t="shared" si="11"/>
        <v>0</v>
      </c>
      <c r="AD52" s="140">
        <f t="shared" si="12"/>
        <v>20483</v>
      </c>
    </row>
    <row r="53" spans="1:30" s="123" customFormat="1" ht="12" customHeight="1">
      <c r="A53" s="124" t="s">
        <v>219</v>
      </c>
      <c r="B53" s="125" t="s">
        <v>308</v>
      </c>
      <c r="C53" s="124" t="s">
        <v>309</v>
      </c>
      <c r="D53" s="140">
        <f t="shared" si="1"/>
        <v>25713</v>
      </c>
      <c r="E53" s="140">
        <f t="shared" si="2"/>
        <v>6563</v>
      </c>
      <c r="F53" s="140">
        <v>0</v>
      </c>
      <c r="G53" s="140">
        <v>0</v>
      </c>
      <c r="H53" s="140">
        <v>0</v>
      </c>
      <c r="I53" s="140">
        <v>0</v>
      </c>
      <c r="J53" s="141">
        <v>0</v>
      </c>
      <c r="K53" s="140">
        <v>6563</v>
      </c>
      <c r="L53" s="140">
        <v>19150</v>
      </c>
      <c r="M53" s="140">
        <f t="shared" si="3"/>
        <v>17505</v>
      </c>
      <c r="N53" s="140">
        <f t="shared" si="4"/>
        <v>0</v>
      </c>
      <c r="O53" s="140">
        <v>0</v>
      </c>
      <c r="P53" s="140">
        <v>0</v>
      </c>
      <c r="Q53" s="140">
        <v>0</v>
      </c>
      <c r="R53" s="140">
        <v>0</v>
      </c>
      <c r="S53" s="141">
        <v>0</v>
      </c>
      <c r="T53" s="140">
        <v>0</v>
      </c>
      <c r="U53" s="140">
        <v>17505</v>
      </c>
      <c r="V53" s="140">
        <f t="shared" si="5"/>
        <v>43218</v>
      </c>
      <c r="W53" s="140">
        <f t="shared" si="6"/>
        <v>6563</v>
      </c>
      <c r="X53" s="140">
        <f t="shared" si="7"/>
        <v>0</v>
      </c>
      <c r="Y53" s="140">
        <f t="shared" si="8"/>
        <v>0</v>
      </c>
      <c r="Z53" s="140">
        <f t="shared" si="9"/>
        <v>0</v>
      </c>
      <c r="AA53" s="140">
        <f t="shared" si="10"/>
        <v>0</v>
      </c>
      <c r="AB53" s="141">
        <v>0</v>
      </c>
      <c r="AC53" s="140">
        <f t="shared" si="11"/>
        <v>6563</v>
      </c>
      <c r="AD53" s="140">
        <f t="shared" si="12"/>
        <v>36655</v>
      </c>
    </row>
    <row r="54" spans="1:30" s="123" customFormat="1" ht="12" customHeight="1">
      <c r="A54" s="124" t="s">
        <v>219</v>
      </c>
      <c r="B54" s="125" t="s">
        <v>310</v>
      </c>
      <c r="C54" s="124" t="s">
        <v>311</v>
      </c>
      <c r="D54" s="140">
        <f t="shared" si="1"/>
        <v>9408</v>
      </c>
      <c r="E54" s="140">
        <f t="shared" si="2"/>
        <v>1187</v>
      </c>
      <c r="F54" s="140">
        <v>0</v>
      </c>
      <c r="G54" s="140">
        <v>0</v>
      </c>
      <c r="H54" s="140">
        <v>0</v>
      </c>
      <c r="I54" s="140">
        <v>967</v>
      </c>
      <c r="J54" s="141">
        <v>0</v>
      </c>
      <c r="K54" s="140">
        <v>220</v>
      </c>
      <c r="L54" s="140">
        <v>8221</v>
      </c>
      <c r="M54" s="140">
        <f t="shared" si="3"/>
        <v>4126</v>
      </c>
      <c r="N54" s="140">
        <f t="shared" si="4"/>
        <v>0</v>
      </c>
      <c r="O54" s="140">
        <v>0</v>
      </c>
      <c r="P54" s="140">
        <v>0</v>
      </c>
      <c r="Q54" s="140">
        <v>0</v>
      </c>
      <c r="R54" s="140">
        <v>0</v>
      </c>
      <c r="S54" s="141">
        <v>0</v>
      </c>
      <c r="T54" s="140">
        <v>0</v>
      </c>
      <c r="U54" s="140">
        <v>4126</v>
      </c>
      <c r="V54" s="140">
        <f t="shared" si="5"/>
        <v>13534</v>
      </c>
      <c r="W54" s="140">
        <f t="shared" si="6"/>
        <v>1187</v>
      </c>
      <c r="X54" s="140">
        <f t="shared" si="7"/>
        <v>0</v>
      </c>
      <c r="Y54" s="140">
        <f t="shared" si="8"/>
        <v>0</v>
      </c>
      <c r="Z54" s="140">
        <f t="shared" si="9"/>
        <v>0</v>
      </c>
      <c r="AA54" s="140">
        <f t="shared" si="10"/>
        <v>967</v>
      </c>
      <c r="AB54" s="141">
        <v>0</v>
      </c>
      <c r="AC54" s="140">
        <f t="shared" si="11"/>
        <v>220</v>
      </c>
      <c r="AD54" s="140">
        <f t="shared" si="12"/>
        <v>12347</v>
      </c>
    </row>
    <row r="55" spans="1:30" s="123" customFormat="1" ht="12" customHeight="1">
      <c r="A55" s="124" t="s">
        <v>219</v>
      </c>
      <c r="B55" s="125" t="s">
        <v>312</v>
      </c>
      <c r="C55" s="124" t="s">
        <v>313</v>
      </c>
      <c r="D55" s="140">
        <f t="shared" si="1"/>
        <v>21066</v>
      </c>
      <c r="E55" s="140">
        <f t="shared" si="2"/>
        <v>0</v>
      </c>
      <c r="F55" s="140">
        <v>0</v>
      </c>
      <c r="G55" s="140">
        <v>0</v>
      </c>
      <c r="H55" s="140">
        <v>0</v>
      </c>
      <c r="I55" s="140">
        <v>0</v>
      </c>
      <c r="J55" s="141">
        <v>0</v>
      </c>
      <c r="K55" s="140"/>
      <c r="L55" s="140">
        <v>21066</v>
      </c>
      <c r="M55" s="140">
        <f t="shared" si="3"/>
        <v>4725</v>
      </c>
      <c r="N55" s="140">
        <f t="shared" si="4"/>
        <v>0</v>
      </c>
      <c r="O55" s="140">
        <v>0</v>
      </c>
      <c r="P55" s="140">
        <v>0</v>
      </c>
      <c r="Q55" s="140">
        <v>0</v>
      </c>
      <c r="R55" s="140">
        <v>0</v>
      </c>
      <c r="S55" s="141">
        <v>0</v>
      </c>
      <c r="T55" s="140">
        <v>0</v>
      </c>
      <c r="U55" s="140">
        <v>4725</v>
      </c>
      <c r="V55" s="140">
        <f t="shared" si="5"/>
        <v>25791</v>
      </c>
      <c r="W55" s="140">
        <f t="shared" si="6"/>
        <v>0</v>
      </c>
      <c r="X55" s="140">
        <f t="shared" si="7"/>
        <v>0</v>
      </c>
      <c r="Y55" s="140">
        <f t="shared" si="8"/>
        <v>0</v>
      </c>
      <c r="Z55" s="140">
        <f t="shared" si="9"/>
        <v>0</v>
      </c>
      <c r="AA55" s="140">
        <f t="shared" si="10"/>
        <v>0</v>
      </c>
      <c r="AB55" s="141">
        <v>0</v>
      </c>
      <c r="AC55" s="140">
        <f t="shared" si="11"/>
        <v>0</v>
      </c>
      <c r="AD55" s="140">
        <f t="shared" si="12"/>
        <v>25791</v>
      </c>
    </row>
    <row r="56" spans="1:30" s="123" customFormat="1" ht="12" customHeight="1">
      <c r="A56" s="124" t="s">
        <v>219</v>
      </c>
      <c r="B56" s="125" t="s">
        <v>314</v>
      </c>
      <c r="C56" s="124" t="s">
        <v>315</v>
      </c>
      <c r="D56" s="140">
        <f t="shared" si="1"/>
        <v>15724</v>
      </c>
      <c r="E56" s="140">
        <f t="shared" si="2"/>
        <v>1857</v>
      </c>
      <c r="F56" s="140">
        <v>0</v>
      </c>
      <c r="G56" s="140">
        <v>0</v>
      </c>
      <c r="H56" s="140">
        <v>0</v>
      </c>
      <c r="I56" s="140">
        <v>1711</v>
      </c>
      <c r="J56" s="141">
        <v>0</v>
      </c>
      <c r="K56" s="140">
        <v>146</v>
      </c>
      <c r="L56" s="140">
        <v>13867</v>
      </c>
      <c r="M56" s="140">
        <f t="shared" si="3"/>
        <v>9106</v>
      </c>
      <c r="N56" s="140">
        <f t="shared" si="4"/>
        <v>0</v>
      </c>
      <c r="O56" s="140">
        <v>0</v>
      </c>
      <c r="P56" s="140">
        <v>0</v>
      </c>
      <c r="Q56" s="140">
        <v>0</v>
      </c>
      <c r="R56" s="140">
        <v>0</v>
      </c>
      <c r="S56" s="141">
        <v>0</v>
      </c>
      <c r="T56" s="140">
        <v>0</v>
      </c>
      <c r="U56" s="140">
        <v>9106</v>
      </c>
      <c r="V56" s="140">
        <f t="shared" si="5"/>
        <v>24830</v>
      </c>
      <c r="W56" s="140">
        <f t="shared" si="6"/>
        <v>1857</v>
      </c>
      <c r="X56" s="140">
        <f t="shared" si="7"/>
        <v>0</v>
      </c>
      <c r="Y56" s="140">
        <f t="shared" si="8"/>
        <v>0</v>
      </c>
      <c r="Z56" s="140">
        <f t="shared" si="9"/>
        <v>0</v>
      </c>
      <c r="AA56" s="140">
        <f t="shared" si="10"/>
        <v>1711</v>
      </c>
      <c r="AB56" s="141">
        <v>0</v>
      </c>
      <c r="AC56" s="140">
        <f t="shared" si="11"/>
        <v>146</v>
      </c>
      <c r="AD56" s="140">
        <f t="shared" si="12"/>
        <v>22973</v>
      </c>
    </row>
    <row r="57" spans="1:30" s="123" customFormat="1" ht="12" customHeight="1">
      <c r="A57" s="124" t="s">
        <v>219</v>
      </c>
      <c r="B57" s="125" t="s">
        <v>316</v>
      </c>
      <c r="C57" s="124" t="s">
        <v>317</v>
      </c>
      <c r="D57" s="140">
        <f t="shared" si="1"/>
        <v>51099</v>
      </c>
      <c r="E57" s="140">
        <f t="shared" si="2"/>
        <v>6692</v>
      </c>
      <c r="F57" s="140">
        <v>0</v>
      </c>
      <c r="G57" s="140">
        <v>0</v>
      </c>
      <c r="H57" s="140">
        <v>0</v>
      </c>
      <c r="I57" s="140">
        <v>5130</v>
      </c>
      <c r="J57" s="141">
        <v>0</v>
      </c>
      <c r="K57" s="140">
        <v>1562</v>
      </c>
      <c r="L57" s="140">
        <v>44407</v>
      </c>
      <c r="M57" s="140">
        <f t="shared" si="3"/>
        <v>7297</v>
      </c>
      <c r="N57" s="140">
        <f t="shared" si="4"/>
        <v>0</v>
      </c>
      <c r="O57" s="140">
        <v>0</v>
      </c>
      <c r="P57" s="140">
        <v>0</v>
      </c>
      <c r="Q57" s="140">
        <v>0</v>
      </c>
      <c r="R57" s="140">
        <v>0</v>
      </c>
      <c r="S57" s="141">
        <v>0</v>
      </c>
      <c r="T57" s="140">
        <v>0</v>
      </c>
      <c r="U57" s="140">
        <v>7297</v>
      </c>
      <c r="V57" s="140">
        <f t="shared" si="5"/>
        <v>58396</v>
      </c>
      <c r="W57" s="140">
        <f t="shared" si="6"/>
        <v>6692</v>
      </c>
      <c r="X57" s="140">
        <f t="shared" si="7"/>
        <v>0</v>
      </c>
      <c r="Y57" s="140">
        <f t="shared" si="8"/>
        <v>0</v>
      </c>
      <c r="Z57" s="140">
        <f t="shared" si="9"/>
        <v>0</v>
      </c>
      <c r="AA57" s="140">
        <f t="shared" si="10"/>
        <v>5130</v>
      </c>
      <c r="AB57" s="141">
        <v>0</v>
      </c>
      <c r="AC57" s="140">
        <f t="shared" si="11"/>
        <v>1562</v>
      </c>
      <c r="AD57" s="140">
        <f t="shared" si="12"/>
        <v>51704</v>
      </c>
    </row>
    <row r="58" spans="1:30" s="123" customFormat="1" ht="12" customHeight="1">
      <c r="A58" s="124" t="s">
        <v>219</v>
      </c>
      <c r="B58" s="125" t="s">
        <v>318</v>
      </c>
      <c r="C58" s="124" t="s">
        <v>319</v>
      </c>
      <c r="D58" s="140">
        <f t="shared" si="1"/>
        <v>56786</v>
      </c>
      <c r="E58" s="140">
        <f t="shared" si="2"/>
        <v>5388</v>
      </c>
      <c r="F58" s="140">
        <v>0</v>
      </c>
      <c r="G58" s="140">
        <v>0</v>
      </c>
      <c r="H58" s="140">
        <v>0</v>
      </c>
      <c r="I58" s="140">
        <v>4737</v>
      </c>
      <c r="J58" s="141">
        <v>0</v>
      </c>
      <c r="K58" s="140">
        <v>651</v>
      </c>
      <c r="L58" s="140">
        <v>51398</v>
      </c>
      <c r="M58" s="140">
        <f t="shared" si="3"/>
        <v>8564</v>
      </c>
      <c r="N58" s="140">
        <f t="shared" si="4"/>
        <v>0</v>
      </c>
      <c r="O58" s="140">
        <v>0</v>
      </c>
      <c r="P58" s="140">
        <v>0</v>
      </c>
      <c r="Q58" s="140">
        <v>0</v>
      </c>
      <c r="R58" s="140">
        <v>0</v>
      </c>
      <c r="S58" s="141">
        <v>0</v>
      </c>
      <c r="T58" s="140">
        <v>0</v>
      </c>
      <c r="U58" s="140">
        <v>8564</v>
      </c>
      <c r="V58" s="140">
        <f t="shared" si="5"/>
        <v>65350</v>
      </c>
      <c r="W58" s="140">
        <f t="shared" si="6"/>
        <v>5388</v>
      </c>
      <c r="X58" s="140">
        <f t="shared" si="7"/>
        <v>0</v>
      </c>
      <c r="Y58" s="140">
        <f t="shared" si="8"/>
        <v>0</v>
      </c>
      <c r="Z58" s="140">
        <f t="shared" si="9"/>
        <v>0</v>
      </c>
      <c r="AA58" s="140">
        <f t="shared" si="10"/>
        <v>4737</v>
      </c>
      <c r="AB58" s="141">
        <v>0</v>
      </c>
      <c r="AC58" s="140">
        <f t="shared" si="11"/>
        <v>651</v>
      </c>
      <c r="AD58" s="140">
        <f t="shared" si="12"/>
        <v>59962</v>
      </c>
    </row>
    <row r="59" spans="1:30" s="123" customFormat="1" ht="12" customHeight="1">
      <c r="A59" s="124" t="s">
        <v>219</v>
      </c>
      <c r="B59" s="125" t="s">
        <v>320</v>
      </c>
      <c r="C59" s="124" t="s">
        <v>321</v>
      </c>
      <c r="D59" s="140">
        <f t="shared" si="1"/>
        <v>27763</v>
      </c>
      <c r="E59" s="140">
        <f t="shared" si="2"/>
        <v>1717</v>
      </c>
      <c r="F59" s="140">
        <v>0</v>
      </c>
      <c r="G59" s="140">
        <v>0</v>
      </c>
      <c r="H59" s="140">
        <v>0</v>
      </c>
      <c r="I59" s="140">
        <v>720</v>
      </c>
      <c r="J59" s="141">
        <v>0</v>
      </c>
      <c r="K59" s="140">
        <v>997</v>
      </c>
      <c r="L59" s="140">
        <v>26046</v>
      </c>
      <c r="M59" s="140">
        <f t="shared" si="3"/>
        <v>10158</v>
      </c>
      <c r="N59" s="140">
        <f t="shared" si="4"/>
        <v>0</v>
      </c>
      <c r="O59" s="140">
        <v>0</v>
      </c>
      <c r="P59" s="140">
        <v>0</v>
      </c>
      <c r="Q59" s="140">
        <v>0</v>
      </c>
      <c r="R59" s="140">
        <v>0</v>
      </c>
      <c r="S59" s="141">
        <v>0</v>
      </c>
      <c r="T59" s="140">
        <v>0</v>
      </c>
      <c r="U59" s="140">
        <v>10158</v>
      </c>
      <c r="V59" s="140">
        <f t="shared" si="5"/>
        <v>37921</v>
      </c>
      <c r="W59" s="140">
        <f t="shared" si="6"/>
        <v>1717</v>
      </c>
      <c r="X59" s="140">
        <f t="shared" si="7"/>
        <v>0</v>
      </c>
      <c r="Y59" s="140">
        <f t="shared" si="8"/>
        <v>0</v>
      </c>
      <c r="Z59" s="140">
        <f t="shared" si="9"/>
        <v>0</v>
      </c>
      <c r="AA59" s="140">
        <f t="shared" si="10"/>
        <v>720</v>
      </c>
      <c r="AB59" s="141">
        <v>0</v>
      </c>
      <c r="AC59" s="140">
        <f t="shared" si="11"/>
        <v>997</v>
      </c>
      <c r="AD59" s="140">
        <f t="shared" si="12"/>
        <v>36204</v>
      </c>
    </row>
    <row r="60" spans="1:30" s="123" customFormat="1" ht="12" customHeight="1">
      <c r="A60" s="124" t="s">
        <v>219</v>
      </c>
      <c r="B60" s="125" t="s">
        <v>322</v>
      </c>
      <c r="C60" s="124" t="s">
        <v>323</v>
      </c>
      <c r="D60" s="140">
        <f t="shared" si="1"/>
        <v>59708</v>
      </c>
      <c r="E60" s="140">
        <f t="shared" si="2"/>
        <v>0</v>
      </c>
      <c r="F60" s="140">
        <v>0</v>
      </c>
      <c r="G60" s="140">
        <v>0</v>
      </c>
      <c r="H60" s="140">
        <v>0</v>
      </c>
      <c r="I60" s="140">
        <v>0</v>
      </c>
      <c r="J60" s="141">
        <v>0</v>
      </c>
      <c r="K60" s="140">
        <v>0</v>
      </c>
      <c r="L60" s="140">
        <v>59708</v>
      </c>
      <c r="M60" s="140">
        <f t="shared" si="3"/>
        <v>20317</v>
      </c>
      <c r="N60" s="140">
        <f t="shared" si="4"/>
        <v>0</v>
      </c>
      <c r="O60" s="140">
        <v>0</v>
      </c>
      <c r="P60" s="140">
        <v>0</v>
      </c>
      <c r="Q60" s="140">
        <v>0</v>
      </c>
      <c r="R60" s="140">
        <v>0</v>
      </c>
      <c r="S60" s="141">
        <v>0</v>
      </c>
      <c r="T60" s="140">
        <v>0</v>
      </c>
      <c r="U60" s="140">
        <v>20317</v>
      </c>
      <c r="V60" s="140">
        <f t="shared" si="5"/>
        <v>80025</v>
      </c>
      <c r="W60" s="140">
        <f t="shared" si="6"/>
        <v>0</v>
      </c>
      <c r="X60" s="140">
        <f t="shared" si="7"/>
        <v>0</v>
      </c>
      <c r="Y60" s="140">
        <f t="shared" si="8"/>
        <v>0</v>
      </c>
      <c r="Z60" s="140">
        <f t="shared" si="9"/>
        <v>0</v>
      </c>
      <c r="AA60" s="140">
        <f t="shared" si="10"/>
        <v>0</v>
      </c>
      <c r="AB60" s="141">
        <v>0</v>
      </c>
      <c r="AC60" s="140">
        <f t="shared" si="11"/>
        <v>0</v>
      </c>
      <c r="AD60" s="140">
        <f t="shared" si="12"/>
        <v>80025</v>
      </c>
    </row>
    <row r="61" spans="1:30" s="123" customFormat="1" ht="12" customHeight="1">
      <c r="A61" s="124" t="s">
        <v>219</v>
      </c>
      <c r="B61" s="125" t="s">
        <v>324</v>
      </c>
      <c r="C61" s="124" t="s">
        <v>325</v>
      </c>
      <c r="D61" s="140">
        <f t="shared" si="1"/>
        <v>51582</v>
      </c>
      <c r="E61" s="140">
        <f t="shared" si="2"/>
        <v>0</v>
      </c>
      <c r="F61" s="140">
        <v>0</v>
      </c>
      <c r="G61" s="140">
        <v>0</v>
      </c>
      <c r="H61" s="140">
        <v>0</v>
      </c>
      <c r="I61" s="140">
        <v>0</v>
      </c>
      <c r="J61" s="141">
        <v>0</v>
      </c>
      <c r="K61" s="140">
        <v>0</v>
      </c>
      <c r="L61" s="140">
        <v>51582</v>
      </c>
      <c r="M61" s="140">
        <f t="shared" si="3"/>
        <v>23730</v>
      </c>
      <c r="N61" s="140">
        <f t="shared" si="4"/>
        <v>0</v>
      </c>
      <c r="O61" s="140">
        <v>0</v>
      </c>
      <c r="P61" s="140">
        <v>0</v>
      </c>
      <c r="Q61" s="140">
        <v>0</v>
      </c>
      <c r="R61" s="140">
        <v>0</v>
      </c>
      <c r="S61" s="141">
        <v>0</v>
      </c>
      <c r="T61" s="140">
        <v>0</v>
      </c>
      <c r="U61" s="140">
        <v>23730</v>
      </c>
      <c r="V61" s="140">
        <f t="shared" si="5"/>
        <v>75312</v>
      </c>
      <c r="W61" s="140">
        <f t="shared" si="6"/>
        <v>0</v>
      </c>
      <c r="X61" s="140">
        <f t="shared" si="7"/>
        <v>0</v>
      </c>
      <c r="Y61" s="140">
        <f t="shared" si="8"/>
        <v>0</v>
      </c>
      <c r="Z61" s="140">
        <f t="shared" si="9"/>
        <v>0</v>
      </c>
      <c r="AA61" s="140">
        <f t="shared" si="10"/>
        <v>0</v>
      </c>
      <c r="AB61" s="141">
        <v>0</v>
      </c>
      <c r="AC61" s="140">
        <f t="shared" si="11"/>
        <v>0</v>
      </c>
      <c r="AD61" s="140">
        <f t="shared" si="12"/>
        <v>75312</v>
      </c>
    </row>
    <row r="62" spans="1:30" s="123" customFormat="1" ht="12" customHeight="1">
      <c r="A62" s="124" t="s">
        <v>219</v>
      </c>
      <c r="B62" s="125" t="s">
        <v>326</v>
      </c>
      <c r="C62" s="124" t="s">
        <v>327</v>
      </c>
      <c r="D62" s="140">
        <f t="shared" si="1"/>
        <v>35924</v>
      </c>
      <c r="E62" s="140">
        <f t="shared" si="2"/>
        <v>0</v>
      </c>
      <c r="F62" s="140">
        <v>0</v>
      </c>
      <c r="G62" s="140">
        <v>0</v>
      </c>
      <c r="H62" s="140">
        <v>0</v>
      </c>
      <c r="I62" s="140">
        <v>0</v>
      </c>
      <c r="J62" s="141">
        <v>0</v>
      </c>
      <c r="K62" s="140">
        <v>0</v>
      </c>
      <c r="L62" s="140">
        <v>35924</v>
      </c>
      <c r="M62" s="140">
        <f t="shared" si="3"/>
        <v>10609</v>
      </c>
      <c r="N62" s="140">
        <f t="shared" si="4"/>
        <v>0</v>
      </c>
      <c r="O62" s="140">
        <v>0</v>
      </c>
      <c r="P62" s="140">
        <v>0</v>
      </c>
      <c r="Q62" s="140">
        <v>0</v>
      </c>
      <c r="R62" s="140">
        <v>0</v>
      </c>
      <c r="S62" s="141">
        <v>0</v>
      </c>
      <c r="T62" s="140">
        <v>0</v>
      </c>
      <c r="U62" s="140">
        <v>10609</v>
      </c>
      <c r="V62" s="140">
        <f t="shared" si="5"/>
        <v>46533</v>
      </c>
      <c r="W62" s="140">
        <f t="shared" si="6"/>
        <v>0</v>
      </c>
      <c r="X62" s="140">
        <f t="shared" si="7"/>
        <v>0</v>
      </c>
      <c r="Y62" s="140">
        <f t="shared" si="8"/>
        <v>0</v>
      </c>
      <c r="Z62" s="140">
        <f t="shared" si="9"/>
        <v>0</v>
      </c>
      <c r="AA62" s="140">
        <f t="shared" si="10"/>
        <v>0</v>
      </c>
      <c r="AB62" s="141">
        <v>0</v>
      </c>
      <c r="AC62" s="140">
        <f t="shared" si="11"/>
        <v>0</v>
      </c>
      <c r="AD62" s="140">
        <f t="shared" si="12"/>
        <v>46533</v>
      </c>
    </row>
    <row r="63" spans="1:30" s="123" customFormat="1" ht="12" customHeight="1">
      <c r="A63" s="124" t="s">
        <v>219</v>
      </c>
      <c r="B63" s="125" t="s">
        <v>328</v>
      </c>
      <c r="C63" s="124" t="s">
        <v>329</v>
      </c>
      <c r="D63" s="140">
        <f t="shared" si="1"/>
        <v>18856</v>
      </c>
      <c r="E63" s="140">
        <f t="shared" si="2"/>
        <v>0</v>
      </c>
      <c r="F63" s="140">
        <v>0</v>
      </c>
      <c r="G63" s="140">
        <v>0</v>
      </c>
      <c r="H63" s="140">
        <v>0</v>
      </c>
      <c r="I63" s="140">
        <v>0</v>
      </c>
      <c r="J63" s="141">
        <v>0</v>
      </c>
      <c r="K63" s="140">
        <v>0</v>
      </c>
      <c r="L63" s="140">
        <v>18856</v>
      </c>
      <c r="M63" s="140">
        <f t="shared" si="3"/>
        <v>6689</v>
      </c>
      <c r="N63" s="140">
        <f t="shared" si="4"/>
        <v>0</v>
      </c>
      <c r="O63" s="140">
        <v>0</v>
      </c>
      <c r="P63" s="140">
        <v>0</v>
      </c>
      <c r="Q63" s="140">
        <v>0</v>
      </c>
      <c r="R63" s="140">
        <v>0</v>
      </c>
      <c r="S63" s="141">
        <v>0</v>
      </c>
      <c r="T63" s="140">
        <v>0</v>
      </c>
      <c r="U63" s="140">
        <v>6689</v>
      </c>
      <c r="V63" s="140">
        <f t="shared" si="5"/>
        <v>25545</v>
      </c>
      <c r="W63" s="140">
        <f t="shared" si="6"/>
        <v>0</v>
      </c>
      <c r="X63" s="140">
        <f t="shared" si="7"/>
        <v>0</v>
      </c>
      <c r="Y63" s="140">
        <f t="shared" si="8"/>
        <v>0</v>
      </c>
      <c r="Z63" s="140">
        <f t="shared" si="9"/>
        <v>0</v>
      </c>
      <c r="AA63" s="140">
        <f t="shared" si="10"/>
        <v>0</v>
      </c>
      <c r="AB63" s="141">
        <v>0</v>
      </c>
      <c r="AC63" s="140">
        <f t="shared" si="11"/>
        <v>0</v>
      </c>
      <c r="AD63" s="140">
        <f t="shared" si="12"/>
        <v>25545</v>
      </c>
    </row>
    <row r="64" spans="1:30" s="123" customFormat="1" ht="12" customHeight="1">
      <c r="A64" s="124" t="s">
        <v>219</v>
      </c>
      <c r="B64" s="125" t="s">
        <v>330</v>
      </c>
      <c r="C64" s="124" t="s">
        <v>331</v>
      </c>
      <c r="D64" s="140">
        <f t="shared" si="1"/>
        <v>46457</v>
      </c>
      <c r="E64" s="140">
        <f t="shared" si="2"/>
        <v>0</v>
      </c>
      <c r="F64" s="140">
        <v>0</v>
      </c>
      <c r="G64" s="140">
        <v>0</v>
      </c>
      <c r="H64" s="140">
        <v>0</v>
      </c>
      <c r="I64" s="140">
        <v>0</v>
      </c>
      <c r="J64" s="141">
        <v>0</v>
      </c>
      <c r="K64" s="140">
        <v>0</v>
      </c>
      <c r="L64" s="140">
        <v>46457</v>
      </c>
      <c r="M64" s="140">
        <f t="shared" si="3"/>
        <v>15472</v>
      </c>
      <c r="N64" s="140">
        <f t="shared" si="4"/>
        <v>0</v>
      </c>
      <c r="O64" s="140">
        <v>0</v>
      </c>
      <c r="P64" s="140">
        <v>0</v>
      </c>
      <c r="Q64" s="140">
        <v>0</v>
      </c>
      <c r="R64" s="140">
        <v>0</v>
      </c>
      <c r="S64" s="141">
        <v>0</v>
      </c>
      <c r="T64" s="140">
        <v>0</v>
      </c>
      <c r="U64" s="140">
        <v>15472</v>
      </c>
      <c r="V64" s="140">
        <f t="shared" si="5"/>
        <v>61929</v>
      </c>
      <c r="W64" s="140">
        <f t="shared" si="6"/>
        <v>0</v>
      </c>
      <c r="X64" s="140">
        <f t="shared" si="7"/>
        <v>0</v>
      </c>
      <c r="Y64" s="140">
        <f t="shared" si="8"/>
        <v>0</v>
      </c>
      <c r="Z64" s="140">
        <f t="shared" si="9"/>
        <v>0</v>
      </c>
      <c r="AA64" s="140">
        <f t="shared" si="10"/>
        <v>0</v>
      </c>
      <c r="AB64" s="141">
        <v>0</v>
      </c>
      <c r="AC64" s="140">
        <f t="shared" si="11"/>
        <v>0</v>
      </c>
      <c r="AD64" s="140">
        <f t="shared" si="12"/>
        <v>61929</v>
      </c>
    </row>
    <row r="65" spans="1:30" s="123" customFormat="1" ht="12" customHeight="1">
      <c r="A65" s="124" t="s">
        <v>219</v>
      </c>
      <c r="B65" s="125" t="s">
        <v>332</v>
      </c>
      <c r="C65" s="124" t="s">
        <v>333</v>
      </c>
      <c r="D65" s="140">
        <f t="shared" si="1"/>
        <v>193966</v>
      </c>
      <c r="E65" s="140">
        <f t="shared" si="2"/>
        <v>0</v>
      </c>
      <c r="F65" s="140"/>
      <c r="G65" s="140">
        <v>0</v>
      </c>
      <c r="H65" s="140">
        <v>0</v>
      </c>
      <c r="I65" s="140">
        <v>0</v>
      </c>
      <c r="J65" s="141">
        <v>0</v>
      </c>
      <c r="K65" s="140">
        <v>0</v>
      </c>
      <c r="L65" s="140">
        <v>193966</v>
      </c>
      <c r="M65" s="140">
        <f t="shared" si="3"/>
        <v>39738</v>
      </c>
      <c r="N65" s="140">
        <f t="shared" si="4"/>
        <v>0</v>
      </c>
      <c r="O65" s="140">
        <v>0</v>
      </c>
      <c r="P65" s="140">
        <v>0</v>
      </c>
      <c r="Q65" s="140">
        <v>0</v>
      </c>
      <c r="R65" s="140">
        <v>0</v>
      </c>
      <c r="S65" s="141">
        <v>0</v>
      </c>
      <c r="T65" s="140">
        <v>0</v>
      </c>
      <c r="U65" s="140">
        <v>39738</v>
      </c>
      <c r="V65" s="140">
        <f t="shared" si="5"/>
        <v>233704</v>
      </c>
      <c r="W65" s="140">
        <f t="shared" si="6"/>
        <v>0</v>
      </c>
      <c r="X65" s="140">
        <f t="shared" si="7"/>
        <v>0</v>
      </c>
      <c r="Y65" s="140">
        <f t="shared" si="8"/>
        <v>0</v>
      </c>
      <c r="Z65" s="140">
        <f t="shared" si="9"/>
        <v>0</v>
      </c>
      <c r="AA65" s="140">
        <f t="shared" si="10"/>
        <v>0</v>
      </c>
      <c r="AB65" s="141">
        <v>0</v>
      </c>
      <c r="AC65" s="140">
        <f t="shared" si="11"/>
        <v>0</v>
      </c>
      <c r="AD65" s="140">
        <f t="shared" si="12"/>
        <v>233704</v>
      </c>
    </row>
    <row r="66" spans="1:30" s="123" customFormat="1" ht="12" customHeight="1">
      <c r="A66" s="124" t="s">
        <v>219</v>
      </c>
      <c r="B66" s="125" t="s">
        <v>334</v>
      </c>
      <c r="C66" s="124" t="s">
        <v>335</v>
      </c>
      <c r="D66" s="140">
        <f t="shared" si="1"/>
        <v>24551</v>
      </c>
      <c r="E66" s="140">
        <f t="shared" si="2"/>
        <v>3179</v>
      </c>
      <c r="F66" s="140">
        <v>0</v>
      </c>
      <c r="G66" s="140">
        <v>0</v>
      </c>
      <c r="H66" s="140">
        <v>0</v>
      </c>
      <c r="I66" s="140">
        <v>2319</v>
      </c>
      <c r="J66" s="141">
        <v>0</v>
      </c>
      <c r="K66" s="140">
        <v>860</v>
      </c>
      <c r="L66" s="140">
        <v>21372</v>
      </c>
      <c r="M66" s="140">
        <f t="shared" si="3"/>
        <v>9620</v>
      </c>
      <c r="N66" s="140">
        <f t="shared" si="4"/>
        <v>0</v>
      </c>
      <c r="O66" s="140">
        <v>0</v>
      </c>
      <c r="P66" s="140">
        <v>0</v>
      </c>
      <c r="Q66" s="140">
        <v>0</v>
      </c>
      <c r="R66" s="140">
        <v>0</v>
      </c>
      <c r="S66" s="141">
        <v>0</v>
      </c>
      <c r="T66" s="140">
        <v>0</v>
      </c>
      <c r="U66" s="140">
        <v>9620</v>
      </c>
      <c r="V66" s="140">
        <f t="shared" si="5"/>
        <v>34171</v>
      </c>
      <c r="W66" s="140">
        <f t="shared" si="6"/>
        <v>3179</v>
      </c>
      <c r="X66" s="140">
        <f t="shared" si="7"/>
        <v>0</v>
      </c>
      <c r="Y66" s="140">
        <f t="shared" si="8"/>
        <v>0</v>
      </c>
      <c r="Z66" s="140">
        <f t="shared" si="9"/>
        <v>0</v>
      </c>
      <c r="AA66" s="140">
        <f t="shared" si="10"/>
        <v>2319</v>
      </c>
      <c r="AB66" s="141">
        <v>0</v>
      </c>
      <c r="AC66" s="140">
        <f t="shared" si="11"/>
        <v>860</v>
      </c>
      <c r="AD66" s="140">
        <f t="shared" si="12"/>
        <v>30992</v>
      </c>
    </row>
    <row r="67" spans="1:30" s="123" customFormat="1" ht="12" customHeight="1">
      <c r="A67" s="124" t="s">
        <v>219</v>
      </c>
      <c r="B67" s="125" t="s">
        <v>336</v>
      </c>
      <c r="C67" s="124" t="s">
        <v>337</v>
      </c>
      <c r="D67" s="140">
        <f t="shared" si="1"/>
        <v>17247</v>
      </c>
      <c r="E67" s="140">
        <f t="shared" si="2"/>
        <v>0</v>
      </c>
      <c r="F67" s="140">
        <v>0</v>
      </c>
      <c r="G67" s="140">
        <v>0</v>
      </c>
      <c r="H67" s="140">
        <v>0</v>
      </c>
      <c r="I67" s="140">
        <v>0</v>
      </c>
      <c r="J67" s="141">
        <v>0</v>
      </c>
      <c r="K67" s="140">
        <v>0</v>
      </c>
      <c r="L67" s="140">
        <v>17247</v>
      </c>
      <c r="M67" s="140">
        <f t="shared" si="3"/>
        <v>6432</v>
      </c>
      <c r="N67" s="140">
        <f t="shared" si="4"/>
        <v>0</v>
      </c>
      <c r="O67" s="140">
        <v>0</v>
      </c>
      <c r="P67" s="140">
        <v>0</v>
      </c>
      <c r="Q67" s="140">
        <v>0</v>
      </c>
      <c r="R67" s="140">
        <v>0</v>
      </c>
      <c r="S67" s="141">
        <v>0</v>
      </c>
      <c r="T67" s="140">
        <v>0</v>
      </c>
      <c r="U67" s="140">
        <v>6432</v>
      </c>
      <c r="V67" s="140">
        <f t="shared" si="5"/>
        <v>23679</v>
      </c>
      <c r="W67" s="140">
        <f t="shared" si="6"/>
        <v>0</v>
      </c>
      <c r="X67" s="140">
        <f t="shared" si="7"/>
        <v>0</v>
      </c>
      <c r="Y67" s="140">
        <f t="shared" si="8"/>
        <v>0</v>
      </c>
      <c r="Z67" s="140">
        <f t="shared" si="9"/>
        <v>0</v>
      </c>
      <c r="AA67" s="140">
        <f t="shared" si="10"/>
        <v>0</v>
      </c>
      <c r="AB67" s="141">
        <v>0</v>
      </c>
      <c r="AC67" s="140">
        <f t="shared" si="11"/>
        <v>0</v>
      </c>
      <c r="AD67" s="140">
        <f t="shared" si="12"/>
        <v>23679</v>
      </c>
    </row>
    <row r="68" spans="1:30" s="123" customFormat="1" ht="12" customHeight="1">
      <c r="A68" s="124" t="s">
        <v>219</v>
      </c>
      <c r="B68" s="125" t="s">
        <v>338</v>
      </c>
      <c r="C68" s="124" t="s">
        <v>339</v>
      </c>
      <c r="D68" s="140">
        <f t="shared" si="1"/>
        <v>47841</v>
      </c>
      <c r="E68" s="140">
        <f t="shared" si="2"/>
        <v>14836</v>
      </c>
      <c r="F68" s="140">
        <v>0</v>
      </c>
      <c r="G68" s="140">
        <v>0</v>
      </c>
      <c r="H68" s="140">
        <v>0</v>
      </c>
      <c r="I68" s="140">
        <v>0</v>
      </c>
      <c r="J68" s="141">
        <v>0</v>
      </c>
      <c r="K68" s="140">
        <v>14836</v>
      </c>
      <c r="L68" s="140">
        <v>33005</v>
      </c>
      <c r="M68" s="140">
        <f t="shared" si="3"/>
        <v>9315</v>
      </c>
      <c r="N68" s="140">
        <f t="shared" si="4"/>
        <v>0</v>
      </c>
      <c r="O68" s="140">
        <v>0</v>
      </c>
      <c r="P68" s="140">
        <v>0</v>
      </c>
      <c r="Q68" s="140">
        <v>0</v>
      </c>
      <c r="R68" s="140">
        <v>0</v>
      </c>
      <c r="S68" s="141">
        <v>0</v>
      </c>
      <c r="T68" s="140">
        <v>0</v>
      </c>
      <c r="U68" s="140">
        <v>9315</v>
      </c>
      <c r="V68" s="140">
        <f t="shared" si="5"/>
        <v>57156</v>
      </c>
      <c r="W68" s="140">
        <f t="shared" si="6"/>
        <v>14836</v>
      </c>
      <c r="X68" s="140">
        <f t="shared" si="7"/>
        <v>0</v>
      </c>
      <c r="Y68" s="140">
        <f t="shared" si="8"/>
        <v>0</v>
      </c>
      <c r="Z68" s="140">
        <f t="shared" si="9"/>
        <v>0</v>
      </c>
      <c r="AA68" s="140">
        <f t="shared" si="10"/>
        <v>0</v>
      </c>
      <c r="AB68" s="141">
        <v>0</v>
      </c>
      <c r="AC68" s="140">
        <f t="shared" si="11"/>
        <v>14836</v>
      </c>
      <c r="AD68" s="140">
        <f t="shared" si="12"/>
        <v>42320</v>
      </c>
    </row>
    <row r="69" spans="1:30" s="123" customFormat="1" ht="12" customHeight="1">
      <c r="A69" s="124" t="s">
        <v>219</v>
      </c>
      <c r="B69" s="125" t="s">
        <v>340</v>
      </c>
      <c r="C69" s="124" t="s">
        <v>341</v>
      </c>
      <c r="D69" s="140">
        <f t="shared" si="1"/>
        <v>20470</v>
      </c>
      <c r="E69" s="140">
        <f t="shared" si="2"/>
        <v>725</v>
      </c>
      <c r="F69" s="140">
        <v>0</v>
      </c>
      <c r="G69" s="140">
        <v>0</v>
      </c>
      <c r="H69" s="140">
        <v>0</v>
      </c>
      <c r="I69" s="140">
        <v>0</v>
      </c>
      <c r="J69" s="141">
        <v>0</v>
      </c>
      <c r="K69" s="140">
        <v>725</v>
      </c>
      <c r="L69" s="140">
        <v>19745</v>
      </c>
      <c r="M69" s="140">
        <f t="shared" si="3"/>
        <v>914</v>
      </c>
      <c r="N69" s="140">
        <f t="shared" si="4"/>
        <v>215</v>
      </c>
      <c r="O69" s="140">
        <v>0</v>
      </c>
      <c r="P69" s="140">
        <v>0</v>
      </c>
      <c r="Q69" s="140">
        <v>0</v>
      </c>
      <c r="R69" s="140">
        <v>215</v>
      </c>
      <c r="S69" s="141">
        <v>0</v>
      </c>
      <c r="T69" s="140">
        <v>0</v>
      </c>
      <c r="U69" s="140">
        <v>699</v>
      </c>
      <c r="V69" s="140">
        <f t="shared" si="5"/>
        <v>21384</v>
      </c>
      <c r="W69" s="140">
        <f t="shared" si="6"/>
        <v>940</v>
      </c>
      <c r="X69" s="140">
        <f t="shared" si="7"/>
        <v>0</v>
      </c>
      <c r="Y69" s="140">
        <f t="shared" si="8"/>
        <v>0</v>
      </c>
      <c r="Z69" s="140">
        <f t="shared" si="9"/>
        <v>0</v>
      </c>
      <c r="AA69" s="140">
        <f t="shared" si="10"/>
        <v>215</v>
      </c>
      <c r="AB69" s="141">
        <v>0</v>
      </c>
      <c r="AC69" s="140">
        <f t="shared" si="11"/>
        <v>725</v>
      </c>
      <c r="AD69" s="140">
        <f t="shared" si="12"/>
        <v>20444</v>
      </c>
    </row>
    <row r="70" spans="1:30" s="123" customFormat="1" ht="12" customHeight="1">
      <c r="A70" s="124" t="s">
        <v>219</v>
      </c>
      <c r="B70" s="125" t="s">
        <v>342</v>
      </c>
      <c r="C70" s="124" t="s">
        <v>343</v>
      </c>
      <c r="D70" s="140">
        <f t="shared" si="1"/>
        <v>25789</v>
      </c>
      <c r="E70" s="140">
        <f t="shared" si="2"/>
        <v>0</v>
      </c>
      <c r="F70" s="140">
        <v>0</v>
      </c>
      <c r="G70" s="140">
        <v>0</v>
      </c>
      <c r="H70" s="140">
        <v>0</v>
      </c>
      <c r="I70" s="140">
        <v>0</v>
      </c>
      <c r="J70" s="141">
        <v>0</v>
      </c>
      <c r="K70" s="140">
        <v>0</v>
      </c>
      <c r="L70" s="140">
        <v>25789</v>
      </c>
      <c r="M70" s="140">
        <f t="shared" si="3"/>
        <v>20673</v>
      </c>
      <c r="N70" s="140">
        <f t="shared" si="4"/>
        <v>0</v>
      </c>
      <c r="O70" s="140"/>
      <c r="P70" s="140">
        <v>0</v>
      </c>
      <c r="Q70" s="140">
        <v>0</v>
      </c>
      <c r="R70" s="140">
        <v>0</v>
      </c>
      <c r="S70" s="141">
        <v>0</v>
      </c>
      <c r="T70" s="140">
        <v>0</v>
      </c>
      <c r="U70" s="140">
        <v>20673</v>
      </c>
      <c r="V70" s="140">
        <f t="shared" si="5"/>
        <v>46462</v>
      </c>
      <c r="W70" s="140">
        <f t="shared" si="6"/>
        <v>0</v>
      </c>
      <c r="X70" s="140">
        <f t="shared" si="7"/>
        <v>0</v>
      </c>
      <c r="Y70" s="140">
        <f t="shared" si="8"/>
        <v>0</v>
      </c>
      <c r="Z70" s="140">
        <f t="shared" si="9"/>
        <v>0</v>
      </c>
      <c r="AA70" s="140">
        <f t="shared" si="10"/>
        <v>0</v>
      </c>
      <c r="AB70" s="141">
        <v>0</v>
      </c>
      <c r="AC70" s="140">
        <f t="shared" si="11"/>
        <v>0</v>
      </c>
      <c r="AD70" s="140">
        <f t="shared" si="12"/>
        <v>46462</v>
      </c>
    </row>
    <row r="71" spans="1:30" s="123" customFormat="1" ht="12" customHeight="1">
      <c r="A71" s="124" t="s">
        <v>219</v>
      </c>
      <c r="B71" s="125" t="s">
        <v>344</v>
      </c>
      <c r="C71" s="124" t="s">
        <v>200</v>
      </c>
      <c r="D71" s="140">
        <f t="shared" si="1"/>
        <v>99043</v>
      </c>
      <c r="E71" s="140">
        <f t="shared" si="2"/>
        <v>13806</v>
      </c>
      <c r="F71" s="140">
        <v>0</v>
      </c>
      <c r="G71" s="140">
        <v>0</v>
      </c>
      <c r="H71" s="140">
        <v>0</v>
      </c>
      <c r="I71" s="140">
        <v>11159</v>
      </c>
      <c r="J71" s="141">
        <v>0</v>
      </c>
      <c r="K71" s="140">
        <v>2647</v>
      </c>
      <c r="L71" s="140">
        <v>85237</v>
      </c>
      <c r="M71" s="140">
        <f t="shared" si="3"/>
        <v>10761</v>
      </c>
      <c r="N71" s="140">
        <f t="shared" si="4"/>
        <v>0</v>
      </c>
      <c r="O71" s="140">
        <v>0</v>
      </c>
      <c r="P71" s="140">
        <v>0</v>
      </c>
      <c r="Q71" s="140">
        <v>0</v>
      </c>
      <c r="R71" s="140">
        <v>0</v>
      </c>
      <c r="S71" s="141">
        <v>0</v>
      </c>
      <c r="T71" s="140">
        <v>0</v>
      </c>
      <c r="U71" s="140">
        <v>10761</v>
      </c>
      <c r="V71" s="140">
        <f t="shared" si="5"/>
        <v>109804</v>
      </c>
      <c r="W71" s="140">
        <f t="shared" si="6"/>
        <v>13806</v>
      </c>
      <c r="X71" s="140">
        <f t="shared" si="7"/>
        <v>0</v>
      </c>
      <c r="Y71" s="140">
        <f t="shared" si="8"/>
        <v>0</v>
      </c>
      <c r="Z71" s="140">
        <f t="shared" si="9"/>
        <v>0</v>
      </c>
      <c r="AA71" s="140">
        <f t="shared" si="10"/>
        <v>11159</v>
      </c>
      <c r="AB71" s="141">
        <v>0</v>
      </c>
      <c r="AC71" s="140">
        <f t="shared" si="11"/>
        <v>2647</v>
      </c>
      <c r="AD71" s="140">
        <f t="shared" si="12"/>
        <v>95998</v>
      </c>
    </row>
    <row r="72" spans="1:30" s="123" customFormat="1" ht="12" customHeight="1">
      <c r="A72" s="124" t="s">
        <v>219</v>
      </c>
      <c r="B72" s="125" t="s">
        <v>345</v>
      </c>
      <c r="C72" s="124" t="s">
        <v>346</v>
      </c>
      <c r="D72" s="140">
        <f aca="true" t="shared" si="13" ref="D72:D113">SUM(E72,+L72)</f>
        <v>80184</v>
      </c>
      <c r="E72" s="140">
        <f aca="true" t="shared" si="14" ref="E72:E113">+SUM(F72:I72,K72)</f>
        <v>11859</v>
      </c>
      <c r="F72" s="140">
        <v>0</v>
      </c>
      <c r="G72" s="140">
        <v>0</v>
      </c>
      <c r="H72" s="140"/>
      <c r="I72" s="140">
        <v>8790</v>
      </c>
      <c r="J72" s="141">
        <v>0</v>
      </c>
      <c r="K72" s="140">
        <v>3069</v>
      </c>
      <c r="L72" s="140">
        <v>68325</v>
      </c>
      <c r="M72" s="140">
        <f aca="true" t="shared" si="15" ref="M72:M113">SUM(N72,+U72)</f>
        <v>10614</v>
      </c>
      <c r="N72" s="140">
        <f aca="true" t="shared" si="16" ref="N72:N113">+SUM(O72:R72,T72)</f>
        <v>0</v>
      </c>
      <c r="O72" s="140">
        <v>0</v>
      </c>
      <c r="P72" s="140">
        <v>0</v>
      </c>
      <c r="Q72" s="140">
        <v>0</v>
      </c>
      <c r="R72" s="140">
        <v>0</v>
      </c>
      <c r="S72" s="141">
        <v>0</v>
      </c>
      <c r="T72" s="140">
        <v>0</v>
      </c>
      <c r="U72" s="140">
        <v>10614</v>
      </c>
      <c r="V72" s="140">
        <f aca="true" t="shared" si="17" ref="V72:V113">+SUM(D72,M72)</f>
        <v>90798</v>
      </c>
      <c r="W72" s="140">
        <f aca="true" t="shared" si="18" ref="W72:W113">+SUM(E72,N72)</f>
        <v>11859</v>
      </c>
      <c r="X72" s="140">
        <f aca="true" t="shared" si="19" ref="X72:X113">+SUM(F72,O72)</f>
        <v>0</v>
      </c>
      <c r="Y72" s="140">
        <f aca="true" t="shared" si="20" ref="Y72:Y113">+SUM(G72,P72)</f>
        <v>0</v>
      </c>
      <c r="Z72" s="140">
        <f aca="true" t="shared" si="21" ref="Z72:Z113">+SUM(H72,Q72)</f>
        <v>0</v>
      </c>
      <c r="AA72" s="140">
        <f aca="true" t="shared" si="22" ref="AA72:AA113">+SUM(I72,R72)</f>
        <v>8790</v>
      </c>
      <c r="AB72" s="141">
        <v>0</v>
      </c>
      <c r="AC72" s="140">
        <f aca="true" t="shared" si="23" ref="AC72:AC113">+SUM(K72,T72)</f>
        <v>3069</v>
      </c>
      <c r="AD72" s="140">
        <f aca="true" t="shared" si="24" ref="AD72:AD113">+SUM(L72,U72)</f>
        <v>78939</v>
      </c>
    </row>
    <row r="73" spans="1:30" s="123" customFormat="1" ht="12" customHeight="1">
      <c r="A73" s="124" t="s">
        <v>219</v>
      </c>
      <c r="B73" s="125" t="s">
        <v>347</v>
      </c>
      <c r="C73" s="124" t="s">
        <v>348</v>
      </c>
      <c r="D73" s="140">
        <f t="shared" si="13"/>
        <v>162766</v>
      </c>
      <c r="E73" s="140">
        <f t="shared" si="14"/>
        <v>18966</v>
      </c>
      <c r="F73" s="140">
        <v>0</v>
      </c>
      <c r="G73" s="140">
        <v>0</v>
      </c>
      <c r="H73" s="140">
        <v>0</v>
      </c>
      <c r="I73" s="140">
        <v>18386</v>
      </c>
      <c r="J73" s="141">
        <v>0</v>
      </c>
      <c r="K73" s="140">
        <v>580</v>
      </c>
      <c r="L73" s="140">
        <v>143800</v>
      </c>
      <c r="M73" s="140">
        <f t="shared" si="15"/>
        <v>96026</v>
      </c>
      <c r="N73" s="140">
        <f t="shared" si="16"/>
        <v>0</v>
      </c>
      <c r="O73" s="140">
        <v>0</v>
      </c>
      <c r="P73" s="140">
        <v>0</v>
      </c>
      <c r="Q73" s="140">
        <v>0</v>
      </c>
      <c r="R73" s="140">
        <v>0</v>
      </c>
      <c r="S73" s="141">
        <v>0</v>
      </c>
      <c r="T73" s="140">
        <v>0</v>
      </c>
      <c r="U73" s="140">
        <v>96026</v>
      </c>
      <c r="V73" s="140">
        <f t="shared" si="17"/>
        <v>258792</v>
      </c>
      <c r="W73" s="140">
        <f t="shared" si="18"/>
        <v>18966</v>
      </c>
      <c r="X73" s="140">
        <f t="shared" si="19"/>
        <v>0</v>
      </c>
      <c r="Y73" s="140">
        <f t="shared" si="20"/>
        <v>0</v>
      </c>
      <c r="Z73" s="140">
        <f t="shared" si="21"/>
        <v>0</v>
      </c>
      <c r="AA73" s="140">
        <f t="shared" si="22"/>
        <v>18386</v>
      </c>
      <c r="AB73" s="141">
        <v>0</v>
      </c>
      <c r="AC73" s="140">
        <f t="shared" si="23"/>
        <v>580</v>
      </c>
      <c r="AD73" s="140">
        <f t="shared" si="24"/>
        <v>239826</v>
      </c>
    </row>
    <row r="74" spans="1:30" s="123" customFormat="1" ht="12" customHeight="1">
      <c r="A74" s="124" t="s">
        <v>219</v>
      </c>
      <c r="B74" s="125" t="s">
        <v>349</v>
      </c>
      <c r="C74" s="124" t="s">
        <v>350</v>
      </c>
      <c r="D74" s="140">
        <f t="shared" si="13"/>
        <v>65856</v>
      </c>
      <c r="E74" s="140">
        <f t="shared" si="14"/>
        <v>4988</v>
      </c>
      <c r="F74" s="140">
        <v>0</v>
      </c>
      <c r="G74" s="140">
        <v>0</v>
      </c>
      <c r="H74" s="140">
        <v>0</v>
      </c>
      <c r="I74" s="140">
        <v>10</v>
      </c>
      <c r="J74" s="141">
        <v>0</v>
      </c>
      <c r="K74" s="140">
        <v>4978</v>
      </c>
      <c r="L74" s="140">
        <v>60868</v>
      </c>
      <c r="M74" s="140">
        <f t="shared" si="15"/>
        <v>55623</v>
      </c>
      <c r="N74" s="140">
        <f t="shared" si="16"/>
        <v>2363</v>
      </c>
      <c r="O74" s="140">
        <v>1078</v>
      </c>
      <c r="P74" s="140">
        <v>1078</v>
      </c>
      <c r="Q74" s="140">
        <v>0</v>
      </c>
      <c r="R74" s="140">
        <v>207</v>
      </c>
      <c r="S74" s="141">
        <v>0</v>
      </c>
      <c r="T74" s="140">
        <v>0</v>
      </c>
      <c r="U74" s="140">
        <v>53260</v>
      </c>
      <c r="V74" s="140">
        <f t="shared" si="17"/>
        <v>121479</v>
      </c>
      <c r="W74" s="140">
        <f t="shared" si="18"/>
        <v>7351</v>
      </c>
      <c r="X74" s="140">
        <f t="shared" si="19"/>
        <v>1078</v>
      </c>
      <c r="Y74" s="140">
        <f t="shared" si="20"/>
        <v>1078</v>
      </c>
      <c r="Z74" s="140">
        <f t="shared" si="21"/>
        <v>0</v>
      </c>
      <c r="AA74" s="140">
        <f t="shared" si="22"/>
        <v>217</v>
      </c>
      <c r="AB74" s="141">
        <v>0</v>
      </c>
      <c r="AC74" s="140">
        <f t="shared" si="23"/>
        <v>4978</v>
      </c>
      <c r="AD74" s="140">
        <f t="shared" si="24"/>
        <v>114128</v>
      </c>
    </row>
    <row r="75" spans="1:30" s="123" customFormat="1" ht="12" customHeight="1">
      <c r="A75" s="124" t="s">
        <v>219</v>
      </c>
      <c r="B75" s="125" t="s">
        <v>351</v>
      </c>
      <c r="C75" s="124" t="s">
        <v>352</v>
      </c>
      <c r="D75" s="140">
        <f t="shared" si="13"/>
        <v>163780</v>
      </c>
      <c r="E75" s="140">
        <f t="shared" si="14"/>
        <v>17724</v>
      </c>
      <c r="F75" s="140">
        <v>0</v>
      </c>
      <c r="G75" s="140">
        <v>0</v>
      </c>
      <c r="H75" s="140">
        <v>0</v>
      </c>
      <c r="I75" s="140">
        <v>10401</v>
      </c>
      <c r="J75" s="141">
        <v>0</v>
      </c>
      <c r="K75" s="140">
        <v>7323</v>
      </c>
      <c r="L75" s="140">
        <v>146056</v>
      </c>
      <c r="M75" s="140">
        <f t="shared" si="15"/>
        <v>20080</v>
      </c>
      <c r="N75" s="140">
        <f t="shared" si="16"/>
        <v>0</v>
      </c>
      <c r="O75" s="140">
        <v>0</v>
      </c>
      <c r="P75" s="140">
        <v>0</v>
      </c>
      <c r="Q75" s="140">
        <v>0</v>
      </c>
      <c r="R75" s="140">
        <v>0</v>
      </c>
      <c r="S75" s="141">
        <v>0</v>
      </c>
      <c r="T75" s="140">
        <v>0</v>
      </c>
      <c r="U75" s="140">
        <v>20080</v>
      </c>
      <c r="V75" s="140">
        <f t="shared" si="17"/>
        <v>183860</v>
      </c>
      <c r="W75" s="140">
        <f t="shared" si="18"/>
        <v>17724</v>
      </c>
      <c r="X75" s="140">
        <f t="shared" si="19"/>
        <v>0</v>
      </c>
      <c r="Y75" s="140">
        <f t="shared" si="20"/>
        <v>0</v>
      </c>
      <c r="Z75" s="140">
        <f t="shared" si="21"/>
        <v>0</v>
      </c>
      <c r="AA75" s="140">
        <f t="shared" si="22"/>
        <v>10401</v>
      </c>
      <c r="AB75" s="141">
        <v>0</v>
      </c>
      <c r="AC75" s="140">
        <f t="shared" si="23"/>
        <v>7323</v>
      </c>
      <c r="AD75" s="140">
        <f t="shared" si="24"/>
        <v>166136</v>
      </c>
    </row>
    <row r="76" spans="1:30" s="123" customFormat="1" ht="12" customHeight="1">
      <c r="A76" s="124" t="s">
        <v>219</v>
      </c>
      <c r="B76" s="125" t="s">
        <v>353</v>
      </c>
      <c r="C76" s="124" t="s">
        <v>354</v>
      </c>
      <c r="D76" s="140">
        <f t="shared" si="13"/>
        <v>47009</v>
      </c>
      <c r="E76" s="140">
        <f t="shared" si="14"/>
        <v>0</v>
      </c>
      <c r="F76" s="140">
        <v>0</v>
      </c>
      <c r="G76" s="140">
        <v>0</v>
      </c>
      <c r="H76" s="140">
        <v>0</v>
      </c>
      <c r="I76" s="140">
        <v>0</v>
      </c>
      <c r="J76" s="141">
        <v>0</v>
      </c>
      <c r="K76" s="140">
        <v>0</v>
      </c>
      <c r="L76" s="140">
        <v>47009</v>
      </c>
      <c r="M76" s="140">
        <f t="shared" si="15"/>
        <v>6491</v>
      </c>
      <c r="N76" s="140">
        <f t="shared" si="16"/>
        <v>0</v>
      </c>
      <c r="O76" s="140">
        <v>0</v>
      </c>
      <c r="P76" s="140">
        <v>0</v>
      </c>
      <c r="Q76" s="140">
        <v>0</v>
      </c>
      <c r="R76" s="140">
        <v>0</v>
      </c>
      <c r="S76" s="141">
        <v>0</v>
      </c>
      <c r="T76" s="140">
        <v>0</v>
      </c>
      <c r="U76" s="140">
        <v>6491</v>
      </c>
      <c r="V76" s="140">
        <f t="shared" si="17"/>
        <v>53500</v>
      </c>
      <c r="W76" s="140">
        <f t="shared" si="18"/>
        <v>0</v>
      </c>
      <c r="X76" s="140">
        <f t="shared" si="19"/>
        <v>0</v>
      </c>
      <c r="Y76" s="140">
        <f t="shared" si="20"/>
        <v>0</v>
      </c>
      <c r="Z76" s="140">
        <f t="shared" si="21"/>
        <v>0</v>
      </c>
      <c r="AA76" s="140">
        <f t="shared" si="22"/>
        <v>0</v>
      </c>
      <c r="AB76" s="141">
        <v>0</v>
      </c>
      <c r="AC76" s="140">
        <f t="shared" si="23"/>
        <v>0</v>
      </c>
      <c r="AD76" s="140">
        <f t="shared" si="24"/>
        <v>53500</v>
      </c>
    </row>
    <row r="77" spans="1:30" s="123" customFormat="1" ht="12" customHeight="1">
      <c r="A77" s="124" t="s">
        <v>219</v>
      </c>
      <c r="B77" s="125" t="s">
        <v>355</v>
      </c>
      <c r="C77" s="124" t="s">
        <v>214</v>
      </c>
      <c r="D77" s="140">
        <f t="shared" si="13"/>
        <v>75169</v>
      </c>
      <c r="E77" s="140">
        <f t="shared" si="14"/>
        <v>9198</v>
      </c>
      <c r="F77" s="140">
        <v>0</v>
      </c>
      <c r="G77" s="140">
        <v>0</v>
      </c>
      <c r="H77" s="140">
        <v>0</v>
      </c>
      <c r="I77" s="140">
        <v>807</v>
      </c>
      <c r="J77" s="141">
        <v>0</v>
      </c>
      <c r="K77" s="140">
        <v>8391</v>
      </c>
      <c r="L77" s="140">
        <v>65971</v>
      </c>
      <c r="M77" s="140">
        <f t="shared" si="15"/>
        <v>7055</v>
      </c>
      <c r="N77" s="140">
        <f t="shared" si="16"/>
        <v>0</v>
      </c>
      <c r="O77" s="140">
        <v>0</v>
      </c>
      <c r="P77" s="140">
        <v>0</v>
      </c>
      <c r="Q77" s="140">
        <v>0</v>
      </c>
      <c r="R77" s="140">
        <v>0</v>
      </c>
      <c r="S77" s="141">
        <v>0</v>
      </c>
      <c r="T77" s="140">
        <v>0</v>
      </c>
      <c r="U77" s="140">
        <v>7055</v>
      </c>
      <c r="V77" s="140">
        <f t="shared" si="17"/>
        <v>82224</v>
      </c>
      <c r="W77" s="140">
        <f t="shared" si="18"/>
        <v>9198</v>
      </c>
      <c r="X77" s="140">
        <f t="shared" si="19"/>
        <v>0</v>
      </c>
      <c r="Y77" s="140">
        <f t="shared" si="20"/>
        <v>0</v>
      </c>
      <c r="Z77" s="140">
        <f t="shared" si="21"/>
        <v>0</v>
      </c>
      <c r="AA77" s="140">
        <f t="shared" si="22"/>
        <v>807</v>
      </c>
      <c r="AB77" s="141">
        <v>0</v>
      </c>
      <c r="AC77" s="140">
        <f t="shared" si="23"/>
        <v>8391</v>
      </c>
      <c r="AD77" s="140">
        <f t="shared" si="24"/>
        <v>73026</v>
      </c>
    </row>
    <row r="78" spans="1:30" s="123" customFormat="1" ht="12" customHeight="1">
      <c r="A78" s="124" t="s">
        <v>219</v>
      </c>
      <c r="B78" s="125" t="s">
        <v>356</v>
      </c>
      <c r="C78" s="124" t="s">
        <v>357</v>
      </c>
      <c r="D78" s="140">
        <f t="shared" si="13"/>
        <v>159933</v>
      </c>
      <c r="E78" s="140">
        <f t="shared" si="14"/>
        <v>0</v>
      </c>
      <c r="F78" s="140">
        <v>0</v>
      </c>
      <c r="G78" s="140">
        <v>0</v>
      </c>
      <c r="H78" s="140">
        <v>0</v>
      </c>
      <c r="I78" s="140">
        <v>0</v>
      </c>
      <c r="J78" s="141">
        <v>0</v>
      </c>
      <c r="K78" s="140">
        <v>0</v>
      </c>
      <c r="L78" s="140">
        <v>159933</v>
      </c>
      <c r="M78" s="140">
        <f t="shared" si="15"/>
        <v>23965</v>
      </c>
      <c r="N78" s="140">
        <f t="shared" si="16"/>
        <v>0</v>
      </c>
      <c r="O78" s="140">
        <v>0</v>
      </c>
      <c r="P78" s="140">
        <v>0</v>
      </c>
      <c r="Q78" s="140">
        <v>0</v>
      </c>
      <c r="R78" s="140">
        <v>0</v>
      </c>
      <c r="S78" s="141">
        <v>0</v>
      </c>
      <c r="T78" s="140">
        <v>0</v>
      </c>
      <c r="U78" s="140">
        <v>23965</v>
      </c>
      <c r="V78" s="140">
        <f t="shared" si="17"/>
        <v>183898</v>
      </c>
      <c r="W78" s="140">
        <f t="shared" si="18"/>
        <v>0</v>
      </c>
      <c r="X78" s="140">
        <f t="shared" si="19"/>
        <v>0</v>
      </c>
      <c r="Y78" s="140">
        <f t="shared" si="20"/>
        <v>0</v>
      </c>
      <c r="Z78" s="140">
        <f t="shared" si="21"/>
        <v>0</v>
      </c>
      <c r="AA78" s="140">
        <f t="shared" si="22"/>
        <v>0</v>
      </c>
      <c r="AB78" s="141">
        <v>0</v>
      </c>
      <c r="AC78" s="140">
        <f t="shared" si="23"/>
        <v>0</v>
      </c>
      <c r="AD78" s="140">
        <f t="shared" si="24"/>
        <v>183898</v>
      </c>
    </row>
    <row r="79" spans="1:30" s="123" customFormat="1" ht="12" customHeight="1">
      <c r="A79" s="124" t="s">
        <v>219</v>
      </c>
      <c r="B79" s="125" t="s">
        <v>358</v>
      </c>
      <c r="C79" s="124" t="s">
        <v>359</v>
      </c>
      <c r="D79" s="140">
        <f t="shared" si="13"/>
        <v>33047</v>
      </c>
      <c r="E79" s="140">
        <f t="shared" si="14"/>
        <v>1546</v>
      </c>
      <c r="F79" s="140">
        <v>0</v>
      </c>
      <c r="G79" s="140">
        <v>0</v>
      </c>
      <c r="H79" s="140">
        <v>0</v>
      </c>
      <c r="I79" s="140">
        <v>576</v>
      </c>
      <c r="J79" s="141">
        <v>0</v>
      </c>
      <c r="K79" s="140">
        <v>970</v>
      </c>
      <c r="L79" s="140">
        <v>31501</v>
      </c>
      <c r="M79" s="140">
        <f t="shared" si="15"/>
        <v>8191</v>
      </c>
      <c r="N79" s="140">
        <f t="shared" si="16"/>
        <v>0</v>
      </c>
      <c r="O79" s="140">
        <v>0</v>
      </c>
      <c r="P79" s="140">
        <v>0</v>
      </c>
      <c r="Q79" s="140">
        <v>0</v>
      </c>
      <c r="R79" s="140">
        <v>0</v>
      </c>
      <c r="S79" s="141">
        <v>0</v>
      </c>
      <c r="T79" s="140">
        <v>0</v>
      </c>
      <c r="U79" s="140">
        <v>8191</v>
      </c>
      <c r="V79" s="140">
        <f t="shared" si="17"/>
        <v>41238</v>
      </c>
      <c r="W79" s="140">
        <f t="shared" si="18"/>
        <v>1546</v>
      </c>
      <c r="X79" s="140">
        <f t="shared" si="19"/>
        <v>0</v>
      </c>
      <c r="Y79" s="140">
        <f t="shared" si="20"/>
        <v>0</v>
      </c>
      <c r="Z79" s="140">
        <f t="shared" si="21"/>
        <v>0</v>
      </c>
      <c r="AA79" s="140">
        <f t="shared" si="22"/>
        <v>576</v>
      </c>
      <c r="AB79" s="141">
        <v>0</v>
      </c>
      <c r="AC79" s="140">
        <f t="shared" si="23"/>
        <v>970</v>
      </c>
      <c r="AD79" s="140">
        <f t="shared" si="24"/>
        <v>39692</v>
      </c>
    </row>
    <row r="80" spans="1:30" s="123" customFormat="1" ht="12" customHeight="1">
      <c r="A80" s="124" t="s">
        <v>219</v>
      </c>
      <c r="B80" s="125" t="s">
        <v>360</v>
      </c>
      <c r="C80" s="124" t="s">
        <v>361</v>
      </c>
      <c r="D80" s="140">
        <f t="shared" si="13"/>
        <v>25172</v>
      </c>
      <c r="E80" s="140">
        <f t="shared" si="14"/>
        <v>0</v>
      </c>
      <c r="F80" s="140">
        <v>0</v>
      </c>
      <c r="G80" s="140">
        <v>0</v>
      </c>
      <c r="H80" s="140">
        <v>0</v>
      </c>
      <c r="I80" s="140">
        <v>0</v>
      </c>
      <c r="J80" s="141">
        <v>0</v>
      </c>
      <c r="K80" s="140">
        <v>0</v>
      </c>
      <c r="L80" s="140">
        <v>25172</v>
      </c>
      <c r="M80" s="140">
        <f t="shared" si="15"/>
        <v>3625</v>
      </c>
      <c r="N80" s="140">
        <f t="shared" si="16"/>
        <v>0</v>
      </c>
      <c r="O80" s="140">
        <v>0</v>
      </c>
      <c r="P80" s="140">
        <v>0</v>
      </c>
      <c r="Q80" s="140">
        <v>0</v>
      </c>
      <c r="R80" s="140">
        <v>0</v>
      </c>
      <c r="S80" s="141">
        <v>0</v>
      </c>
      <c r="T80" s="140">
        <v>0</v>
      </c>
      <c r="U80" s="140">
        <v>3625</v>
      </c>
      <c r="V80" s="140">
        <f t="shared" si="17"/>
        <v>28797</v>
      </c>
      <c r="W80" s="140">
        <f t="shared" si="18"/>
        <v>0</v>
      </c>
      <c r="X80" s="140">
        <f t="shared" si="19"/>
        <v>0</v>
      </c>
      <c r="Y80" s="140">
        <f t="shared" si="20"/>
        <v>0</v>
      </c>
      <c r="Z80" s="140">
        <f t="shared" si="21"/>
        <v>0</v>
      </c>
      <c r="AA80" s="140">
        <f t="shared" si="22"/>
        <v>0</v>
      </c>
      <c r="AB80" s="141">
        <v>0</v>
      </c>
      <c r="AC80" s="140">
        <f t="shared" si="23"/>
        <v>0</v>
      </c>
      <c r="AD80" s="140">
        <f t="shared" si="24"/>
        <v>28797</v>
      </c>
    </row>
    <row r="81" spans="1:30" s="123" customFormat="1" ht="12" customHeight="1">
      <c r="A81" s="124" t="s">
        <v>219</v>
      </c>
      <c r="B81" s="125" t="s">
        <v>362</v>
      </c>
      <c r="C81" s="124" t="s">
        <v>363</v>
      </c>
      <c r="D81" s="140">
        <f t="shared" si="13"/>
        <v>98285</v>
      </c>
      <c r="E81" s="140">
        <f t="shared" si="14"/>
        <v>11516</v>
      </c>
      <c r="F81" s="140">
        <v>0</v>
      </c>
      <c r="G81" s="140">
        <v>0</v>
      </c>
      <c r="H81" s="140">
        <v>0</v>
      </c>
      <c r="I81" s="140">
        <v>8322</v>
      </c>
      <c r="J81" s="141">
        <v>0</v>
      </c>
      <c r="K81" s="140">
        <v>3194</v>
      </c>
      <c r="L81" s="140">
        <v>86769</v>
      </c>
      <c r="M81" s="140">
        <f t="shared" si="15"/>
        <v>63889</v>
      </c>
      <c r="N81" s="140">
        <f t="shared" si="16"/>
        <v>0</v>
      </c>
      <c r="O81" s="140">
        <v>0</v>
      </c>
      <c r="P81" s="140">
        <v>0</v>
      </c>
      <c r="Q81" s="140">
        <v>0</v>
      </c>
      <c r="R81" s="140">
        <v>0</v>
      </c>
      <c r="S81" s="141">
        <v>0</v>
      </c>
      <c r="T81" s="140">
        <v>0</v>
      </c>
      <c r="U81" s="140">
        <v>63889</v>
      </c>
      <c r="V81" s="140">
        <f t="shared" si="17"/>
        <v>162174</v>
      </c>
      <c r="W81" s="140">
        <f t="shared" si="18"/>
        <v>11516</v>
      </c>
      <c r="X81" s="140">
        <f t="shared" si="19"/>
        <v>0</v>
      </c>
      <c r="Y81" s="140">
        <f t="shared" si="20"/>
        <v>0</v>
      </c>
      <c r="Z81" s="140">
        <f t="shared" si="21"/>
        <v>0</v>
      </c>
      <c r="AA81" s="140">
        <f t="shared" si="22"/>
        <v>8322</v>
      </c>
      <c r="AB81" s="141">
        <v>0</v>
      </c>
      <c r="AC81" s="140">
        <f t="shared" si="23"/>
        <v>3194</v>
      </c>
      <c r="AD81" s="140">
        <f t="shared" si="24"/>
        <v>150658</v>
      </c>
    </row>
    <row r="82" spans="1:30" s="123" customFormat="1" ht="12" customHeight="1">
      <c r="A82" s="124" t="s">
        <v>219</v>
      </c>
      <c r="B82" s="125" t="s">
        <v>364</v>
      </c>
      <c r="C82" s="124" t="s">
        <v>365</v>
      </c>
      <c r="D82" s="140">
        <f t="shared" si="13"/>
        <v>32106</v>
      </c>
      <c r="E82" s="140">
        <f t="shared" si="14"/>
        <v>3316</v>
      </c>
      <c r="F82" s="140">
        <v>0</v>
      </c>
      <c r="G82" s="140">
        <v>0</v>
      </c>
      <c r="H82" s="140">
        <v>0</v>
      </c>
      <c r="I82" s="140">
        <v>3316</v>
      </c>
      <c r="J82" s="141">
        <v>0</v>
      </c>
      <c r="K82" s="140">
        <v>0</v>
      </c>
      <c r="L82" s="140">
        <v>28790</v>
      </c>
      <c r="M82" s="140">
        <f t="shared" si="15"/>
        <v>13378</v>
      </c>
      <c r="N82" s="140">
        <f t="shared" si="16"/>
        <v>0</v>
      </c>
      <c r="O82" s="140">
        <v>0</v>
      </c>
      <c r="P82" s="140">
        <v>0</v>
      </c>
      <c r="Q82" s="140">
        <v>0</v>
      </c>
      <c r="R82" s="140">
        <v>0</v>
      </c>
      <c r="S82" s="141">
        <v>0</v>
      </c>
      <c r="T82" s="140">
        <v>0</v>
      </c>
      <c r="U82" s="140">
        <v>13378</v>
      </c>
      <c r="V82" s="140">
        <f t="shared" si="17"/>
        <v>45484</v>
      </c>
      <c r="W82" s="140">
        <f t="shared" si="18"/>
        <v>3316</v>
      </c>
      <c r="X82" s="140">
        <f t="shared" si="19"/>
        <v>0</v>
      </c>
      <c r="Y82" s="140">
        <f t="shared" si="20"/>
        <v>0</v>
      </c>
      <c r="Z82" s="140">
        <f t="shared" si="21"/>
        <v>0</v>
      </c>
      <c r="AA82" s="140">
        <f t="shared" si="22"/>
        <v>3316</v>
      </c>
      <c r="AB82" s="141">
        <v>0</v>
      </c>
      <c r="AC82" s="140">
        <f t="shared" si="23"/>
        <v>0</v>
      </c>
      <c r="AD82" s="140">
        <f t="shared" si="24"/>
        <v>42168</v>
      </c>
    </row>
    <row r="83" spans="1:30" s="123" customFormat="1" ht="12" customHeight="1">
      <c r="A83" s="124" t="s">
        <v>219</v>
      </c>
      <c r="B83" s="125" t="s">
        <v>366</v>
      </c>
      <c r="C83" s="124" t="s">
        <v>367</v>
      </c>
      <c r="D83" s="140">
        <f t="shared" si="13"/>
        <v>105972</v>
      </c>
      <c r="E83" s="140">
        <f t="shared" si="14"/>
        <v>4133</v>
      </c>
      <c r="F83" s="140">
        <v>0</v>
      </c>
      <c r="G83" s="140">
        <v>0</v>
      </c>
      <c r="H83" s="140">
        <v>0</v>
      </c>
      <c r="I83" s="140">
        <v>0</v>
      </c>
      <c r="J83" s="141">
        <v>0</v>
      </c>
      <c r="K83" s="140">
        <v>4133</v>
      </c>
      <c r="L83" s="140">
        <v>101839</v>
      </c>
      <c r="M83" s="140">
        <f t="shared" si="15"/>
        <v>34616</v>
      </c>
      <c r="N83" s="140">
        <f t="shared" si="16"/>
        <v>0</v>
      </c>
      <c r="O83" s="140">
        <v>0</v>
      </c>
      <c r="P83" s="140">
        <v>0</v>
      </c>
      <c r="Q83" s="140">
        <v>0</v>
      </c>
      <c r="R83" s="140">
        <v>0</v>
      </c>
      <c r="S83" s="141">
        <v>0</v>
      </c>
      <c r="T83" s="140">
        <v>0</v>
      </c>
      <c r="U83" s="140">
        <v>34616</v>
      </c>
      <c r="V83" s="140">
        <f t="shared" si="17"/>
        <v>140588</v>
      </c>
      <c r="W83" s="140">
        <f t="shared" si="18"/>
        <v>4133</v>
      </c>
      <c r="X83" s="140">
        <f t="shared" si="19"/>
        <v>0</v>
      </c>
      <c r="Y83" s="140">
        <f t="shared" si="20"/>
        <v>0</v>
      </c>
      <c r="Z83" s="140">
        <f t="shared" si="21"/>
        <v>0</v>
      </c>
      <c r="AA83" s="140">
        <f t="shared" si="22"/>
        <v>0</v>
      </c>
      <c r="AB83" s="141">
        <v>0</v>
      </c>
      <c r="AC83" s="140">
        <f t="shared" si="23"/>
        <v>4133</v>
      </c>
      <c r="AD83" s="140">
        <f t="shared" si="24"/>
        <v>136455</v>
      </c>
    </row>
    <row r="84" spans="1:30" s="123" customFormat="1" ht="12" customHeight="1">
      <c r="A84" s="124" t="s">
        <v>219</v>
      </c>
      <c r="B84" s="125" t="s">
        <v>368</v>
      </c>
      <c r="C84" s="124" t="s">
        <v>369</v>
      </c>
      <c r="D84" s="140">
        <f t="shared" si="13"/>
        <v>19991</v>
      </c>
      <c r="E84" s="140">
        <f t="shared" si="14"/>
        <v>0</v>
      </c>
      <c r="F84" s="140">
        <v>0</v>
      </c>
      <c r="G84" s="140">
        <v>0</v>
      </c>
      <c r="H84" s="140">
        <v>0</v>
      </c>
      <c r="I84" s="140">
        <v>0</v>
      </c>
      <c r="J84" s="141">
        <v>0</v>
      </c>
      <c r="K84" s="140">
        <v>0</v>
      </c>
      <c r="L84" s="140">
        <v>19991</v>
      </c>
      <c r="M84" s="140">
        <f t="shared" si="15"/>
        <v>12889</v>
      </c>
      <c r="N84" s="140">
        <f t="shared" si="16"/>
        <v>0</v>
      </c>
      <c r="O84" s="140">
        <v>0</v>
      </c>
      <c r="P84" s="140">
        <v>0</v>
      </c>
      <c r="Q84" s="140">
        <v>0</v>
      </c>
      <c r="R84" s="140">
        <v>0</v>
      </c>
      <c r="S84" s="141">
        <v>0</v>
      </c>
      <c r="T84" s="140">
        <v>0</v>
      </c>
      <c r="U84" s="140">
        <v>12889</v>
      </c>
      <c r="V84" s="140">
        <f t="shared" si="17"/>
        <v>32880</v>
      </c>
      <c r="W84" s="140">
        <f t="shared" si="18"/>
        <v>0</v>
      </c>
      <c r="X84" s="140">
        <f t="shared" si="19"/>
        <v>0</v>
      </c>
      <c r="Y84" s="140">
        <f t="shared" si="20"/>
        <v>0</v>
      </c>
      <c r="Z84" s="140">
        <f t="shared" si="21"/>
        <v>0</v>
      </c>
      <c r="AA84" s="140">
        <f t="shared" si="22"/>
        <v>0</v>
      </c>
      <c r="AB84" s="141">
        <v>0</v>
      </c>
      <c r="AC84" s="140">
        <f t="shared" si="23"/>
        <v>0</v>
      </c>
      <c r="AD84" s="140">
        <f t="shared" si="24"/>
        <v>32880</v>
      </c>
    </row>
    <row r="85" spans="1:30" s="123" customFormat="1" ht="12" customHeight="1">
      <c r="A85" s="124" t="s">
        <v>219</v>
      </c>
      <c r="B85" s="125" t="s">
        <v>370</v>
      </c>
      <c r="C85" s="124" t="s">
        <v>371</v>
      </c>
      <c r="D85" s="140">
        <f t="shared" si="13"/>
        <v>46629</v>
      </c>
      <c r="E85" s="140">
        <f t="shared" si="14"/>
        <v>27280</v>
      </c>
      <c r="F85" s="140">
        <v>0</v>
      </c>
      <c r="G85" s="140">
        <v>0</v>
      </c>
      <c r="H85" s="140">
        <v>0</v>
      </c>
      <c r="I85" s="140">
        <v>22761</v>
      </c>
      <c r="J85" s="141">
        <v>260107</v>
      </c>
      <c r="K85" s="140">
        <v>4519</v>
      </c>
      <c r="L85" s="140">
        <v>19349</v>
      </c>
      <c r="M85" s="140">
        <f t="shared" si="15"/>
        <v>14275</v>
      </c>
      <c r="N85" s="140">
        <f t="shared" si="16"/>
        <v>10264</v>
      </c>
      <c r="O85" s="140">
        <v>0</v>
      </c>
      <c r="P85" s="140">
        <v>0</v>
      </c>
      <c r="Q85" s="140">
        <v>0</v>
      </c>
      <c r="R85" s="140">
        <v>7351</v>
      </c>
      <c r="S85" s="141">
        <v>49344</v>
      </c>
      <c r="T85" s="140">
        <v>2913</v>
      </c>
      <c r="U85" s="140">
        <v>4011</v>
      </c>
      <c r="V85" s="140">
        <f t="shared" si="17"/>
        <v>60904</v>
      </c>
      <c r="W85" s="140">
        <f t="shared" si="18"/>
        <v>37544</v>
      </c>
      <c r="X85" s="140">
        <f t="shared" si="19"/>
        <v>0</v>
      </c>
      <c r="Y85" s="140">
        <f t="shared" si="20"/>
        <v>0</v>
      </c>
      <c r="Z85" s="140">
        <f t="shared" si="21"/>
        <v>0</v>
      </c>
      <c r="AA85" s="140">
        <f t="shared" si="22"/>
        <v>30112</v>
      </c>
      <c r="AB85" s="141">
        <f aca="true" t="shared" si="25" ref="AB85:AB113">+SUM(J85,S85)</f>
        <v>309451</v>
      </c>
      <c r="AC85" s="140">
        <f t="shared" si="23"/>
        <v>7432</v>
      </c>
      <c r="AD85" s="140">
        <f t="shared" si="24"/>
        <v>23360</v>
      </c>
    </row>
    <row r="86" spans="1:30" s="123" customFormat="1" ht="12" customHeight="1">
      <c r="A86" s="124" t="s">
        <v>219</v>
      </c>
      <c r="B86" s="125" t="s">
        <v>372</v>
      </c>
      <c r="C86" s="124" t="s">
        <v>373</v>
      </c>
      <c r="D86" s="140">
        <f t="shared" si="13"/>
        <v>228773</v>
      </c>
      <c r="E86" s="140">
        <f t="shared" si="14"/>
        <v>227913</v>
      </c>
      <c r="F86" s="140">
        <v>0</v>
      </c>
      <c r="G86" s="140">
        <v>0</v>
      </c>
      <c r="H86" s="140">
        <v>0</v>
      </c>
      <c r="I86" s="140">
        <v>146290</v>
      </c>
      <c r="J86" s="141">
        <v>277179</v>
      </c>
      <c r="K86" s="140">
        <v>81623</v>
      </c>
      <c r="L86" s="140">
        <v>860</v>
      </c>
      <c r="M86" s="140">
        <f t="shared" si="15"/>
        <v>0</v>
      </c>
      <c r="N86" s="140">
        <f t="shared" si="16"/>
        <v>0</v>
      </c>
      <c r="O86" s="140">
        <v>0</v>
      </c>
      <c r="P86" s="140">
        <v>0</v>
      </c>
      <c r="Q86" s="140">
        <v>0</v>
      </c>
      <c r="R86" s="140">
        <v>0</v>
      </c>
      <c r="S86" s="141">
        <v>0</v>
      </c>
      <c r="T86" s="140">
        <v>0</v>
      </c>
      <c r="U86" s="140">
        <v>0</v>
      </c>
      <c r="V86" s="140">
        <f t="shared" si="17"/>
        <v>228773</v>
      </c>
      <c r="W86" s="140">
        <f t="shared" si="18"/>
        <v>227913</v>
      </c>
      <c r="X86" s="140">
        <f t="shared" si="19"/>
        <v>0</v>
      </c>
      <c r="Y86" s="140">
        <f t="shared" si="20"/>
        <v>0</v>
      </c>
      <c r="Z86" s="140">
        <f t="shared" si="21"/>
        <v>0</v>
      </c>
      <c r="AA86" s="140">
        <f t="shared" si="22"/>
        <v>146290</v>
      </c>
      <c r="AB86" s="141">
        <f t="shared" si="25"/>
        <v>277179</v>
      </c>
      <c r="AC86" s="140">
        <f t="shared" si="23"/>
        <v>81623</v>
      </c>
      <c r="AD86" s="140">
        <f t="shared" si="24"/>
        <v>860</v>
      </c>
    </row>
    <row r="87" spans="1:30" s="123" customFormat="1" ht="12" customHeight="1">
      <c r="A87" s="124" t="s">
        <v>219</v>
      </c>
      <c r="B87" s="125" t="s">
        <v>374</v>
      </c>
      <c r="C87" s="124" t="s">
        <v>375</v>
      </c>
      <c r="D87" s="140">
        <f t="shared" si="13"/>
        <v>113396</v>
      </c>
      <c r="E87" s="140">
        <f t="shared" si="14"/>
        <v>100516</v>
      </c>
      <c r="F87" s="140">
        <v>0</v>
      </c>
      <c r="G87" s="140">
        <v>0</v>
      </c>
      <c r="H87" s="140">
        <v>0</v>
      </c>
      <c r="I87" s="140">
        <v>6306</v>
      </c>
      <c r="J87" s="141">
        <v>217821</v>
      </c>
      <c r="K87" s="140">
        <v>94210</v>
      </c>
      <c r="L87" s="140">
        <v>12880</v>
      </c>
      <c r="M87" s="140">
        <f t="shared" si="15"/>
        <v>0</v>
      </c>
      <c r="N87" s="140">
        <f t="shared" si="16"/>
        <v>0</v>
      </c>
      <c r="O87" s="140">
        <v>0</v>
      </c>
      <c r="P87" s="140">
        <v>0</v>
      </c>
      <c r="Q87" s="140">
        <v>0</v>
      </c>
      <c r="R87" s="140">
        <v>0</v>
      </c>
      <c r="S87" s="141">
        <v>0</v>
      </c>
      <c r="T87" s="140">
        <v>0</v>
      </c>
      <c r="U87" s="140">
        <v>0</v>
      </c>
      <c r="V87" s="140">
        <f t="shared" si="17"/>
        <v>113396</v>
      </c>
      <c r="W87" s="140">
        <f t="shared" si="18"/>
        <v>100516</v>
      </c>
      <c r="X87" s="140">
        <f t="shared" si="19"/>
        <v>0</v>
      </c>
      <c r="Y87" s="140">
        <f t="shared" si="20"/>
        <v>0</v>
      </c>
      <c r="Z87" s="140">
        <f t="shared" si="21"/>
        <v>0</v>
      </c>
      <c r="AA87" s="140">
        <f t="shared" si="22"/>
        <v>6306</v>
      </c>
      <c r="AB87" s="141">
        <f t="shared" si="25"/>
        <v>217821</v>
      </c>
      <c r="AC87" s="140">
        <f t="shared" si="23"/>
        <v>94210</v>
      </c>
      <c r="AD87" s="140">
        <f t="shared" si="24"/>
        <v>12880</v>
      </c>
    </row>
    <row r="88" spans="1:30" s="123" customFormat="1" ht="12" customHeight="1">
      <c r="A88" s="124" t="s">
        <v>219</v>
      </c>
      <c r="B88" s="125" t="s">
        <v>376</v>
      </c>
      <c r="C88" s="124" t="s">
        <v>377</v>
      </c>
      <c r="D88" s="140">
        <f t="shared" si="13"/>
        <v>9651</v>
      </c>
      <c r="E88" s="140">
        <f t="shared" si="14"/>
        <v>9651</v>
      </c>
      <c r="F88" s="140">
        <v>0</v>
      </c>
      <c r="G88" s="140">
        <v>0</v>
      </c>
      <c r="H88" s="140">
        <v>0</v>
      </c>
      <c r="I88" s="140">
        <v>1757</v>
      </c>
      <c r="J88" s="141">
        <v>111861</v>
      </c>
      <c r="K88" s="140">
        <v>7894</v>
      </c>
      <c r="L88" s="140">
        <v>0</v>
      </c>
      <c r="M88" s="140">
        <f t="shared" si="15"/>
        <v>32826</v>
      </c>
      <c r="N88" s="140">
        <f t="shared" si="16"/>
        <v>32826</v>
      </c>
      <c r="O88" s="140">
        <v>0</v>
      </c>
      <c r="P88" s="140">
        <v>0</v>
      </c>
      <c r="Q88" s="140">
        <v>0</v>
      </c>
      <c r="R88" s="140">
        <v>2657</v>
      </c>
      <c r="S88" s="141">
        <v>380485</v>
      </c>
      <c r="T88" s="140">
        <v>30169</v>
      </c>
      <c r="U88" s="140">
        <v>0</v>
      </c>
      <c r="V88" s="140">
        <f t="shared" si="17"/>
        <v>42477</v>
      </c>
      <c r="W88" s="140">
        <f t="shared" si="18"/>
        <v>42477</v>
      </c>
      <c r="X88" s="140">
        <f t="shared" si="19"/>
        <v>0</v>
      </c>
      <c r="Y88" s="140">
        <f t="shared" si="20"/>
        <v>0</v>
      </c>
      <c r="Z88" s="140">
        <f t="shared" si="21"/>
        <v>0</v>
      </c>
      <c r="AA88" s="140">
        <f t="shared" si="22"/>
        <v>4414</v>
      </c>
      <c r="AB88" s="141">
        <f t="shared" si="25"/>
        <v>492346</v>
      </c>
      <c r="AC88" s="140">
        <f t="shared" si="23"/>
        <v>38063</v>
      </c>
      <c r="AD88" s="140">
        <f t="shared" si="24"/>
        <v>0</v>
      </c>
    </row>
    <row r="89" spans="1:30" s="123" customFormat="1" ht="12" customHeight="1">
      <c r="A89" s="124" t="s">
        <v>219</v>
      </c>
      <c r="B89" s="125" t="s">
        <v>378</v>
      </c>
      <c r="C89" s="124" t="s">
        <v>379</v>
      </c>
      <c r="D89" s="140">
        <f t="shared" si="13"/>
        <v>0</v>
      </c>
      <c r="E89" s="140">
        <f t="shared" si="14"/>
        <v>0</v>
      </c>
      <c r="F89" s="140">
        <v>0</v>
      </c>
      <c r="G89" s="140">
        <v>0</v>
      </c>
      <c r="H89" s="140">
        <v>0</v>
      </c>
      <c r="I89" s="140">
        <v>0</v>
      </c>
      <c r="J89" s="141">
        <v>0</v>
      </c>
      <c r="K89" s="140">
        <v>0</v>
      </c>
      <c r="L89" s="140">
        <v>0</v>
      </c>
      <c r="M89" s="140">
        <f t="shared" si="15"/>
        <v>164030</v>
      </c>
      <c r="N89" s="140">
        <f t="shared" si="16"/>
        <v>24509</v>
      </c>
      <c r="O89" s="140">
        <v>0</v>
      </c>
      <c r="P89" s="140">
        <v>0</v>
      </c>
      <c r="Q89" s="140">
        <v>0</v>
      </c>
      <c r="R89" s="140">
        <v>24509</v>
      </c>
      <c r="S89" s="141">
        <v>207947</v>
      </c>
      <c r="T89" s="140"/>
      <c r="U89" s="140">
        <v>139521</v>
      </c>
      <c r="V89" s="140">
        <f t="shared" si="17"/>
        <v>164030</v>
      </c>
      <c r="W89" s="140">
        <f t="shared" si="18"/>
        <v>24509</v>
      </c>
      <c r="X89" s="140">
        <f t="shared" si="19"/>
        <v>0</v>
      </c>
      <c r="Y89" s="140">
        <f t="shared" si="20"/>
        <v>0</v>
      </c>
      <c r="Z89" s="140">
        <f t="shared" si="21"/>
        <v>0</v>
      </c>
      <c r="AA89" s="140">
        <f t="shared" si="22"/>
        <v>24509</v>
      </c>
      <c r="AB89" s="141">
        <f t="shared" si="25"/>
        <v>207947</v>
      </c>
      <c r="AC89" s="140">
        <f t="shared" si="23"/>
        <v>0</v>
      </c>
      <c r="AD89" s="140">
        <f t="shared" si="24"/>
        <v>139521</v>
      </c>
    </row>
    <row r="90" spans="1:30" s="123" customFormat="1" ht="12" customHeight="1">
      <c r="A90" s="124" t="s">
        <v>219</v>
      </c>
      <c r="B90" s="125" t="s">
        <v>380</v>
      </c>
      <c r="C90" s="124" t="s">
        <v>381</v>
      </c>
      <c r="D90" s="140">
        <f t="shared" si="13"/>
        <v>0</v>
      </c>
      <c r="E90" s="140">
        <f t="shared" si="14"/>
        <v>0</v>
      </c>
      <c r="F90" s="140">
        <v>0</v>
      </c>
      <c r="G90" s="140">
        <v>0</v>
      </c>
      <c r="H90" s="140">
        <v>0</v>
      </c>
      <c r="I90" s="140">
        <v>0</v>
      </c>
      <c r="J90" s="141">
        <v>0</v>
      </c>
      <c r="K90" s="140">
        <v>0</v>
      </c>
      <c r="L90" s="140">
        <v>0</v>
      </c>
      <c r="M90" s="140">
        <f t="shared" si="15"/>
        <v>93860</v>
      </c>
      <c r="N90" s="140">
        <f t="shared" si="16"/>
        <v>93860</v>
      </c>
      <c r="O90" s="140">
        <v>0</v>
      </c>
      <c r="P90" s="140">
        <v>0</v>
      </c>
      <c r="Q90" s="140">
        <v>0</v>
      </c>
      <c r="R90" s="140">
        <v>35903</v>
      </c>
      <c r="S90" s="141">
        <v>220486</v>
      </c>
      <c r="T90" s="140">
        <v>57957</v>
      </c>
      <c r="U90" s="140">
        <v>0</v>
      </c>
      <c r="V90" s="140">
        <f t="shared" si="17"/>
        <v>93860</v>
      </c>
      <c r="W90" s="140">
        <f t="shared" si="18"/>
        <v>93860</v>
      </c>
      <c r="X90" s="140">
        <f t="shared" si="19"/>
        <v>0</v>
      </c>
      <c r="Y90" s="140">
        <f t="shared" si="20"/>
        <v>0</v>
      </c>
      <c r="Z90" s="140">
        <f t="shared" si="21"/>
        <v>0</v>
      </c>
      <c r="AA90" s="140">
        <f t="shared" si="22"/>
        <v>35903</v>
      </c>
      <c r="AB90" s="141">
        <f t="shared" si="25"/>
        <v>220486</v>
      </c>
      <c r="AC90" s="140">
        <f t="shared" si="23"/>
        <v>57957</v>
      </c>
      <c r="AD90" s="140">
        <f t="shared" si="24"/>
        <v>0</v>
      </c>
    </row>
    <row r="91" spans="1:30" s="123" customFormat="1" ht="12" customHeight="1">
      <c r="A91" s="124" t="s">
        <v>219</v>
      </c>
      <c r="B91" s="125" t="s">
        <v>382</v>
      </c>
      <c r="C91" s="124" t="s">
        <v>383</v>
      </c>
      <c r="D91" s="140">
        <f t="shared" si="13"/>
        <v>39541</v>
      </c>
      <c r="E91" s="140">
        <f t="shared" si="14"/>
        <v>39541</v>
      </c>
      <c r="F91" s="140">
        <v>39498</v>
      </c>
      <c r="G91" s="140">
        <v>0</v>
      </c>
      <c r="H91" s="140">
        <v>0</v>
      </c>
      <c r="I91" s="140">
        <v>0</v>
      </c>
      <c r="J91" s="141">
        <v>158221</v>
      </c>
      <c r="K91" s="140">
        <v>43</v>
      </c>
      <c r="L91" s="140">
        <v>0</v>
      </c>
      <c r="M91" s="140">
        <f t="shared" si="15"/>
        <v>0</v>
      </c>
      <c r="N91" s="140">
        <f t="shared" si="16"/>
        <v>0</v>
      </c>
      <c r="O91" s="140">
        <v>0</v>
      </c>
      <c r="P91" s="140">
        <v>0</v>
      </c>
      <c r="Q91" s="140">
        <v>0</v>
      </c>
      <c r="R91" s="140">
        <v>0</v>
      </c>
      <c r="S91" s="141">
        <v>0</v>
      </c>
      <c r="T91" s="140">
        <v>0</v>
      </c>
      <c r="U91" s="140">
        <v>0</v>
      </c>
      <c r="V91" s="140">
        <f t="shared" si="17"/>
        <v>39541</v>
      </c>
      <c r="W91" s="140">
        <f t="shared" si="18"/>
        <v>39541</v>
      </c>
      <c r="X91" s="140">
        <f t="shared" si="19"/>
        <v>39498</v>
      </c>
      <c r="Y91" s="140">
        <f t="shared" si="20"/>
        <v>0</v>
      </c>
      <c r="Z91" s="140">
        <f t="shared" si="21"/>
        <v>0</v>
      </c>
      <c r="AA91" s="140">
        <f t="shared" si="22"/>
        <v>0</v>
      </c>
      <c r="AB91" s="141">
        <f t="shared" si="25"/>
        <v>158221</v>
      </c>
      <c r="AC91" s="140">
        <f t="shared" si="23"/>
        <v>43</v>
      </c>
      <c r="AD91" s="140">
        <f t="shared" si="24"/>
        <v>0</v>
      </c>
    </row>
    <row r="92" spans="1:30" s="123" customFormat="1" ht="12" customHeight="1">
      <c r="A92" s="124" t="s">
        <v>219</v>
      </c>
      <c r="B92" s="125" t="s">
        <v>384</v>
      </c>
      <c r="C92" s="124" t="s">
        <v>385</v>
      </c>
      <c r="D92" s="140">
        <f t="shared" si="13"/>
        <v>0</v>
      </c>
      <c r="E92" s="140">
        <f t="shared" si="14"/>
        <v>0</v>
      </c>
      <c r="F92" s="140">
        <v>0</v>
      </c>
      <c r="G92" s="140">
        <v>0</v>
      </c>
      <c r="H92" s="140">
        <v>0</v>
      </c>
      <c r="I92" s="140">
        <v>0</v>
      </c>
      <c r="J92" s="141">
        <v>0</v>
      </c>
      <c r="K92" s="140">
        <v>0</v>
      </c>
      <c r="L92" s="140">
        <v>0</v>
      </c>
      <c r="M92" s="140">
        <f t="shared" si="15"/>
        <v>42381</v>
      </c>
      <c r="N92" s="140">
        <f t="shared" si="16"/>
        <v>42381</v>
      </c>
      <c r="O92" s="140">
        <v>0</v>
      </c>
      <c r="P92" s="140">
        <v>0</v>
      </c>
      <c r="Q92" s="140">
        <v>0</v>
      </c>
      <c r="R92" s="140">
        <v>42381</v>
      </c>
      <c r="S92" s="141">
        <v>30293</v>
      </c>
      <c r="T92" s="140">
        <v>0</v>
      </c>
      <c r="U92" s="140">
        <v>0</v>
      </c>
      <c r="V92" s="140">
        <f t="shared" si="17"/>
        <v>42381</v>
      </c>
      <c r="W92" s="140">
        <f t="shared" si="18"/>
        <v>42381</v>
      </c>
      <c r="X92" s="140">
        <f t="shared" si="19"/>
        <v>0</v>
      </c>
      <c r="Y92" s="140">
        <f t="shared" si="20"/>
        <v>0</v>
      </c>
      <c r="Z92" s="140">
        <f t="shared" si="21"/>
        <v>0</v>
      </c>
      <c r="AA92" s="140">
        <f t="shared" si="22"/>
        <v>42381</v>
      </c>
      <c r="AB92" s="141">
        <f t="shared" si="25"/>
        <v>30293</v>
      </c>
      <c r="AC92" s="140">
        <f t="shared" si="23"/>
        <v>0</v>
      </c>
      <c r="AD92" s="140">
        <f t="shared" si="24"/>
        <v>0</v>
      </c>
    </row>
    <row r="93" spans="1:30" s="123" customFormat="1" ht="12" customHeight="1">
      <c r="A93" s="124" t="s">
        <v>219</v>
      </c>
      <c r="B93" s="125" t="s">
        <v>386</v>
      </c>
      <c r="C93" s="124" t="s">
        <v>387</v>
      </c>
      <c r="D93" s="140">
        <f t="shared" si="13"/>
        <v>306727</v>
      </c>
      <c r="E93" s="140">
        <f t="shared" si="14"/>
        <v>281923</v>
      </c>
      <c r="F93" s="140">
        <v>0</v>
      </c>
      <c r="G93" s="140">
        <v>0</v>
      </c>
      <c r="H93" s="140">
        <v>0</v>
      </c>
      <c r="I93" s="140">
        <v>258515</v>
      </c>
      <c r="J93" s="141">
        <v>551035</v>
      </c>
      <c r="K93" s="140">
        <v>23408</v>
      </c>
      <c r="L93" s="140">
        <v>24804</v>
      </c>
      <c r="M93" s="140">
        <f t="shared" si="15"/>
        <v>15462</v>
      </c>
      <c r="N93" s="140">
        <f t="shared" si="16"/>
        <v>13172</v>
      </c>
      <c r="O93" s="140">
        <v>0</v>
      </c>
      <c r="P93" s="140">
        <v>0</v>
      </c>
      <c r="Q93" s="140">
        <v>0</v>
      </c>
      <c r="R93" s="140">
        <v>13172</v>
      </c>
      <c r="S93" s="141">
        <v>134008</v>
      </c>
      <c r="T93" s="140">
        <v>0</v>
      </c>
      <c r="U93" s="140">
        <v>2290</v>
      </c>
      <c r="V93" s="140">
        <f t="shared" si="17"/>
        <v>322189</v>
      </c>
      <c r="W93" s="140">
        <f t="shared" si="18"/>
        <v>295095</v>
      </c>
      <c r="X93" s="140">
        <f t="shared" si="19"/>
        <v>0</v>
      </c>
      <c r="Y93" s="140">
        <f t="shared" si="20"/>
        <v>0</v>
      </c>
      <c r="Z93" s="140">
        <f t="shared" si="21"/>
        <v>0</v>
      </c>
      <c r="AA93" s="140">
        <f t="shared" si="22"/>
        <v>271687</v>
      </c>
      <c r="AB93" s="141">
        <f t="shared" si="25"/>
        <v>685043</v>
      </c>
      <c r="AC93" s="140">
        <f t="shared" si="23"/>
        <v>23408</v>
      </c>
      <c r="AD93" s="140">
        <f t="shared" si="24"/>
        <v>27094</v>
      </c>
    </row>
    <row r="94" spans="1:30" s="123" customFormat="1" ht="12" customHeight="1">
      <c r="A94" s="124" t="s">
        <v>219</v>
      </c>
      <c r="B94" s="125" t="s">
        <v>388</v>
      </c>
      <c r="C94" s="124" t="s">
        <v>389</v>
      </c>
      <c r="D94" s="140">
        <f t="shared" si="13"/>
        <v>0</v>
      </c>
      <c r="E94" s="140">
        <f t="shared" si="14"/>
        <v>0</v>
      </c>
      <c r="F94" s="140">
        <v>0</v>
      </c>
      <c r="G94" s="140">
        <v>0</v>
      </c>
      <c r="H94" s="140">
        <v>0</v>
      </c>
      <c r="I94" s="140">
        <v>0</v>
      </c>
      <c r="J94" s="141">
        <v>0</v>
      </c>
      <c r="K94" s="140">
        <v>0</v>
      </c>
      <c r="L94" s="140">
        <v>0</v>
      </c>
      <c r="M94" s="140">
        <f t="shared" si="15"/>
        <v>3693</v>
      </c>
      <c r="N94" s="140">
        <f t="shared" si="16"/>
        <v>3570</v>
      </c>
      <c r="O94" s="140">
        <v>0</v>
      </c>
      <c r="P94" s="140">
        <v>0</v>
      </c>
      <c r="Q94" s="140">
        <v>0</v>
      </c>
      <c r="R94" s="140">
        <v>3570</v>
      </c>
      <c r="S94" s="141">
        <v>72423</v>
      </c>
      <c r="T94" s="140">
        <v>0</v>
      </c>
      <c r="U94" s="140">
        <v>123</v>
      </c>
      <c r="V94" s="140">
        <f t="shared" si="17"/>
        <v>3693</v>
      </c>
      <c r="W94" s="140">
        <f t="shared" si="18"/>
        <v>3570</v>
      </c>
      <c r="X94" s="140">
        <f t="shared" si="19"/>
        <v>0</v>
      </c>
      <c r="Y94" s="140">
        <f t="shared" si="20"/>
        <v>0</v>
      </c>
      <c r="Z94" s="140">
        <f t="shared" si="21"/>
        <v>0</v>
      </c>
      <c r="AA94" s="140">
        <f t="shared" si="22"/>
        <v>3570</v>
      </c>
      <c r="AB94" s="141">
        <f t="shared" si="25"/>
        <v>72423</v>
      </c>
      <c r="AC94" s="140">
        <f t="shared" si="23"/>
        <v>0</v>
      </c>
      <c r="AD94" s="140">
        <f t="shared" si="24"/>
        <v>123</v>
      </c>
    </row>
    <row r="95" spans="1:30" s="123" customFormat="1" ht="12" customHeight="1">
      <c r="A95" s="124" t="s">
        <v>219</v>
      </c>
      <c r="B95" s="125" t="s">
        <v>390</v>
      </c>
      <c r="C95" s="124" t="s">
        <v>391</v>
      </c>
      <c r="D95" s="140">
        <f t="shared" si="13"/>
        <v>0</v>
      </c>
      <c r="E95" s="140">
        <f t="shared" si="14"/>
        <v>0</v>
      </c>
      <c r="F95" s="140">
        <v>0</v>
      </c>
      <c r="G95" s="140">
        <v>0</v>
      </c>
      <c r="H95" s="140">
        <v>0</v>
      </c>
      <c r="I95" s="140">
        <v>0</v>
      </c>
      <c r="J95" s="141">
        <v>0</v>
      </c>
      <c r="K95" s="140">
        <v>0</v>
      </c>
      <c r="L95" s="140">
        <v>0</v>
      </c>
      <c r="M95" s="140">
        <f t="shared" si="15"/>
        <v>255241</v>
      </c>
      <c r="N95" s="140">
        <f t="shared" si="16"/>
        <v>14377</v>
      </c>
      <c r="O95" s="140">
        <v>0</v>
      </c>
      <c r="P95" s="140">
        <v>0</v>
      </c>
      <c r="Q95" s="140">
        <v>0</v>
      </c>
      <c r="R95" s="140">
        <v>14377</v>
      </c>
      <c r="S95" s="141">
        <v>44179</v>
      </c>
      <c r="T95" s="140">
        <v>0</v>
      </c>
      <c r="U95" s="140">
        <v>240864</v>
      </c>
      <c r="V95" s="140">
        <f t="shared" si="17"/>
        <v>255241</v>
      </c>
      <c r="W95" s="140">
        <f t="shared" si="18"/>
        <v>14377</v>
      </c>
      <c r="X95" s="140">
        <f t="shared" si="19"/>
        <v>0</v>
      </c>
      <c r="Y95" s="140">
        <f t="shared" si="20"/>
        <v>0</v>
      </c>
      <c r="Z95" s="140">
        <f t="shared" si="21"/>
        <v>0</v>
      </c>
      <c r="AA95" s="140">
        <f t="shared" si="22"/>
        <v>14377</v>
      </c>
      <c r="AB95" s="141">
        <f t="shared" si="25"/>
        <v>44179</v>
      </c>
      <c r="AC95" s="140">
        <f t="shared" si="23"/>
        <v>0</v>
      </c>
      <c r="AD95" s="140">
        <f t="shared" si="24"/>
        <v>240864</v>
      </c>
    </row>
    <row r="96" spans="1:30" s="123" customFormat="1" ht="12" customHeight="1">
      <c r="A96" s="124" t="s">
        <v>219</v>
      </c>
      <c r="B96" s="125" t="s">
        <v>392</v>
      </c>
      <c r="C96" s="124" t="s">
        <v>393</v>
      </c>
      <c r="D96" s="140">
        <f t="shared" si="13"/>
        <v>0</v>
      </c>
      <c r="E96" s="140">
        <f t="shared" si="14"/>
        <v>0</v>
      </c>
      <c r="F96" s="140">
        <v>0</v>
      </c>
      <c r="G96" s="140">
        <v>0</v>
      </c>
      <c r="H96" s="140">
        <v>0</v>
      </c>
      <c r="I96" s="140">
        <v>0</v>
      </c>
      <c r="J96" s="141">
        <v>0</v>
      </c>
      <c r="K96" s="140">
        <v>0</v>
      </c>
      <c r="L96" s="140">
        <v>0</v>
      </c>
      <c r="M96" s="140">
        <f t="shared" si="15"/>
        <v>33036</v>
      </c>
      <c r="N96" s="140">
        <f t="shared" si="16"/>
        <v>26552</v>
      </c>
      <c r="O96" s="140">
        <v>0</v>
      </c>
      <c r="P96" s="140">
        <v>0</v>
      </c>
      <c r="Q96" s="140">
        <v>0</v>
      </c>
      <c r="R96" s="140">
        <v>23966</v>
      </c>
      <c r="S96" s="141">
        <v>201010</v>
      </c>
      <c r="T96" s="140">
        <v>2586</v>
      </c>
      <c r="U96" s="140">
        <v>6484</v>
      </c>
      <c r="V96" s="140">
        <f t="shared" si="17"/>
        <v>33036</v>
      </c>
      <c r="W96" s="140">
        <f t="shared" si="18"/>
        <v>26552</v>
      </c>
      <c r="X96" s="140">
        <f t="shared" si="19"/>
        <v>0</v>
      </c>
      <c r="Y96" s="140">
        <f t="shared" si="20"/>
        <v>0</v>
      </c>
      <c r="Z96" s="140">
        <f t="shared" si="21"/>
        <v>0</v>
      </c>
      <c r="AA96" s="140">
        <f t="shared" si="22"/>
        <v>23966</v>
      </c>
      <c r="AB96" s="141">
        <f t="shared" si="25"/>
        <v>201010</v>
      </c>
      <c r="AC96" s="140">
        <f t="shared" si="23"/>
        <v>2586</v>
      </c>
      <c r="AD96" s="140">
        <f t="shared" si="24"/>
        <v>6484</v>
      </c>
    </row>
    <row r="97" spans="1:30" s="123" customFormat="1" ht="12" customHeight="1">
      <c r="A97" s="124" t="s">
        <v>219</v>
      </c>
      <c r="B97" s="125" t="s">
        <v>394</v>
      </c>
      <c r="C97" s="124" t="s">
        <v>395</v>
      </c>
      <c r="D97" s="140">
        <f t="shared" si="13"/>
        <v>14274</v>
      </c>
      <c r="E97" s="140">
        <f t="shared" si="14"/>
        <v>6860</v>
      </c>
      <c r="F97" s="140">
        <v>0</v>
      </c>
      <c r="G97" s="140">
        <v>0</v>
      </c>
      <c r="H97" s="140">
        <v>0</v>
      </c>
      <c r="I97" s="140">
        <v>0</v>
      </c>
      <c r="J97" s="141">
        <v>84213</v>
      </c>
      <c r="K97" s="140">
        <v>6860</v>
      </c>
      <c r="L97" s="140">
        <v>7414</v>
      </c>
      <c r="M97" s="140">
        <f t="shared" si="15"/>
        <v>18818</v>
      </c>
      <c r="N97" s="140">
        <f t="shared" si="16"/>
        <v>18721</v>
      </c>
      <c r="O97" s="140">
        <v>0</v>
      </c>
      <c r="P97" s="140">
        <v>0</v>
      </c>
      <c r="Q97" s="140">
        <v>0</v>
      </c>
      <c r="R97" s="140">
        <v>18238</v>
      </c>
      <c r="S97" s="141">
        <v>75317</v>
      </c>
      <c r="T97" s="140">
        <v>483</v>
      </c>
      <c r="U97" s="140">
        <v>97</v>
      </c>
      <c r="V97" s="140">
        <f t="shared" si="17"/>
        <v>33092</v>
      </c>
      <c r="W97" s="140">
        <f t="shared" si="18"/>
        <v>25581</v>
      </c>
      <c r="X97" s="140">
        <f t="shared" si="19"/>
        <v>0</v>
      </c>
      <c r="Y97" s="140">
        <f t="shared" si="20"/>
        <v>0</v>
      </c>
      <c r="Z97" s="140">
        <f t="shared" si="21"/>
        <v>0</v>
      </c>
      <c r="AA97" s="140">
        <f t="shared" si="22"/>
        <v>18238</v>
      </c>
      <c r="AB97" s="141">
        <f t="shared" si="25"/>
        <v>159530</v>
      </c>
      <c r="AC97" s="140">
        <f t="shared" si="23"/>
        <v>7343</v>
      </c>
      <c r="AD97" s="140">
        <f t="shared" si="24"/>
        <v>7511</v>
      </c>
    </row>
    <row r="98" spans="1:30" s="123" customFormat="1" ht="12" customHeight="1">
      <c r="A98" s="124" t="s">
        <v>219</v>
      </c>
      <c r="B98" s="125" t="s">
        <v>396</v>
      </c>
      <c r="C98" s="124" t="s">
        <v>397</v>
      </c>
      <c r="D98" s="140">
        <f t="shared" si="13"/>
        <v>8878</v>
      </c>
      <c r="E98" s="140">
        <f t="shared" si="14"/>
        <v>0</v>
      </c>
      <c r="F98" s="140">
        <v>0</v>
      </c>
      <c r="G98" s="140">
        <v>0</v>
      </c>
      <c r="H98" s="140">
        <v>0</v>
      </c>
      <c r="I98" s="140">
        <v>0</v>
      </c>
      <c r="J98" s="141">
        <v>492507</v>
      </c>
      <c r="K98" s="140">
        <v>0</v>
      </c>
      <c r="L98" s="140">
        <v>8878</v>
      </c>
      <c r="M98" s="140">
        <f t="shared" si="15"/>
        <v>0</v>
      </c>
      <c r="N98" s="140">
        <f t="shared" si="16"/>
        <v>0</v>
      </c>
      <c r="O98" s="140">
        <v>0</v>
      </c>
      <c r="P98" s="140">
        <v>0</v>
      </c>
      <c r="Q98" s="140">
        <v>0</v>
      </c>
      <c r="R98" s="140">
        <v>0</v>
      </c>
      <c r="S98" s="141">
        <v>0</v>
      </c>
      <c r="T98" s="140">
        <v>0</v>
      </c>
      <c r="U98" s="140">
        <v>0</v>
      </c>
      <c r="V98" s="140">
        <f t="shared" si="17"/>
        <v>8878</v>
      </c>
      <c r="W98" s="140">
        <f t="shared" si="18"/>
        <v>0</v>
      </c>
      <c r="X98" s="140">
        <f t="shared" si="19"/>
        <v>0</v>
      </c>
      <c r="Y98" s="140">
        <f t="shared" si="20"/>
        <v>0</v>
      </c>
      <c r="Z98" s="140">
        <f t="shared" si="21"/>
        <v>0</v>
      </c>
      <c r="AA98" s="140">
        <f t="shared" si="22"/>
        <v>0</v>
      </c>
      <c r="AB98" s="141">
        <f t="shared" si="25"/>
        <v>492507</v>
      </c>
      <c r="AC98" s="140">
        <f t="shared" si="23"/>
        <v>0</v>
      </c>
      <c r="AD98" s="140">
        <f t="shared" si="24"/>
        <v>8878</v>
      </c>
    </row>
    <row r="99" spans="1:30" s="123" customFormat="1" ht="12" customHeight="1">
      <c r="A99" s="124" t="s">
        <v>219</v>
      </c>
      <c r="B99" s="125" t="s">
        <v>398</v>
      </c>
      <c r="C99" s="124" t="s">
        <v>399</v>
      </c>
      <c r="D99" s="140">
        <f t="shared" si="13"/>
        <v>0</v>
      </c>
      <c r="E99" s="140">
        <f t="shared" si="14"/>
        <v>0</v>
      </c>
      <c r="F99" s="140">
        <v>0</v>
      </c>
      <c r="G99" s="140">
        <v>0</v>
      </c>
      <c r="H99" s="140">
        <v>0</v>
      </c>
      <c r="I99" s="140">
        <v>0</v>
      </c>
      <c r="J99" s="141">
        <v>0</v>
      </c>
      <c r="K99" s="140">
        <v>0</v>
      </c>
      <c r="L99" s="140">
        <v>0</v>
      </c>
      <c r="M99" s="140">
        <f t="shared" si="15"/>
        <v>52381</v>
      </c>
      <c r="N99" s="140">
        <f t="shared" si="16"/>
        <v>5576</v>
      </c>
      <c r="O99" s="140">
        <v>0</v>
      </c>
      <c r="P99" s="140">
        <v>0</v>
      </c>
      <c r="Q99" s="140">
        <v>0</v>
      </c>
      <c r="R99" s="140">
        <v>5566</v>
      </c>
      <c r="S99" s="141">
        <v>174370</v>
      </c>
      <c r="T99" s="140">
        <v>10</v>
      </c>
      <c r="U99" s="140">
        <v>46805</v>
      </c>
      <c r="V99" s="140">
        <f t="shared" si="17"/>
        <v>52381</v>
      </c>
      <c r="W99" s="140">
        <f t="shared" si="18"/>
        <v>5576</v>
      </c>
      <c r="X99" s="140">
        <f t="shared" si="19"/>
        <v>0</v>
      </c>
      <c r="Y99" s="140">
        <f t="shared" si="20"/>
        <v>0</v>
      </c>
      <c r="Z99" s="140">
        <f t="shared" si="21"/>
        <v>0</v>
      </c>
      <c r="AA99" s="140">
        <f t="shared" si="22"/>
        <v>5566</v>
      </c>
      <c r="AB99" s="141">
        <f t="shared" si="25"/>
        <v>174370</v>
      </c>
      <c r="AC99" s="140">
        <f t="shared" si="23"/>
        <v>10</v>
      </c>
      <c r="AD99" s="140">
        <f t="shared" si="24"/>
        <v>46805</v>
      </c>
    </row>
    <row r="100" spans="1:30" s="123" customFormat="1" ht="12" customHeight="1">
      <c r="A100" s="124" t="s">
        <v>219</v>
      </c>
      <c r="B100" s="125" t="s">
        <v>400</v>
      </c>
      <c r="C100" s="124" t="s">
        <v>401</v>
      </c>
      <c r="D100" s="140">
        <f t="shared" si="13"/>
        <v>22791</v>
      </c>
      <c r="E100" s="140">
        <f t="shared" si="14"/>
        <v>13313</v>
      </c>
      <c r="F100" s="140">
        <v>0</v>
      </c>
      <c r="G100" s="140">
        <v>0</v>
      </c>
      <c r="H100" s="140">
        <v>0</v>
      </c>
      <c r="I100" s="140">
        <v>13268</v>
      </c>
      <c r="J100" s="141">
        <v>140668</v>
      </c>
      <c r="K100" s="140">
        <v>45</v>
      </c>
      <c r="L100" s="140">
        <v>9478</v>
      </c>
      <c r="M100" s="140">
        <f t="shared" si="15"/>
        <v>19020</v>
      </c>
      <c r="N100" s="140">
        <f t="shared" si="16"/>
        <v>9543</v>
      </c>
      <c r="O100" s="140">
        <v>0</v>
      </c>
      <c r="P100" s="140">
        <v>0</v>
      </c>
      <c r="Q100" s="140">
        <v>0</v>
      </c>
      <c r="R100" s="140">
        <v>9499</v>
      </c>
      <c r="S100" s="141">
        <v>98505</v>
      </c>
      <c r="T100" s="140">
        <v>44</v>
      </c>
      <c r="U100" s="140">
        <v>9477</v>
      </c>
      <c r="V100" s="140">
        <f t="shared" si="17"/>
        <v>41811</v>
      </c>
      <c r="W100" s="140">
        <f t="shared" si="18"/>
        <v>22856</v>
      </c>
      <c r="X100" s="140">
        <f t="shared" si="19"/>
        <v>0</v>
      </c>
      <c r="Y100" s="140">
        <f t="shared" si="20"/>
        <v>0</v>
      </c>
      <c r="Z100" s="140">
        <f t="shared" si="21"/>
        <v>0</v>
      </c>
      <c r="AA100" s="140">
        <f t="shared" si="22"/>
        <v>22767</v>
      </c>
      <c r="AB100" s="141">
        <f t="shared" si="25"/>
        <v>239173</v>
      </c>
      <c r="AC100" s="140">
        <f t="shared" si="23"/>
        <v>89</v>
      </c>
      <c r="AD100" s="140">
        <f t="shared" si="24"/>
        <v>18955</v>
      </c>
    </row>
    <row r="101" spans="1:30" s="123" customFormat="1" ht="12" customHeight="1">
      <c r="A101" s="124" t="s">
        <v>219</v>
      </c>
      <c r="B101" s="125" t="s">
        <v>402</v>
      </c>
      <c r="C101" s="124" t="s">
        <v>403</v>
      </c>
      <c r="D101" s="140">
        <f t="shared" si="13"/>
        <v>116646</v>
      </c>
      <c r="E101" s="140">
        <f t="shared" si="14"/>
        <v>101825</v>
      </c>
      <c r="F101" s="140">
        <v>3325</v>
      </c>
      <c r="G101" s="140">
        <v>0</v>
      </c>
      <c r="H101" s="140">
        <v>0</v>
      </c>
      <c r="I101" s="140">
        <v>90524</v>
      </c>
      <c r="J101" s="141">
        <v>406493</v>
      </c>
      <c r="K101" s="140">
        <v>7976</v>
      </c>
      <c r="L101" s="140">
        <v>14821</v>
      </c>
      <c r="M101" s="140">
        <f t="shared" si="15"/>
        <v>152752</v>
      </c>
      <c r="N101" s="140">
        <f t="shared" si="16"/>
        <v>147268</v>
      </c>
      <c r="O101" s="140">
        <v>0</v>
      </c>
      <c r="P101" s="140">
        <v>0</v>
      </c>
      <c r="Q101" s="140">
        <v>0</v>
      </c>
      <c r="R101" s="140">
        <v>147268</v>
      </c>
      <c r="S101" s="141">
        <v>116555</v>
      </c>
      <c r="T101" s="140">
        <v>0</v>
      </c>
      <c r="U101" s="140">
        <v>5484</v>
      </c>
      <c r="V101" s="140">
        <f t="shared" si="17"/>
        <v>269398</v>
      </c>
      <c r="W101" s="140">
        <f t="shared" si="18"/>
        <v>249093</v>
      </c>
      <c r="X101" s="140">
        <f t="shared" si="19"/>
        <v>3325</v>
      </c>
      <c r="Y101" s="140">
        <f t="shared" si="20"/>
        <v>0</v>
      </c>
      <c r="Z101" s="140">
        <f t="shared" si="21"/>
        <v>0</v>
      </c>
      <c r="AA101" s="140">
        <f t="shared" si="22"/>
        <v>237792</v>
      </c>
      <c r="AB101" s="141">
        <f t="shared" si="25"/>
        <v>523048</v>
      </c>
      <c r="AC101" s="140">
        <f t="shared" si="23"/>
        <v>7976</v>
      </c>
      <c r="AD101" s="140">
        <f t="shared" si="24"/>
        <v>20305</v>
      </c>
    </row>
    <row r="102" spans="1:30" s="123" customFormat="1" ht="12" customHeight="1">
      <c r="A102" s="124" t="s">
        <v>219</v>
      </c>
      <c r="B102" s="125" t="s">
        <v>404</v>
      </c>
      <c r="C102" s="124" t="s">
        <v>405</v>
      </c>
      <c r="D102" s="140">
        <f t="shared" si="13"/>
        <v>189894</v>
      </c>
      <c r="E102" s="140">
        <f t="shared" si="14"/>
        <v>170937</v>
      </c>
      <c r="F102" s="140">
        <v>0</v>
      </c>
      <c r="G102" s="140">
        <v>0</v>
      </c>
      <c r="H102" s="140">
        <v>0</v>
      </c>
      <c r="I102" s="140">
        <v>170791</v>
      </c>
      <c r="J102" s="141">
        <v>483405</v>
      </c>
      <c r="K102" s="140">
        <v>146</v>
      </c>
      <c r="L102" s="140">
        <v>18957</v>
      </c>
      <c r="M102" s="140">
        <f t="shared" si="15"/>
        <v>58233</v>
      </c>
      <c r="N102" s="140">
        <f t="shared" si="16"/>
        <v>53307</v>
      </c>
      <c r="O102" s="140">
        <v>0</v>
      </c>
      <c r="P102" s="140">
        <v>0</v>
      </c>
      <c r="Q102" s="140">
        <v>0</v>
      </c>
      <c r="R102" s="140">
        <v>52967</v>
      </c>
      <c r="S102" s="141">
        <v>130023</v>
      </c>
      <c r="T102" s="140">
        <v>340</v>
      </c>
      <c r="U102" s="140">
        <v>4926</v>
      </c>
      <c r="V102" s="140">
        <f t="shared" si="17"/>
        <v>248127</v>
      </c>
      <c r="W102" s="140">
        <f t="shared" si="18"/>
        <v>224244</v>
      </c>
      <c r="X102" s="140">
        <f t="shared" si="19"/>
        <v>0</v>
      </c>
      <c r="Y102" s="140">
        <f t="shared" si="20"/>
        <v>0</v>
      </c>
      <c r="Z102" s="140">
        <f t="shared" si="21"/>
        <v>0</v>
      </c>
      <c r="AA102" s="140">
        <f t="shared" si="22"/>
        <v>223758</v>
      </c>
      <c r="AB102" s="141">
        <f t="shared" si="25"/>
        <v>613428</v>
      </c>
      <c r="AC102" s="140">
        <f t="shared" si="23"/>
        <v>486</v>
      </c>
      <c r="AD102" s="140">
        <f t="shared" si="24"/>
        <v>23883</v>
      </c>
    </row>
    <row r="103" spans="1:30" s="123" customFormat="1" ht="12" customHeight="1">
      <c r="A103" s="124" t="s">
        <v>219</v>
      </c>
      <c r="B103" s="125" t="s">
        <v>406</v>
      </c>
      <c r="C103" s="124" t="s">
        <v>407</v>
      </c>
      <c r="D103" s="140">
        <f t="shared" si="13"/>
        <v>487678</v>
      </c>
      <c r="E103" s="140">
        <f t="shared" si="14"/>
        <v>487678</v>
      </c>
      <c r="F103" s="140">
        <v>23218</v>
      </c>
      <c r="G103" s="140">
        <v>0</v>
      </c>
      <c r="H103" s="140">
        <v>0</v>
      </c>
      <c r="I103" s="140">
        <v>447733</v>
      </c>
      <c r="J103" s="141">
        <v>452723</v>
      </c>
      <c r="K103" s="140">
        <v>16727</v>
      </c>
      <c r="L103" s="140">
        <v>0</v>
      </c>
      <c r="M103" s="140">
        <f t="shared" si="15"/>
        <v>0</v>
      </c>
      <c r="N103" s="140">
        <f t="shared" si="16"/>
        <v>0</v>
      </c>
      <c r="O103" s="140">
        <v>0</v>
      </c>
      <c r="P103" s="140">
        <v>0</v>
      </c>
      <c r="Q103" s="140">
        <v>0</v>
      </c>
      <c r="R103" s="140">
        <v>0</v>
      </c>
      <c r="S103" s="141">
        <v>0</v>
      </c>
      <c r="T103" s="140">
        <v>0</v>
      </c>
      <c r="U103" s="140">
        <v>0</v>
      </c>
      <c r="V103" s="140">
        <f t="shared" si="17"/>
        <v>487678</v>
      </c>
      <c r="W103" s="140">
        <f t="shared" si="18"/>
        <v>487678</v>
      </c>
      <c r="X103" s="140">
        <f t="shared" si="19"/>
        <v>23218</v>
      </c>
      <c r="Y103" s="140">
        <f t="shared" si="20"/>
        <v>0</v>
      </c>
      <c r="Z103" s="140">
        <f t="shared" si="21"/>
        <v>0</v>
      </c>
      <c r="AA103" s="140">
        <f t="shared" si="22"/>
        <v>447733</v>
      </c>
      <c r="AB103" s="141">
        <f t="shared" si="25"/>
        <v>452723</v>
      </c>
      <c r="AC103" s="140">
        <f t="shared" si="23"/>
        <v>16727</v>
      </c>
      <c r="AD103" s="140">
        <f t="shared" si="24"/>
        <v>0</v>
      </c>
    </row>
    <row r="104" spans="1:30" s="123" customFormat="1" ht="12" customHeight="1">
      <c r="A104" s="124" t="s">
        <v>219</v>
      </c>
      <c r="B104" s="125" t="s">
        <v>408</v>
      </c>
      <c r="C104" s="124" t="s">
        <v>409</v>
      </c>
      <c r="D104" s="140">
        <f t="shared" si="13"/>
        <v>0</v>
      </c>
      <c r="E104" s="140">
        <f t="shared" si="14"/>
        <v>0</v>
      </c>
      <c r="F104" s="140">
        <v>0</v>
      </c>
      <c r="G104" s="140">
        <v>0</v>
      </c>
      <c r="H104" s="140">
        <v>0</v>
      </c>
      <c r="I104" s="140">
        <v>0</v>
      </c>
      <c r="J104" s="141">
        <v>0</v>
      </c>
      <c r="K104" s="140">
        <v>0</v>
      </c>
      <c r="L104" s="140">
        <v>0</v>
      </c>
      <c r="M104" s="140">
        <f t="shared" si="15"/>
        <v>15868</v>
      </c>
      <c r="N104" s="140">
        <f t="shared" si="16"/>
        <v>15868</v>
      </c>
      <c r="O104" s="140">
        <v>0</v>
      </c>
      <c r="P104" s="140">
        <v>0</v>
      </c>
      <c r="Q104" s="140">
        <v>0</v>
      </c>
      <c r="R104" s="140">
        <v>15868</v>
      </c>
      <c r="S104" s="141">
        <v>94066</v>
      </c>
      <c r="T104" s="140">
        <v>0</v>
      </c>
      <c r="U104" s="140">
        <v>0</v>
      </c>
      <c r="V104" s="140">
        <f t="shared" si="17"/>
        <v>15868</v>
      </c>
      <c r="W104" s="140">
        <f t="shared" si="18"/>
        <v>15868</v>
      </c>
      <c r="X104" s="140">
        <f t="shared" si="19"/>
        <v>0</v>
      </c>
      <c r="Y104" s="140">
        <f t="shared" si="20"/>
        <v>0</v>
      </c>
      <c r="Z104" s="140">
        <f t="shared" si="21"/>
        <v>0</v>
      </c>
      <c r="AA104" s="140">
        <f t="shared" si="22"/>
        <v>15868</v>
      </c>
      <c r="AB104" s="141">
        <f t="shared" si="25"/>
        <v>94066</v>
      </c>
      <c r="AC104" s="140">
        <f t="shared" si="23"/>
        <v>0</v>
      </c>
      <c r="AD104" s="140">
        <f t="shared" si="24"/>
        <v>0</v>
      </c>
    </row>
    <row r="105" spans="1:30" s="123" customFormat="1" ht="12" customHeight="1">
      <c r="A105" s="124" t="s">
        <v>219</v>
      </c>
      <c r="B105" s="125" t="s">
        <v>410</v>
      </c>
      <c r="C105" s="124" t="s">
        <v>411</v>
      </c>
      <c r="D105" s="140">
        <f t="shared" si="13"/>
        <v>306372</v>
      </c>
      <c r="E105" s="140">
        <f t="shared" si="14"/>
        <v>256832</v>
      </c>
      <c r="F105" s="140">
        <v>0</v>
      </c>
      <c r="G105" s="140">
        <v>0</v>
      </c>
      <c r="H105" s="140">
        <v>0</v>
      </c>
      <c r="I105" s="140">
        <v>256075</v>
      </c>
      <c r="J105" s="141">
        <v>521953</v>
      </c>
      <c r="K105" s="140">
        <v>757</v>
      </c>
      <c r="L105" s="140">
        <v>49540</v>
      </c>
      <c r="M105" s="140">
        <f t="shared" si="15"/>
        <v>38499</v>
      </c>
      <c r="N105" s="140">
        <f t="shared" si="16"/>
        <v>38499</v>
      </c>
      <c r="O105" s="140">
        <v>0</v>
      </c>
      <c r="P105" s="140">
        <v>0</v>
      </c>
      <c r="Q105" s="140">
        <v>0</v>
      </c>
      <c r="R105" s="140">
        <v>36915</v>
      </c>
      <c r="S105" s="141">
        <v>265145</v>
      </c>
      <c r="T105" s="140">
        <v>1584</v>
      </c>
      <c r="U105" s="140">
        <v>0</v>
      </c>
      <c r="V105" s="140">
        <f t="shared" si="17"/>
        <v>344871</v>
      </c>
      <c r="W105" s="140">
        <f t="shared" si="18"/>
        <v>295331</v>
      </c>
      <c r="X105" s="140">
        <f t="shared" si="19"/>
        <v>0</v>
      </c>
      <c r="Y105" s="140">
        <f t="shared" si="20"/>
        <v>0</v>
      </c>
      <c r="Z105" s="140">
        <f t="shared" si="21"/>
        <v>0</v>
      </c>
      <c r="AA105" s="140">
        <f t="shared" si="22"/>
        <v>292990</v>
      </c>
      <c r="AB105" s="141">
        <f t="shared" si="25"/>
        <v>787098</v>
      </c>
      <c r="AC105" s="140">
        <f t="shared" si="23"/>
        <v>2341</v>
      </c>
      <c r="AD105" s="140">
        <f t="shared" si="24"/>
        <v>49540</v>
      </c>
    </row>
    <row r="106" spans="1:30" s="123" customFormat="1" ht="12" customHeight="1">
      <c r="A106" s="124" t="s">
        <v>219</v>
      </c>
      <c r="B106" s="125" t="s">
        <v>412</v>
      </c>
      <c r="C106" s="124" t="s">
        <v>413</v>
      </c>
      <c r="D106" s="140">
        <f t="shared" si="13"/>
        <v>19972</v>
      </c>
      <c r="E106" s="140">
        <f t="shared" si="14"/>
        <v>19972</v>
      </c>
      <c r="F106" s="140">
        <v>0</v>
      </c>
      <c r="G106" s="140">
        <v>0</v>
      </c>
      <c r="H106" s="140">
        <v>0</v>
      </c>
      <c r="I106" s="140">
        <v>10573</v>
      </c>
      <c r="J106" s="141">
        <v>155384</v>
      </c>
      <c r="K106" s="140">
        <v>9399</v>
      </c>
      <c r="L106" s="140">
        <v>0</v>
      </c>
      <c r="M106" s="140">
        <f t="shared" si="15"/>
        <v>8930</v>
      </c>
      <c r="N106" s="140">
        <f t="shared" si="16"/>
        <v>8930</v>
      </c>
      <c r="O106" s="140">
        <v>0</v>
      </c>
      <c r="P106" s="140">
        <v>0</v>
      </c>
      <c r="Q106" s="140">
        <v>0</v>
      </c>
      <c r="R106" s="140">
        <v>8930</v>
      </c>
      <c r="S106" s="141">
        <v>72490</v>
      </c>
      <c r="T106" s="140">
        <v>0</v>
      </c>
      <c r="U106" s="140">
        <v>0</v>
      </c>
      <c r="V106" s="140">
        <f t="shared" si="17"/>
        <v>28902</v>
      </c>
      <c r="W106" s="140">
        <f t="shared" si="18"/>
        <v>28902</v>
      </c>
      <c r="X106" s="140">
        <f t="shared" si="19"/>
        <v>0</v>
      </c>
      <c r="Y106" s="140">
        <f t="shared" si="20"/>
        <v>0</v>
      </c>
      <c r="Z106" s="140">
        <f t="shared" si="21"/>
        <v>0</v>
      </c>
      <c r="AA106" s="140">
        <f t="shared" si="22"/>
        <v>19503</v>
      </c>
      <c r="AB106" s="141">
        <f t="shared" si="25"/>
        <v>227874</v>
      </c>
      <c r="AC106" s="140">
        <f t="shared" si="23"/>
        <v>9399</v>
      </c>
      <c r="AD106" s="140">
        <f t="shared" si="24"/>
        <v>0</v>
      </c>
    </row>
    <row r="107" spans="1:30" s="123" customFormat="1" ht="12" customHeight="1">
      <c r="A107" s="124" t="s">
        <v>219</v>
      </c>
      <c r="B107" s="125" t="s">
        <v>414</v>
      </c>
      <c r="C107" s="124" t="s">
        <v>415</v>
      </c>
      <c r="D107" s="140">
        <f t="shared" si="13"/>
        <v>93384</v>
      </c>
      <c r="E107" s="140">
        <f t="shared" si="14"/>
        <v>71924</v>
      </c>
      <c r="F107" s="140">
        <v>0</v>
      </c>
      <c r="G107" s="140">
        <v>0</v>
      </c>
      <c r="H107" s="140">
        <v>0</v>
      </c>
      <c r="I107" s="140">
        <v>49746</v>
      </c>
      <c r="J107" s="141">
        <v>430980</v>
      </c>
      <c r="K107" s="140">
        <v>22178</v>
      </c>
      <c r="L107" s="140">
        <v>21460</v>
      </c>
      <c r="M107" s="140">
        <f t="shared" si="15"/>
        <v>21694</v>
      </c>
      <c r="N107" s="140">
        <f t="shared" si="16"/>
        <v>20664</v>
      </c>
      <c r="O107" s="140">
        <v>0</v>
      </c>
      <c r="P107" s="140">
        <v>0</v>
      </c>
      <c r="Q107" s="140">
        <v>0</v>
      </c>
      <c r="R107" s="140">
        <v>13545</v>
      </c>
      <c r="S107" s="141">
        <v>92369</v>
      </c>
      <c r="T107" s="140">
        <v>7119</v>
      </c>
      <c r="U107" s="140">
        <v>1030</v>
      </c>
      <c r="V107" s="140">
        <f t="shared" si="17"/>
        <v>115078</v>
      </c>
      <c r="W107" s="140">
        <f t="shared" si="18"/>
        <v>92588</v>
      </c>
      <c r="X107" s="140">
        <f t="shared" si="19"/>
        <v>0</v>
      </c>
      <c r="Y107" s="140">
        <f t="shared" si="20"/>
        <v>0</v>
      </c>
      <c r="Z107" s="140">
        <f t="shared" si="21"/>
        <v>0</v>
      </c>
      <c r="AA107" s="140">
        <f t="shared" si="22"/>
        <v>63291</v>
      </c>
      <c r="AB107" s="141">
        <f t="shared" si="25"/>
        <v>523349</v>
      </c>
      <c r="AC107" s="140">
        <f t="shared" si="23"/>
        <v>29297</v>
      </c>
      <c r="AD107" s="140">
        <f t="shared" si="24"/>
        <v>22490</v>
      </c>
    </row>
    <row r="108" spans="1:30" s="123" customFormat="1" ht="12" customHeight="1">
      <c r="A108" s="124" t="s">
        <v>219</v>
      </c>
      <c r="B108" s="125" t="s">
        <v>416</v>
      </c>
      <c r="C108" s="124" t="s">
        <v>417</v>
      </c>
      <c r="D108" s="140">
        <f t="shared" si="13"/>
        <v>1090904</v>
      </c>
      <c r="E108" s="140">
        <f t="shared" si="14"/>
        <v>1090904</v>
      </c>
      <c r="F108" s="140">
        <v>0</v>
      </c>
      <c r="G108" s="140">
        <v>0</v>
      </c>
      <c r="H108" s="140">
        <v>0</v>
      </c>
      <c r="I108" s="140">
        <v>746120</v>
      </c>
      <c r="J108" s="141">
        <v>219191</v>
      </c>
      <c r="K108" s="140">
        <v>344784</v>
      </c>
      <c r="L108" s="140">
        <v>0</v>
      </c>
      <c r="M108" s="140">
        <f t="shared" si="15"/>
        <v>5580</v>
      </c>
      <c r="N108" s="140">
        <f t="shared" si="16"/>
        <v>5580</v>
      </c>
      <c r="O108" s="140">
        <v>0</v>
      </c>
      <c r="P108" s="140">
        <v>0</v>
      </c>
      <c r="Q108" s="140">
        <v>0</v>
      </c>
      <c r="R108" s="140">
        <v>5580</v>
      </c>
      <c r="S108" s="141">
        <v>118364</v>
      </c>
      <c r="T108" s="140">
        <v>0</v>
      </c>
      <c r="U108" s="140">
        <v>0</v>
      </c>
      <c r="V108" s="140">
        <f t="shared" si="17"/>
        <v>1096484</v>
      </c>
      <c r="W108" s="140">
        <f t="shared" si="18"/>
        <v>1096484</v>
      </c>
      <c r="X108" s="140">
        <f t="shared" si="19"/>
        <v>0</v>
      </c>
      <c r="Y108" s="140">
        <f t="shared" si="20"/>
        <v>0</v>
      </c>
      <c r="Z108" s="140">
        <f t="shared" si="21"/>
        <v>0</v>
      </c>
      <c r="AA108" s="140">
        <f t="shared" si="22"/>
        <v>751700</v>
      </c>
      <c r="AB108" s="141">
        <f t="shared" si="25"/>
        <v>337555</v>
      </c>
      <c r="AC108" s="140">
        <f t="shared" si="23"/>
        <v>344784</v>
      </c>
      <c r="AD108" s="140">
        <f t="shared" si="24"/>
        <v>0</v>
      </c>
    </row>
    <row r="109" spans="1:30" s="123" customFormat="1" ht="12" customHeight="1">
      <c r="A109" s="124" t="s">
        <v>219</v>
      </c>
      <c r="B109" s="125" t="s">
        <v>418</v>
      </c>
      <c r="C109" s="124" t="s">
        <v>419</v>
      </c>
      <c r="D109" s="140">
        <f t="shared" si="13"/>
        <v>21049</v>
      </c>
      <c r="E109" s="140">
        <f t="shared" si="14"/>
        <v>330</v>
      </c>
      <c r="F109" s="140">
        <v>0</v>
      </c>
      <c r="G109" s="140">
        <v>0</v>
      </c>
      <c r="H109" s="140">
        <v>0</v>
      </c>
      <c r="I109" s="140">
        <v>330</v>
      </c>
      <c r="J109" s="141">
        <v>60595</v>
      </c>
      <c r="K109" s="140">
        <v>0</v>
      </c>
      <c r="L109" s="140">
        <v>20719</v>
      </c>
      <c r="M109" s="140">
        <f t="shared" si="15"/>
        <v>22002</v>
      </c>
      <c r="N109" s="140">
        <f t="shared" si="16"/>
        <v>8075</v>
      </c>
      <c r="O109" s="140">
        <v>0</v>
      </c>
      <c r="P109" s="140">
        <v>0</v>
      </c>
      <c r="Q109" s="140">
        <v>0</v>
      </c>
      <c r="R109" s="140">
        <v>8075</v>
      </c>
      <c r="S109" s="141">
        <v>63296</v>
      </c>
      <c r="T109" s="140">
        <v>0</v>
      </c>
      <c r="U109" s="140">
        <v>13927</v>
      </c>
      <c r="V109" s="140">
        <f t="shared" si="17"/>
        <v>43051</v>
      </c>
      <c r="W109" s="140">
        <f t="shared" si="18"/>
        <v>8405</v>
      </c>
      <c r="X109" s="140">
        <f t="shared" si="19"/>
        <v>0</v>
      </c>
      <c r="Y109" s="140">
        <f t="shared" si="20"/>
        <v>0</v>
      </c>
      <c r="Z109" s="140">
        <f t="shared" si="21"/>
        <v>0</v>
      </c>
      <c r="AA109" s="140">
        <f t="shared" si="22"/>
        <v>8405</v>
      </c>
      <c r="AB109" s="141">
        <f t="shared" si="25"/>
        <v>123891</v>
      </c>
      <c r="AC109" s="140">
        <f t="shared" si="23"/>
        <v>0</v>
      </c>
      <c r="AD109" s="140">
        <f t="shared" si="24"/>
        <v>34646</v>
      </c>
    </row>
    <row r="110" spans="1:30" s="123" customFormat="1" ht="12" customHeight="1">
      <c r="A110" s="124" t="s">
        <v>219</v>
      </c>
      <c r="B110" s="125" t="s">
        <v>420</v>
      </c>
      <c r="C110" s="124" t="s">
        <v>421</v>
      </c>
      <c r="D110" s="140">
        <f t="shared" si="13"/>
        <v>8046</v>
      </c>
      <c r="E110" s="140">
        <f t="shared" si="14"/>
        <v>8046</v>
      </c>
      <c r="F110" s="140">
        <v>0</v>
      </c>
      <c r="G110" s="140">
        <v>0</v>
      </c>
      <c r="H110" s="140">
        <v>0</v>
      </c>
      <c r="I110" s="140">
        <v>4804</v>
      </c>
      <c r="J110" s="141">
        <v>18587</v>
      </c>
      <c r="K110" s="140">
        <v>3242</v>
      </c>
      <c r="L110" s="140">
        <v>0</v>
      </c>
      <c r="M110" s="140">
        <f t="shared" si="15"/>
        <v>7874</v>
      </c>
      <c r="N110" s="140">
        <f t="shared" si="16"/>
        <v>7874</v>
      </c>
      <c r="O110" s="140">
        <v>0</v>
      </c>
      <c r="P110" s="140">
        <v>0</v>
      </c>
      <c r="Q110" s="140">
        <v>0</v>
      </c>
      <c r="R110" s="140">
        <v>7628</v>
      </c>
      <c r="S110" s="141">
        <v>46273</v>
      </c>
      <c r="T110" s="140">
        <v>246</v>
      </c>
      <c r="U110" s="140">
        <v>0</v>
      </c>
      <c r="V110" s="140">
        <f t="shared" si="17"/>
        <v>15920</v>
      </c>
      <c r="W110" s="140">
        <f t="shared" si="18"/>
        <v>15920</v>
      </c>
      <c r="X110" s="140">
        <f t="shared" si="19"/>
        <v>0</v>
      </c>
      <c r="Y110" s="140">
        <f t="shared" si="20"/>
        <v>0</v>
      </c>
      <c r="Z110" s="140">
        <f t="shared" si="21"/>
        <v>0</v>
      </c>
      <c r="AA110" s="140">
        <f t="shared" si="22"/>
        <v>12432</v>
      </c>
      <c r="AB110" s="141">
        <f t="shared" si="25"/>
        <v>64860</v>
      </c>
      <c r="AC110" s="140">
        <f t="shared" si="23"/>
        <v>3488</v>
      </c>
      <c r="AD110" s="140">
        <f t="shared" si="24"/>
        <v>0</v>
      </c>
    </row>
    <row r="111" spans="1:30" s="123" customFormat="1" ht="12" customHeight="1">
      <c r="A111" s="124" t="s">
        <v>219</v>
      </c>
      <c r="B111" s="125" t="s">
        <v>422</v>
      </c>
      <c r="C111" s="124" t="s">
        <v>423</v>
      </c>
      <c r="D111" s="140">
        <f t="shared" si="13"/>
        <v>28248</v>
      </c>
      <c r="E111" s="140">
        <f t="shared" si="14"/>
        <v>26868</v>
      </c>
      <c r="F111" s="140">
        <v>0</v>
      </c>
      <c r="G111" s="140">
        <v>0</v>
      </c>
      <c r="H111" s="140">
        <v>0</v>
      </c>
      <c r="I111" s="140">
        <v>24068</v>
      </c>
      <c r="J111" s="141">
        <v>161595</v>
      </c>
      <c r="K111" s="140">
        <v>2800</v>
      </c>
      <c r="L111" s="140">
        <v>1380</v>
      </c>
      <c r="M111" s="140">
        <f t="shared" si="15"/>
        <v>34081</v>
      </c>
      <c r="N111" s="140">
        <f t="shared" si="16"/>
        <v>32949</v>
      </c>
      <c r="O111" s="140">
        <v>0</v>
      </c>
      <c r="P111" s="140">
        <v>0</v>
      </c>
      <c r="Q111" s="140">
        <v>0</v>
      </c>
      <c r="R111" s="140">
        <v>32949</v>
      </c>
      <c r="S111" s="141">
        <v>151649</v>
      </c>
      <c r="T111" s="140">
        <v>0</v>
      </c>
      <c r="U111" s="140">
        <v>1132</v>
      </c>
      <c r="V111" s="140">
        <f t="shared" si="17"/>
        <v>62329</v>
      </c>
      <c r="W111" s="140">
        <f t="shared" si="18"/>
        <v>59817</v>
      </c>
      <c r="X111" s="140">
        <f t="shared" si="19"/>
        <v>0</v>
      </c>
      <c r="Y111" s="140">
        <f t="shared" si="20"/>
        <v>0</v>
      </c>
      <c r="Z111" s="140">
        <f t="shared" si="21"/>
        <v>0</v>
      </c>
      <c r="AA111" s="140">
        <f t="shared" si="22"/>
        <v>57017</v>
      </c>
      <c r="AB111" s="141">
        <f t="shared" si="25"/>
        <v>313244</v>
      </c>
      <c r="AC111" s="140">
        <f t="shared" si="23"/>
        <v>2800</v>
      </c>
      <c r="AD111" s="140">
        <f t="shared" si="24"/>
        <v>2512</v>
      </c>
    </row>
    <row r="112" spans="1:30" s="123" customFormat="1" ht="12" customHeight="1">
      <c r="A112" s="124" t="s">
        <v>219</v>
      </c>
      <c r="B112" s="125" t="s">
        <v>424</v>
      </c>
      <c r="C112" s="124" t="s">
        <v>425</v>
      </c>
      <c r="D112" s="140">
        <f t="shared" si="13"/>
        <v>117441</v>
      </c>
      <c r="E112" s="140">
        <f t="shared" si="14"/>
        <v>117441</v>
      </c>
      <c r="F112" s="140">
        <v>0</v>
      </c>
      <c r="G112" s="140">
        <v>0</v>
      </c>
      <c r="H112" s="140">
        <v>0</v>
      </c>
      <c r="I112" s="140">
        <v>80446</v>
      </c>
      <c r="J112" s="141">
        <v>254477</v>
      </c>
      <c r="K112" s="140">
        <v>36995</v>
      </c>
      <c r="L112" s="140">
        <v>0</v>
      </c>
      <c r="M112" s="140">
        <f t="shared" si="15"/>
        <v>0</v>
      </c>
      <c r="N112" s="140">
        <f t="shared" si="16"/>
        <v>0</v>
      </c>
      <c r="O112" s="140">
        <v>0</v>
      </c>
      <c r="P112" s="140">
        <v>0</v>
      </c>
      <c r="Q112" s="140">
        <v>0</v>
      </c>
      <c r="R112" s="140">
        <v>0</v>
      </c>
      <c r="S112" s="141">
        <v>0</v>
      </c>
      <c r="T112" s="140">
        <v>0</v>
      </c>
      <c r="U112" s="140">
        <v>0</v>
      </c>
      <c r="V112" s="140">
        <f t="shared" si="17"/>
        <v>117441</v>
      </c>
      <c r="W112" s="140">
        <f t="shared" si="18"/>
        <v>117441</v>
      </c>
      <c r="X112" s="140">
        <f t="shared" si="19"/>
        <v>0</v>
      </c>
      <c r="Y112" s="140">
        <f t="shared" si="20"/>
        <v>0</v>
      </c>
      <c r="Z112" s="140">
        <f t="shared" si="21"/>
        <v>0</v>
      </c>
      <c r="AA112" s="140">
        <f t="shared" si="22"/>
        <v>80446</v>
      </c>
      <c r="AB112" s="141">
        <f t="shared" si="25"/>
        <v>254477</v>
      </c>
      <c r="AC112" s="140">
        <f t="shared" si="23"/>
        <v>36995</v>
      </c>
      <c r="AD112" s="140">
        <f t="shared" si="24"/>
        <v>0</v>
      </c>
    </row>
    <row r="113" spans="1:30" s="123" customFormat="1" ht="12" customHeight="1">
      <c r="A113" s="124" t="s">
        <v>219</v>
      </c>
      <c r="B113" s="125" t="s">
        <v>426</v>
      </c>
      <c r="C113" s="124" t="s">
        <v>427</v>
      </c>
      <c r="D113" s="140">
        <f t="shared" si="13"/>
        <v>0</v>
      </c>
      <c r="E113" s="140">
        <f t="shared" si="14"/>
        <v>0</v>
      </c>
      <c r="F113" s="140">
        <v>0</v>
      </c>
      <c r="G113" s="140">
        <v>0</v>
      </c>
      <c r="H113" s="140">
        <v>0</v>
      </c>
      <c r="I113" s="140">
        <v>0</v>
      </c>
      <c r="J113" s="141">
        <v>12063</v>
      </c>
      <c r="K113" s="140">
        <v>0</v>
      </c>
      <c r="L113" s="140">
        <v>0</v>
      </c>
      <c r="M113" s="140">
        <f t="shared" si="15"/>
        <v>1444</v>
      </c>
      <c r="N113" s="140">
        <f t="shared" si="16"/>
        <v>1444</v>
      </c>
      <c r="O113" s="140">
        <v>0</v>
      </c>
      <c r="P113" s="140">
        <v>0</v>
      </c>
      <c r="Q113" s="140">
        <v>0</v>
      </c>
      <c r="R113" s="140">
        <v>1444</v>
      </c>
      <c r="S113" s="141">
        <v>52046</v>
      </c>
      <c r="T113" s="140">
        <v>0</v>
      </c>
      <c r="U113" s="140">
        <v>0</v>
      </c>
      <c r="V113" s="140">
        <f t="shared" si="17"/>
        <v>1444</v>
      </c>
      <c r="W113" s="140">
        <f t="shared" si="18"/>
        <v>1444</v>
      </c>
      <c r="X113" s="140">
        <f t="shared" si="19"/>
        <v>0</v>
      </c>
      <c r="Y113" s="140">
        <f t="shared" si="20"/>
        <v>0</v>
      </c>
      <c r="Z113" s="140">
        <f t="shared" si="21"/>
        <v>0</v>
      </c>
      <c r="AA113" s="140">
        <f t="shared" si="22"/>
        <v>1444</v>
      </c>
      <c r="AB113" s="141">
        <f t="shared" si="25"/>
        <v>64109</v>
      </c>
      <c r="AC113" s="140">
        <f t="shared" si="23"/>
        <v>0</v>
      </c>
      <c r="AD113" s="140">
        <f t="shared" si="24"/>
        <v>0</v>
      </c>
    </row>
  </sheetData>
  <sheetProtection/>
  <mergeCells count="3">
    <mergeCell ref="A2:A6"/>
    <mergeCell ref="B2:B6"/>
    <mergeCell ref="C2:C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113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26.69921875" style="137" customWidth="1"/>
    <col min="4" max="87" width="14.69921875" style="139" customWidth="1"/>
    <col min="88" max="16384" width="9" style="137" customWidth="1"/>
  </cols>
  <sheetData>
    <row r="1" spans="1:87" s="44" customFormat="1" ht="17.25">
      <c r="A1" s="106" t="s">
        <v>210</v>
      </c>
      <c r="B1" s="43"/>
      <c r="C1" s="43"/>
      <c r="D1" s="43"/>
      <c r="E1" s="43"/>
      <c r="F1" s="43"/>
      <c r="G1" s="43"/>
      <c r="H1" s="57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s="44" customFormat="1" ht="13.5">
      <c r="A2" s="145" t="s">
        <v>119</v>
      </c>
      <c r="B2" s="145" t="s">
        <v>120</v>
      </c>
      <c r="C2" s="151" t="s">
        <v>121</v>
      </c>
      <c r="D2" s="108" t="s">
        <v>122</v>
      </c>
      <c r="E2" s="60"/>
      <c r="F2" s="60"/>
      <c r="G2" s="60"/>
      <c r="H2" s="60"/>
      <c r="I2" s="60"/>
      <c r="J2" s="60"/>
      <c r="K2" s="61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0"/>
      <c r="Y2" s="60"/>
      <c r="Z2" s="60"/>
      <c r="AA2" s="60"/>
      <c r="AB2" s="60"/>
      <c r="AC2" s="60"/>
      <c r="AD2" s="60"/>
      <c r="AE2" s="62"/>
      <c r="AF2" s="108" t="s">
        <v>123</v>
      </c>
      <c r="AG2" s="60"/>
      <c r="AH2" s="60"/>
      <c r="AI2" s="60"/>
      <c r="AJ2" s="60"/>
      <c r="AK2" s="60"/>
      <c r="AL2" s="60"/>
      <c r="AM2" s="61"/>
      <c r="AN2" s="60"/>
      <c r="AO2" s="60"/>
      <c r="AP2" s="60"/>
      <c r="AQ2" s="60"/>
      <c r="AR2" s="60"/>
      <c r="AS2" s="60"/>
      <c r="AT2" s="60"/>
      <c r="AU2" s="60"/>
      <c r="AV2" s="60"/>
      <c r="AW2" s="61"/>
      <c r="AX2" s="61"/>
      <c r="AY2" s="61"/>
      <c r="AZ2" s="61"/>
      <c r="BA2" s="61"/>
      <c r="BB2" s="61"/>
      <c r="BC2" s="60"/>
      <c r="BD2" s="60"/>
      <c r="BE2" s="60"/>
      <c r="BF2" s="60"/>
      <c r="BG2" s="62"/>
      <c r="BH2" s="108" t="s">
        <v>124</v>
      </c>
      <c r="BI2" s="60"/>
      <c r="BJ2" s="60"/>
      <c r="BK2" s="60"/>
      <c r="BL2" s="60"/>
      <c r="BM2" s="60"/>
      <c r="BN2" s="60"/>
      <c r="BO2" s="61"/>
      <c r="BP2" s="60"/>
      <c r="BQ2" s="60"/>
      <c r="BR2" s="60"/>
      <c r="BS2" s="60"/>
      <c r="BT2" s="60"/>
      <c r="BU2" s="60"/>
      <c r="BV2" s="60"/>
      <c r="BW2" s="60"/>
      <c r="BX2" s="60"/>
      <c r="BY2" s="61"/>
      <c r="BZ2" s="61"/>
      <c r="CA2" s="61"/>
      <c r="CB2" s="61"/>
      <c r="CC2" s="61"/>
      <c r="CD2" s="61"/>
      <c r="CE2" s="60"/>
      <c r="CF2" s="60"/>
      <c r="CG2" s="60"/>
      <c r="CH2" s="60"/>
      <c r="CI2" s="62"/>
    </row>
    <row r="3" spans="1:87" s="44" customFormat="1" ht="13.5">
      <c r="A3" s="146"/>
      <c r="B3" s="146"/>
      <c r="C3" s="152"/>
      <c r="D3" s="110" t="s">
        <v>125</v>
      </c>
      <c r="E3" s="60"/>
      <c r="F3" s="60"/>
      <c r="G3" s="60"/>
      <c r="H3" s="60"/>
      <c r="I3" s="60"/>
      <c r="J3" s="60"/>
      <c r="K3" s="65"/>
      <c r="L3" s="61" t="s">
        <v>126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7"/>
      <c r="AC3" s="68"/>
      <c r="AD3" s="75" t="s">
        <v>127</v>
      </c>
      <c r="AE3" s="70" t="s">
        <v>128</v>
      </c>
      <c r="AF3" s="110" t="s">
        <v>125</v>
      </c>
      <c r="AG3" s="60"/>
      <c r="AH3" s="60"/>
      <c r="AI3" s="60"/>
      <c r="AJ3" s="60"/>
      <c r="AK3" s="60"/>
      <c r="AL3" s="60"/>
      <c r="AM3" s="65"/>
      <c r="AN3" s="61" t="s">
        <v>126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7"/>
      <c r="BE3" s="68"/>
      <c r="BF3" s="75" t="s">
        <v>127</v>
      </c>
      <c r="BG3" s="70" t="s">
        <v>128</v>
      </c>
      <c r="BH3" s="110" t="s">
        <v>125</v>
      </c>
      <c r="BI3" s="60"/>
      <c r="BJ3" s="60"/>
      <c r="BK3" s="60"/>
      <c r="BL3" s="60"/>
      <c r="BM3" s="60"/>
      <c r="BN3" s="60"/>
      <c r="BO3" s="65"/>
      <c r="BP3" s="61" t="s">
        <v>126</v>
      </c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7"/>
      <c r="CG3" s="68"/>
      <c r="CH3" s="75" t="s">
        <v>127</v>
      </c>
      <c r="CI3" s="70" t="s">
        <v>128</v>
      </c>
    </row>
    <row r="4" spans="1:87" s="44" customFormat="1" ht="13.5" customHeight="1">
      <c r="A4" s="146"/>
      <c r="B4" s="146"/>
      <c r="C4" s="152"/>
      <c r="D4" s="70" t="s">
        <v>128</v>
      </c>
      <c r="E4" s="75" t="s">
        <v>129</v>
      </c>
      <c r="F4" s="69"/>
      <c r="G4" s="73"/>
      <c r="H4" s="60"/>
      <c r="I4" s="74"/>
      <c r="J4" s="111" t="s">
        <v>130</v>
      </c>
      <c r="K4" s="143" t="s">
        <v>131</v>
      </c>
      <c r="L4" s="70" t="s">
        <v>128</v>
      </c>
      <c r="M4" s="110" t="s">
        <v>132</v>
      </c>
      <c r="N4" s="67"/>
      <c r="O4" s="67"/>
      <c r="P4" s="67"/>
      <c r="Q4" s="68"/>
      <c r="R4" s="110" t="s">
        <v>133</v>
      </c>
      <c r="S4" s="60"/>
      <c r="T4" s="60"/>
      <c r="U4" s="74"/>
      <c r="V4" s="75" t="s">
        <v>134</v>
      </c>
      <c r="W4" s="110" t="s">
        <v>135</v>
      </c>
      <c r="X4" s="66"/>
      <c r="Y4" s="67"/>
      <c r="Z4" s="67"/>
      <c r="AA4" s="68"/>
      <c r="AB4" s="75" t="s">
        <v>136</v>
      </c>
      <c r="AC4" s="75" t="s">
        <v>137</v>
      </c>
      <c r="AD4" s="70"/>
      <c r="AE4" s="70"/>
      <c r="AF4" s="70" t="s">
        <v>128</v>
      </c>
      <c r="AG4" s="75" t="s">
        <v>129</v>
      </c>
      <c r="AH4" s="69"/>
      <c r="AI4" s="73"/>
      <c r="AJ4" s="60"/>
      <c r="AK4" s="74"/>
      <c r="AL4" s="111" t="s">
        <v>130</v>
      </c>
      <c r="AM4" s="143" t="s">
        <v>131</v>
      </c>
      <c r="AN4" s="70" t="s">
        <v>128</v>
      </c>
      <c r="AO4" s="110" t="s">
        <v>132</v>
      </c>
      <c r="AP4" s="67"/>
      <c r="AQ4" s="67"/>
      <c r="AR4" s="67"/>
      <c r="AS4" s="68"/>
      <c r="AT4" s="110" t="s">
        <v>133</v>
      </c>
      <c r="AU4" s="60"/>
      <c r="AV4" s="60"/>
      <c r="AW4" s="74"/>
      <c r="AX4" s="75" t="s">
        <v>134</v>
      </c>
      <c r="AY4" s="110" t="s">
        <v>135</v>
      </c>
      <c r="AZ4" s="76"/>
      <c r="BA4" s="76"/>
      <c r="BB4" s="77"/>
      <c r="BC4" s="68"/>
      <c r="BD4" s="75" t="s">
        <v>136</v>
      </c>
      <c r="BE4" s="75" t="s">
        <v>137</v>
      </c>
      <c r="BF4" s="70"/>
      <c r="BG4" s="70"/>
      <c r="BH4" s="70" t="s">
        <v>128</v>
      </c>
      <c r="BI4" s="75" t="s">
        <v>129</v>
      </c>
      <c r="BJ4" s="69"/>
      <c r="BK4" s="73"/>
      <c r="BL4" s="60"/>
      <c r="BM4" s="74"/>
      <c r="BN4" s="111" t="s">
        <v>130</v>
      </c>
      <c r="BO4" s="143" t="s">
        <v>131</v>
      </c>
      <c r="BP4" s="70" t="s">
        <v>128</v>
      </c>
      <c r="BQ4" s="110" t="s">
        <v>132</v>
      </c>
      <c r="BR4" s="67"/>
      <c r="BS4" s="67"/>
      <c r="BT4" s="67"/>
      <c r="BU4" s="68"/>
      <c r="BV4" s="110" t="s">
        <v>133</v>
      </c>
      <c r="BW4" s="60"/>
      <c r="BX4" s="60"/>
      <c r="BY4" s="74"/>
      <c r="BZ4" s="75" t="s">
        <v>134</v>
      </c>
      <c r="CA4" s="110" t="s">
        <v>135</v>
      </c>
      <c r="CB4" s="67"/>
      <c r="CC4" s="67"/>
      <c r="CD4" s="67"/>
      <c r="CE4" s="68"/>
      <c r="CF4" s="75" t="s">
        <v>136</v>
      </c>
      <c r="CG4" s="75" t="s">
        <v>137</v>
      </c>
      <c r="CH4" s="70"/>
      <c r="CI4" s="70"/>
    </row>
    <row r="5" spans="1:87" s="44" customFormat="1" ht="23.25" customHeight="1">
      <c r="A5" s="146"/>
      <c r="B5" s="146"/>
      <c r="C5" s="152"/>
      <c r="D5" s="70"/>
      <c r="E5" s="70" t="s">
        <v>128</v>
      </c>
      <c r="F5" s="111" t="s">
        <v>138</v>
      </c>
      <c r="G5" s="111" t="s">
        <v>139</v>
      </c>
      <c r="H5" s="111" t="s">
        <v>140</v>
      </c>
      <c r="I5" s="111" t="s">
        <v>127</v>
      </c>
      <c r="J5" s="78"/>
      <c r="K5" s="144"/>
      <c r="L5" s="70"/>
      <c r="M5" s="70" t="s">
        <v>128</v>
      </c>
      <c r="N5" s="70" t="s">
        <v>141</v>
      </c>
      <c r="O5" s="70" t="s">
        <v>142</v>
      </c>
      <c r="P5" s="70" t="s">
        <v>143</v>
      </c>
      <c r="Q5" s="70" t="s">
        <v>144</v>
      </c>
      <c r="R5" s="70" t="s">
        <v>128</v>
      </c>
      <c r="S5" s="75" t="s">
        <v>145</v>
      </c>
      <c r="T5" s="75" t="s">
        <v>146</v>
      </c>
      <c r="U5" s="75" t="s">
        <v>147</v>
      </c>
      <c r="V5" s="70"/>
      <c r="W5" s="70" t="s">
        <v>128</v>
      </c>
      <c r="X5" s="75" t="s">
        <v>145</v>
      </c>
      <c r="Y5" s="75" t="s">
        <v>146</v>
      </c>
      <c r="Z5" s="75" t="s">
        <v>147</v>
      </c>
      <c r="AA5" s="75" t="s">
        <v>127</v>
      </c>
      <c r="AB5" s="70"/>
      <c r="AC5" s="70"/>
      <c r="AD5" s="70"/>
      <c r="AE5" s="70"/>
      <c r="AF5" s="70"/>
      <c r="AG5" s="70" t="s">
        <v>128</v>
      </c>
      <c r="AH5" s="111" t="s">
        <v>138</v>
      </c>
      <c r="AI5" s="111" t="s">
        <v>139</v>
      </c>
      <c r="AJ5" s="111" t="s">
        <v>140</v>
      </c>
      <c r="AK5" s="111" t="s">
        <v>127</v>
      </c>
      <c r="AL5" s="78"/>
      <c r="AM5" s="144"/>
      <c r="AN5" s="70"/>
      <c r="AO5" s="70" t="s">
        <v>128</v>
      </c>
      <c r="AP5" s="70" t="s">
        <v>141</v>
      </c>
      <c r="AQ5" s="70" t="s">
        <v>142</v>
      </c>
      <c r="AR5" s="70" t="s">
        <v>143</v>
      </c>
      <c r="AS5" s="70" t="s">
        <v>144</v>
      </c>
      <c r="AT5" s="70" t="s">
        <v>128</v>
      </c>
      <c r="AU5" s="75" t="s">
        <v>145</v>
      </c>
      <c r="AV5" s="75" t="s">
        <v>146</v>
      </c>
      <c r="AW5" s="75" t="s">
        <v>147</v>
      </c>
      <c r="AX5" s="70"/>
      <c r="AY5" s="70" t="s">
        <v>128</v>
      </c>
      <c r="AZ5" s="75" t="s">
        <v>145</v>
      </c>
      <c r="BA5" s="75" t="s">
        <v>146</v>
      </c>
      <c r="BB5" s="75" t="s">
        <v>147</v>
      </c>
      <c r="BC5" s="75" t="s">
        <v>127</v>
      </c>
      <c r="BD5" s="70"/>
      <c r="BE5" s="70"/>
      <c r="BF5" s="70"/>
      <c r="BG5" s="70"/>
      <c r="BH5" s="70"/>
      <c r="BI5" s="70" t="s">
        <v>128</v>
      </c>
      <c r="BJ5" s="111" t="s">
        <v>138</v>
      </c>
      <c r="BK5" s="111" t="s">
        <v>139</v>
      </c>
      <c r="BL5" s="111" t="s">
        <v>140</v>
      </c>
      <c r="BM5" s="111" t="s">
        <v>127</v>
      </c>
      <c r="BN5" s="78"/>
      <c r="BO5" s="144"/>
      <c r="BP5" s="70"/>
      <c r="BQ5" s="70" t="s">
        <v>128</v>
      </c>
      <c r="BR5" s="70" t="s">
        <v>141</v>
      </c>
      <c r="BS5" s="70" t="s">
        <v>142</v>
      </c>
      <c r="BT5" s="70" t="s">
        <v>143</v>
      </c>
      <c r="BU5" s="70" t="s">
        <v>144</v>
      </c>
      <c r="BV5" s="70" t="s">
        <v>128</v>
      </c>
      <c r="BW5" s="75" t="s">
        <v>145</v>
      </c>
      <c r="BX5" s="75" t="s">
        <v>146</v>
      </c>
      <c r="BY5" s="75" t="s">
        <v>147</v>
      </c>
      <c r="BZ5" s="70"/>
      <c r="CA5" s="70" t="s">
        <v>128</v>
      </c>
      <c r="CB5" s="75" t="s">
        <v>145</v>
      </c>
      <c r="CC5" s="75" t="s">
        <v>146</v>
      </c>
      <c r="CD5" s="75" t="s">
        <v>147</v>
      </c>
      <c r="CE5" s="75" t="s">
        <v>127</v>
      </c>
      <c r="CF5" s="70"/>
      <c r="CG5" s="70"/>
      <c r="CH5" s="70"/>
      <c r="CI5" s="70"/>
    </row>
    <row r="6" spans="1:87" s="45" customFormat="1" ht="13.5">
      <c r="A6" s="147"/>
      <c r="B6" s="147"/>
      <c r="C6" s="153"/>
      <c r="D6" s="81" t="s">
        <v>148</v>
      </c>
      <c r="E6" s="81" t="s">
        <v>148</v>
      </c>
      <c r="F6" s="82" t="s">
        <v>148</v>
      </c>
      <c r="G6" s="82" t="s">
        <v>148</v>
      </c>
      <c r="H6" s="82" t="s">
        <v>148</v>
      </c>
      <c r="I6" s="82" t="s">
        <v>148</v>
      </c>
      <c r="J6" s="82" t="s">
        <v>148</v>
      </c>
      <c r="K6" s="82" t="s">
        <v>148</v>
      </c>
      <c r="L6" s="81" t="s">
        <v>148</v>
      </c>
      <c r="M6" s="81" t="s">
        <v>148</v>
      </c>
      <c r="N6" s="81" t="s">
        <v>148</v>
      </c>
      <c r="O6" s="81" t="s">
        <v>148</v>
      </c>
      <c r="P6" s="81" t="s">
        <v>148</v>
      </c>
      <c r="Q6" s="81" t="s">
        <v>148</v>
      </c>
      <c r="R6" s="81" t="s">
        <v>148</v>
      </c>
      <c r="S6" s="81" t="s">
        <v>148</v>
      </c>
      <c r="T6" s="81" t="s">
        <v>148</v>
      </c>
      <c r="U6" s="81" t="s">
        <v>148</v>
      </c>
      <c r="V6" s="81" t="s">
        <v>148</v>
      </c>
      <c r="W6" s="81" t="s">
        <v>148</v>
      </c>
      <c r="X6" s="81" t="s">
        <v>148</v>
      </c>
      <c r="Y6" s="81" t="s">
        <v>148</v>
      </c>
      <c r="Z6" s="81" t="s">
        <v>148</v>
      </c>
      <c r="AA6" s="81" t="s">
        <v>148</v>
      </c>
      <c r="AB6" s="81" t="s">
        <v>148</v>
      </c>
      <c r="AC6" s="81" t="s">
        <v>148</v>
      </c>
      <c r="AD6" s="81" t="s">
        <v>148</v>
      </c>
      <c r="AE6" s="81" t="s">
        <v>148</v>
      </c>
      <c r="AF6" s="81" t="s">
        <v>148</v>
      </c>
      <c r="AG6" s="81" t="s">
        <v>148</v>
      </c>
      <c r="AH6" s="82" t="s">
        <v>148</v>
      </c>
      <c r="AI6" s="82" t="s">
        <v>148</v>
      </c>
      <c r="AJ6" s="82" t="s">
        <v>148</v>
      </c>
      <c r="AK6" s="82" t="s">
        <v>148</v>
      </c>
      <c r="AL6" s="82" t="s">
        <v>148</v>
      </c>
      <c r="AM6" s="82" t="s">
        <v>148</v>
      </c>
      <c r="AN6" s="81" t="s">
        <v>148</v>
      </c>
      <c r="AO6" s="81" t="s">
        <v>148</v>
      </c>
      <c r="AP6" s="81" t="s">
        <v>148</v>
      </c>
      <c r="AQ6" s="81" t="s">
        <v>148</v>
      </c>
      <c r="AR6" s="81" t="s">
        <v>148</v>
      </c>
      <c r="AS6" s="81" t="s">
        <v>148</v>
      </c>
      <c r="AT6" s="81" t="s">
        <v>148</v>
      </c>
      <c r="AU6" s="81" t="s">
        <v>148</v>
      </c>
      <c r="AV6" s="81" t="s">
        <v>148</v>
      </c>
      <c r="AW6" s="81" t="s">
        <v>148</v>
      </c>
      <c r="AX6" s="81" t="s">
        <v>148</v>
      </c>
      <c r="AY6" s="81" t="s">
        <v>148</v>
      </c>
      <c r="AZ6" s="81" t="s">
        <v>148</v>
      </c>
      <c r="BA6" s="81" t="s">
        <v>148</v>
      </c>
      <c r="BB6" s="81" t="s">
        <v>148</v>
      </c>
      <c r="BC6" s="81" t="s">
        <v>148</v>
      </c>
      <c r="BD6" s="81" t="s">
        <v>148</v>
      </c>
      <c r="BE6" s="81" t="s">
        <v>148</v>
      </c>
      <c r="BF6" s="81" t="s">
        <v>148</v>
      </c>
      <c r="BG6" s="81" t="s">
        <v>148</v>
      </c>
      <c r="BH6" s="81" t="s">
        <v>148</v>
      </c>
      <c r="BI6" s="81" t="s">
        <v>148</v>
      </c>
      <c r="BJ6" s="82" t="s">
        <v>148</v>
      </c>
      <c r="BK6" s="82" t="s">
        <v>148</v>
      </c>
      <c r="BL6" s="82" t="s">
        <v>148</v>
      </c>
      <c r="BM6" s="82" t="s">
        <v>148</v>
      </c>
      <c r="BN6" s="82" t="s">
        <v>148</v>
      </c>
      <c r="BO6" s="82" t="s">
        <v>148</v>
      </c>
      <c r="BP6" s="81" t="s">
        <v>148</v>
      </c>
      <c r="BQ6" s="81" t="s">
        <v>148</v>
      </c>
      <c r="BR6" s="82" t="s">
        <v>148</v>
      </c>
      <c r="BS6" s="82" t="s">
        <v>148</v>
      </c>
      <c r="BT6" s="82" t="s">
        <v>148</v>
      </c>
      <c r="BU6" s="82" t="s">
        <v>148</v>
      </c>
      <c r="BV6" s="81" t="s">
        <v>148</v>
      </c>
      <c r="BW6" s="81" t="s">
        <v>148</v>
      </c>
      <c r="BX6" s="81" t="s">
        <v>148</v>
      </c>
      <c r="BY6" s="81" t="s">
        <v>148</v>
      </c>
      <c r="BZ6" s="81" t="s">
        <v>148</v>
      </c>
      <c r="CA6" s="81" t="s">
        <v>148</v>
      </c>
      <c r="CB6" s="81" t="s">
        <v>148</v>
      </c>
      <c r="CC6" s="81" t="s">
        <v>148</v>
      </c>
      <c r="CD6" s="81" t="s">
        <v>148</v>
      </c>
      <c r="CE6" s="81" t="s">
        <v>148</v>
      </c>
      <c r="CF6" s="81" t="s">
        <v>148</v>
      </c>
      <c r="CG6" s="81" t="s">
        <v>148</v>
      </c>
      <c r="CH6" s="81" t="s">
        <v>148</v>
      </c>
      <c r="CI6" s="81" t="s">
        <v>148</v>
      </c>
    </row>
    <row r="7" spans="1:87" s="123" customFormat="1" ht="12" customHeight="1">
      <c r="A7" s="120" t="s">
        <v>219</v>
      </c>
      <c r="B7" s="121" t="s">
        <v>220</v>
      </c>
      <c r="C7" s="120" t="s">
        <v>46</v>
      </c>
      <c r="D7" s="122">
        <f aca="true" t="shared" si="0" ref="D7:AI7">SUM(D8:D113)</f>
        <v>1552139</v>
      </c>
      <c r="E7" s="122">
        <f t="shared" si="0"/>
        <v>1349842</v>
      </c>
      <c r="F7" s="122">
        <f t="shared" si="0"/>
        <v>4348</v>
      </c>
      <c r="G7" s="122">
        <f t="shared" si="0"/>
        <v>951962</v>
      </c>
      <c r="H7" s="122">
        <f t="shared" si="0"/>
        <v>182293</v>
      </c>
      <c r="I7" s="122">
        <f t="shared" si="0"/>
        <v>211239</v>
      </c>
      <c r="J7" s="122">
        <f t="shared" si="0"/>
        <v>202297</v>
      </c>
      <c r="K7" s="122">
        <f t="shared" si="0"/>
        <v>218613</v>
      </c>
      <c r="L7" s="122">
        <f t="shared" si="0"/>
        <v>19052569</v>
      </c>
      <c r="M7" s="122">
        <f t="shared" si="0"/>
        <v>3535563</v>
      </c>
      <c r="N7" s="122">
        <f t="shared" si="0"/>
        <v>2242049</v>
      </c>
      <c r="O7" s="122">
        <f t="shared" si="0"/>
        <v>278680</v>
      </c>
      <c r="P7" s="122">
        <f t="shared" si="0"/>
        <v>801299</v>
      </c>
      <c r="Q7" s="122">
        <f t="shared" si="0"/>
        <v>213535</v>
      </c>
      <c r="R7" s="122">
        <f t="shared" si="0"/>
        <v>5180267</v>
      </c>
      <c r="S7" s="122">
        <f t="shared" si="0"/>
        <v>152028</v>
      </c>
      <c r="T7" s="122">
        <f t="shared" si="0"/>
        <v>4753855</v>
      </c>
      <c r="U7" s="122">
        <f t="shared" si="0"/>
        <v>274384</v>
      </c>
      <c r="V7" s="122">
        <f t="shared" si="0"/>
        <v>32538</v>
      </c>
      <c r="W7" s="122">
        <f t="shared" si="0"/>
        <v>10268938</v>
      </c>
      <c r="X7" s="122">
        <f t="shared" si="0"/>
        <v>4843857</v>
      </c>
      <c r="Y7" s="122">
        <f t="shared" si="0"/>
        <v>4407437</v>
      </c>
      <c r="Z7" s="122">
        <f t="shared" si="0"/>
        <v>775286</v>
      </c>
      <c r="AA7" s="122">
        <f t="shared" si="0"/>
        <v>242358</v>
      </c>
      <c r="AB7" s="122">
        <f t="shared" si="0"/>
        <v>5283823</v>
      </c>
      <c r="AC7" s="122">
        <f t="shared" si="0"/>
        <v>35263</v>
      </c>
      <c r="AD7" s="122">
        <f t="shared" si="0"/>
        <v>1826199</v>
      </c>
      <c r="AE7" s="122">
        <f t="shared" si="0"/>
        <v>22430907</v>
      </c>
      <c r="AF7" s="122">
        <f t="shared" si="0"/>
        <v>314965</v>
      </c>
      <c r="AG7" s="122">
        <f t="shared" si="0"/>
        <v>314965</v>
      </c>
      <c r="AH7" s="122">
        <f t="shared" si="0"/>
        <v>0</v>
      </c>
      <c r="AI7" s="122">
        <f t="shared" si="0"/>
        <v>245879</v>
      </c>
      <c r="AJ7" s="122">
        <f aca="true" t="shared" si="1" ref="AJ7:BO7">SUM(AJ8:AJ113)</f>
        <v>0</v>
      </c>
      <c r="AK7" s="122">
        <f t="shared" si="1"/>
        <v>69086</v>
      </c>
      <c r="AL7" s="122">
        <f t="shared" si="1"/>
        <v>0</v>
      </c>
      <c r="AM7" s="122">
        <f t="shared" si="1"/>
        <v>127261</v>
      </c>
      <c r="AN7" s="122">
        <f t="shared" si="1"/>
        <v>4194346</v>
      </c>
      <c r="AO7" s="122">
        <f t="shared" si="1"/>
        <v>921163</v>
      </c>
      <c r="AP7" s="122">
        <f t="shared" si="1"/>
        <v>649336</v>
      </c>
      <c r="AQ7" s="122">
        <f t="shared" si="1"/>
        <v>17166</v>
      </c>
      <c r="AR7" s="122">
        <f t="shared" si="1"/>
        <v>254661</v>
      </c>
      <c r="AS7" s="122">
        <f t="shared" si="1"/>
        <v>0</v>
      </c>
      <c r="AT7" s="122">
        <f t="shared" si="1"/>
        <v>2237341</v>
      </c>
      <c r="AU7" s="122">
        <f t="shared" si="1"/>
        <v>20321</v>
      </c>
      <c r="AV7" s="122">
        <f t="shared" si="1"/>
        <v>2211243</v>
      </c>
      <c r="AW7" s="122">
        <f t="shared" si="1"/>
        <v>5777</v>
      </c>
      <c r="AX7" s="122">
        <f t="shared" si="1"/>
        <v>0</v>
      </c>
      <c r="AY7" s="122">
        <f t="shared" si="1"/>
        <v>1035310</v>
      </c>
      <c r="AZ7" s="122">
        <f t="shared" si="1"/>
        <v>485458</v>
      </c>
      <c r="BA7" s="122">
        <f t="shared" si="1"/>
        <v>511513</v>
      </c>
      <c r="BB7" s="122">
        <f t="shared" si="1"/>
        <v>32097</v>
      </c>
      <c r="BC7" s="122">
        <f t="shared" si="1"/>
        <v>6242</v>
      </c>
      <c r="BD7" s="122">
        <f t="shared" si="1"/>
        <v>2785367</v>
      </c>
      <c r="BE7" s="122">
        <f t="shared" si="1"/>
        <v>532</v>
      </c>
      <c r="BF7" s="122">
        <f t="shared" si="1"/>
        <v>384423</v>
      </c>
      <c r="BG7" s="122">
        <f t="shared" si="1"/>
        <v>4893734</v>
      </c>
      <c r="BH7" s="122">
        <f t="shared" si="1"/>
        <v>1867104</v>
      </c>
      <c r="BI7" s="122">
        <f t="shared" si="1"/>
        <v>1664807</v>
      </c>
      <c r="BJ7" s="122">
        <f t="shared" si="1"/>
        <v>4348</v>
      </c>
      <c r="BK7" s="122">
        <f t="shared" si="1"/>
        <v>1197841</v>
      </c>
      <c r="BL7" s="122">
        <f t="shared" si="1"/>
        <v>182293</v>
      </c>
      <c r="BM7" s="122">
        <f t="shared" si="1"/>
        <v>280325</v>
      </c>
      <c r="BN7" s="122">
        <f t="shared" si="1"/>
        <v>202297</v>
      </c>
      <c r="BO7" s="122">
        <f t="shared" si="1"/>
        <v>345874</v>
      </c>
      <c r="BP7" s="122">
        <f aca="true" t="shared" si="2" ref="BP7:CI7">SUM(BP8:BP113)</f>
        <v>23246915</v>
      </c>
      <c r="BQ7" s="122">
        <f t="shared" si="2"/>
        <v>4456726</v>
      </c>
      <c r="BR7" s="122">
        <f t="shared" si="2"/>
        <v>2891385</v>
      </c>
      <c r="BS7" s="122">
        <f t="shared" si="2"/>
        <v>295846</v>
      </c>
      <c r="BT7" s="122">
        <f t="shared" si="2"/>
        <v>1055960</v>
      </c>
      <c r="BU7" s="122">
        <f t="shared" si="2"/>
        <v>213535</v>
      </c>
      <c r="BV7" s="122">
        <f t="shared" si="2"/>
        <v>7417608</v>
      </c>
      <c r="BW7" s="122">
        <f t="shared" si="2"/>
        <v>172349</v>
      </c>
      <c r="BX7" s="122">
        <f t="shared" si="2"/>
        <v>6965098</v>
      </c>
      <c r="BY7" s="122">
        <f t="shared" si="2"/>
        <v>280161</v>
      </c>
      <c r="BZ7" s="122">
        <f t="shared" si="2"/>
        <v>32538</v>
      </c>
      <c r="CA7" s="122">
        <f t="shared" si="2"/>
        <v>11304248</v>
      </c>
      <c r="CB7" s="122">
        <f t="shared" si="2"/>
        <v>5329315</v>
      </c>
      <c r="CC7" s="122">
        <f t="shared" si="2"/>
        <v>4918950</v>
      </c>
      <c r="CD7" s="122">
        <f t="shared" si="2"/>
        <v>807383</v>
      </c>
      <c r="CE7" s="122">
        <f t="shared" si="2"/>
        <v>248600</v>
      </c>
      <c r="CF7" s="122">
        <f t="shared" si="2"/>
        <v>8069190</v>
      </c>
      <c r="CG7" s="122">
        <f t="shared" si="2"/>
        <v>35795</v>
      </c>
      <c r="CH7" s="122">
        <f t="shared" si="2"/>
        <v>2210622</v>
      </c>
      <c r="CI7" s="122">
        <f t="shared" si="2"/>
        <v>27324641</v>
      </c>
    </row>
    <row r="8" spans="1:87" s="123" customFormat="1" ht="12" customHeight="1">
      <c r="A8" s="124" t="s">
        <v>219</v>
      </c>
      <c r="B8" s="125" t="s">
        <v>221</v>
      </c>
      <c r="C8" s="124" t="s">
        <v>222</v>
      </c>
      <c r="D8" s="126">
        <f aca="true" t="shared" si="3" ref="D8:D71">+SUM(E8,J8)</f>
        <v>695939</v>
      </c>
      <c r="E8" s="126">
        <f aca="true" t="shared" si="4" ref="E8:E71">+SUM(F8:I8)</f>
        <v>695939</v>
      </c>
      <c r="F8" s="126">
        <v>0</v>
      </c>
      <c r="G8" s="126">
        <v>675203</v>
      </c>
      <c r="H8" s="126">
        <v>20736</v>
      </c>
      <c r="I8" s="126">
        <v>0</v>
      </c>
      <c r="J8" s="126">
        <v>0</v>
      </c>
      <c r="K8" s="127">
        <v>0</v>
      </c>
      <c r="L8" s="126">
        <f aca="true" t="shared" si="5" ref="L8:L71">+SUM(M8,R8,V8,W8,AC8)</f>
        <v>2477865</v>
      </c>
      <c r="M8" s="126">
        <f aca="true" t="shared" si="6" ref="M8:M71">+SUM(N8:Q8)</f>
        <v>687938</v>
      </c>
      <c r="N8" s="126">
        <v>386919</v>
      </c>
      <c r="O8" s="126">
        <v>0</v>
      </c>
      <c r="P8" s="126">
        <v>259128</v>
      </c>
      <c r="Q8" s="126">
        <v>41891</v>
      </c>
      <c r="R8" s="126">
        <f aca="true" t="shared" si="7" ref="R8:R71">+SUM(S8:U8)</f>
        <v>297012</v>
      </c>
      <c r="S8" s="126">
        <v>19147</v>
      </c>
      <c r="T8" s="126">
        <v>243887</v>
      </c>
      <c r="U8" s="126">
        <v>33978</v>
      </c>
      <c r="V8" s="126">
        <v>0</v>
      </c>
      <c r="W8" s="126">
        <f aca="true" t="shared" si="8" ref="W8:W71">+SUM(X8:AA8)</f>
        <v>1489796</v>
      </c>
      <c r="X8" s="126">
        <v>975992</v>
      </c>
      <c r="Y8" s="126">
        <v>468248</v>
      </c>
      <c r="Z8" s="126">
        <v>28356</v>
      </c>
      <c r="AA8" s="126">
        <v>17200</v>
      </c>
      <c r="AB8" s="127">
        <v>37653</v>
      </c>
      <c r="AC8" s="126">
        <v>3119</v>
      </c>
      <c r="AD8" s="126">
        <v>481425</v>
      </c>
      <c r="AE8" s="126">
        <f aca="true" t="shared" si="9" ref="AE8:AE71">+SUM(D8,L8,AD8)</f>
        <v>3655229</v>
      </c>
      <c r="AF8" s="126">
        <f aca="true" t="shared" si="10" ref="AF8:AF71">+SUM(AG8,AL8)</f>
        <v>37070</v>
      </c>
      <c r="AG8" s="126">
        <f aca="true" t="shared" si="11" ref="AG8:AG71">+SUM(AH8:AK8)</f>
        <v>37070</v>
      </c>
      <c r="AH8" s="126">
        <v>0</v>
      </c>
      <c r="AI8" s="126">
        <v>37070</v>
      </c>
      <c r="AJ8" s="126">
        <v>0</v>
      </c>
      <c r="AK8" s="126">
        <v>0</v>
      </c>
      <c r="AL8" s="126">
        <v>0</v>
      </c>
      <c r="AM8" s="127">
        <v>0</v>
      </c>
      <c r="AN8" s="126">
        <f aca="true" t="shared" si="12" ref="AN8:AN71">+SUM(AO8,AT8,AX8,AY8,BE8)</f>
        <v>571707</v>
      </c>
      <c r="AO8" s="126">
        <f aca="true" t="shared" si="13" ref="AO8:AO71">+SUM(AP8:AS8)</f>
        <v>160798</v>
      </c>
      <c r="AP8" s="126">
        <v>76229</v>
      </c>
      <c r="AQ8" s="126">
        <v>0</v>
      </c>
      <c r="AR8" s="126">
        <v>84569</v>
      </c>
      <c r="AS8" s="126">
        <v>0</v>
      </c>
      <c r="AT8" s="126">
        <f aca="true" t="shared" si="14" ref="AT8:AT71">+SUM(AU8:AW8)</f>
        <v>82412</v>
      </c>
      <c r="AU8" s="126">
        <v>0</v>
      </c>
      <c r="AV8" s="126">
        <v>82412</v>
      </c>
      <c r="AW8" s="126">
        <v>0</v>
      </c>
      <c r="AX8" s="126">
        <v>0</v>
      </c>
      <c r="AY8" s="126">
        <f aca="true" t="shared" si="15" ref="AY8:AY71">+SUM(AZ8:BC8)</f>
        <v>328497</v>
      </c>
      <c r="AZ8" s="126">
        <v>313743</v>
      </c>
      <c r="BA8" s="126">
        <v>13619</v>
      </c>
      <c r="BB8" s="126">
        <v>1135</v>
      </c>
      <c r="BC8" s="126">
        <v>0</v>
      </c>
      <c r="BD8" s="127">
        <v>139805</v>
      </c>
      <c r="BE8" s="126">
        <v>0</v>
      </c>
      <c r="BF8" s="126">
        <v>0</v>
      </c>
      <c r="BG8" s="126">
        <f aca="true" t="shared" si="16" ref="BG8:BG71">+SUM(BF8,AN8,AF8)</f>
        <v>608777</v>
      </c>
      <c r="BH8" s="126">
        <f aca="true" t="shared" si="17" ref="BH8:BH24">SUM(D8,AF8)</f>
        <v>733009</v>
      </c>
      <c r="BI8" s="126">
        <f aca="true" t="shared" si="18" ref="BI8:BI23">SUM(E8,AG8)</f>
        <v>733009</v>
      </c>
      <c r="BJ8" s="126">
        <f aca="true" t="shared" si="19" ref="BJ8:BJ23">SUM(F8,AH8)</f>
        <v>0</v>
      </c>
      <c r="BK8" s="126">
        <f aca="true" t="shared" si="20" ref="BK8:BK23">SUM(G8,AI8)</f>
        <v>712273</v>
      </c>
      <c r="BL8" s="126">
        <f aca="true" t="shared" si="21" ref="BL8:BL23">SUM(H8,AJ8)</f>
        <v>20736</v>
      </c>
      <c r="BM8" s="126">
        <f aca="true" t="shared" si="22" ref="BM8:BM23">SUM(I8,AK8)</f>
        <v>0</v>
      </c>
      <c r="BN8" s="126">
        <f aca="true" t="shared" si="23" ref="BN8:BN23">SUM(J8,AL8)</f>
        <v>0</v>
      </c>
      <c r="BO8" s="127">
        <f aca="true" t="shared" si="24" ref="BO8:BO23">SUM(K8,AM8)</f>
        <v>0</v>
      </c>
      <c r="BP8" s="126">
        <f aca="true" t="shared" si="25" ref="BP8:BP23">SUM(L8,AN8)</f>
        <v>3049572</v>
      </c>
      <c r="BQ8" s="126">
        <f aca="true" t="shared" si="26" ref="BQ8:BQ23">SUM(M8,AO8)</f>
        <v>848736</v>
      </c>
      <c r="BR8" s="126">
        <f aca="true" t="shared" si="27" ref="BR8:BR23">SUM(N8,AP8)</f>
        <v>463148</v>
      </c>
      <c r="BS8" s="126">
        <f aca="true" t="shared" si="28" ref="BS8:BS23">SUM(O8,AQ8)</f>
        <v>0</v>
      </c>
      <c r="BT8" s="126">
        <f aca="true" t="shared" si="29" ref="BT8:BT23">SUM(P8,AR8)</f>
        <v>343697</v>
      </c>
      <c r="BU8" s="126">
        <f aca="true" t="shared" si="30" ref="BU8:BU23">SUM(Q8,AS8)</f>
        <v>41891</v>
      </c>
      <c r="BV8" s="126">
        <f aca="true" t="shared" si="31" ref="BV8:BV23">SUM(R8,AT8)</f>
        <v>379424</v>
      </c>
      <c r="BW8" s="126">
        <f aca="true" t="shared" si="32" ref="BW8:CI23">SUM(S8,AU8)</f>
        <v>19147</v>
      </c>
      <c r="BX8" s="126">
        <f t="shared" si="32"/>
        <v>326299</v>
      </c>
      <c r="BY8" s="126">
        <f t="shared" si="32"/>
        <v>33978</v>
      </c>
      <c r="BZ8" s="126">
        <f t="shared" si="32"/>
        <v>0</v>
      </c>
      <c r="CA8" s="126">
        <f t="shared" si="32"/>
        <v>1818293</v>
      </c>
      <c r="CB8" s="126">
        <f t="shared" si="32"/>
        <v>1289735</v>
      </c>
      <c r="CC8" s="126">
        <f t="shared" si="32"/>
        <v>481867</v>
      </c>
      <c r="CD8" s="126">
        <f t="shared" si="32"/>
        <v>29491</v>
      </c>
      <c r="CE8" s="126">
        <f t="shared" si="32"/>
        <v>17200</v>
      </c>
      <c r="CF8" s="127">
        <f t="shared" si="32"/>
        <v>177458</v>
      </c>
      <c r="CG8" s="126">
        <f t="shared" si="32"/>
        <v>3119</v>
      </c>
      <c r="CH8" s="126">
        <f t="shared" si="32"/>
        <v>481425</v>
      </c>
      <c r="CI8" s="126">
        <f t="shared" si="32"/>
        <v>4264006</v>
      </c>
    </row>
    <row r="9" spans="1:87" s="123" customFormat="1" ht="12" customHeight="1">
      <c r="A9" s="124" t="s">
        <v>219</v>
      </c>
      <c r="B9" s="132" t="s">
        <v>223</v>
      </c>
      <c r="C9" s="124" t="s">
        <v>224</v>
      </c>
      <c r="D9" s="126">
        <f t="shared" si="3"/>
        <v>19212</v>
      </c>
      <c r="E9" s="126">
        <f t="shared" si="4"/>
        <v>19212</v>
      </c>
      <c r="F9" s="126">
        <v>540</v>
      </c>
      <c r="G9" s="126">
        <v>0</v>
      </c>
      <c r="H9" s="126">
        <v>18629</v>
      </c>
      <c r="I9" s="126">
        <v>43</v>
      </c>
      <c r="J9" s="126">
        <v>0</v>
      </c>
      <c r="K9" s="127">
        <v>0</v>
      </c>
      <c r="L9" s="126">
        <f t="shared" si="5"/>
        <v>1002430</v>
      </c>
      <c r="M9" s="126">
        <f t="shared" si="6"/>
        <v>333197</v>
      </c>
      <c r="N9" s="126">
        <v>137719</v>
      </c>
      <c r="O9" s="126">
        <v>161526</v>
      </c>
      <c r="P9" s="126">
        <v>18267</v>
      </c>
      <c r="Q9" s="126">
        <v>15685</v>
      </c>
      <c r="R9" s="126">
        <f t="shared" si="7"/>
        <v>62229</v>
      </c>
      <c r="S9" s="126">
        <v>20563</v>
      </c>
      <c r="T9" s="126">
        <v>1860</v>
      </c>
      <c r="U9" s="126">
        <v>39806</v>
      </c>
      <c r="V9" s="126">
        <v>14020</v>
      </c>
      <c r="W9" s="126">
        <f t="shared" si="8"/>
        <v>586481</v>
      </c>
      <c r="X9" s="126">
        <v>458083</v>
      </c>
      <c r="Y9" s="126">
        <v>31557</v>
      </c>
      <c r="Z9" s="126">
        <v>94289</v>
      </c>
      <c r="AA9" s="126">
        <v>2552</v>
      </c>
      <c r="AB9" s="127">
        <v>155773</v>
      </c>
      <c r="AC9" s="126">
        <v>6503</v>
      </c>
      <c r="AD9" s="126">
        <v>88676</v>
      </c>
      <c r="AE9" s="126">
        <f t="shared" si="9"/>
        <v>1110318</v>
      </c>
      <c r="AF9" s="126">
        <f t="shared" si="10"/>
        <v>0</v>
      </c>
      <c r="AG9" s="126">
        <f t="shared" si="11"/>
        <v>0</v>
      </c>
      <c r="AH9" s="126">
        <v>0</v>
      </c>
      <c r="AI9" s="126">
        <v>0</v>
      </c>
      <c r="AJ9" s="126">
        <v>0</v>
      </c>
      <c r="AK9" s="126">
        <v>0</v>
      </c>
      <c r="AL9" s="126">
        <v>0</v>
      </c>
      <c r="AM9" s="127">
        <v>0</v>
      </c>
      <c r="AN9" s="126">
        <f t="shared" si="12"/>
        <v>14949</v>
      </c>
      <c r="AO9" s="126">
        <f t="shared" si="13"/>
        <v>6384</v>
      </c>
      <c r="AP9" s="126">
        <v>5973</v>
      </c>
      <c r="AQ9" s="126">
        <v>411</v>
      </c>
      <c r="AR9" s="126">
        <v>0</v>
      </c>
      <c r="AS9" s="126">
        <v>0</v>
      </c>
      <c r="AT9" s="126">
        <f t="shared" si="14"/>
        <v>8565</v>
      </c>
      <c r="AU9" s="126">
        <v>8565</v>
      </c>
      <c r="AV9" s="126">
        <v>0</v>
      </c>
      <c r="AW9" s="126">
        <v>0</v>
      </c>
      <c r="AX9" s="126">
        <v>0</v>
      </c>
      <c r="AY9" s="126">
        <f t="shared" si="15"/>
        <v>0</v>
      </c>
      <c r="AZ9" s="126">
        <v>0</v>
      </c>
      <c r="BA9" s="126">
        <v>0</v>
      </c>
      <c r="BB9" s="126">
        <v>0</v>
      </c>
      <c r="BC9" s="126">
        <v>0</v>
      </c>
      <c r="BD9" s="127">
        <v>109049</v>
      </c>
      <c r="BE9" s="126">
        <v>0</v>
      </c>
      <c r="BF9" s="126">
        <v>52872</v>
      </c>
      <c r="BG9" s="126">
        <f t="shared" si="16"/>
        <v>67821</v>
      </c>
      <c r="BH9" s="126">
        <f t="shared" si="17"/>
        <v>19212</v>
      </c>
      <c r="BI9" s="126">
        <f t="shared" si="18"/>
        <v>19212</v>
      </c>
      <c r="BJ9" s="126">
        <f t="shared" si="19"/>
        <v>540</v>
      </c>
      <c r="BK9" s="126">
        <f t="shared" si="20"/>
        <v>0</v>
      </c>
      <c r="BL9" s="126">
        <f t="shared" si="21"/>
        <v>18629</v>
      </c>
      <c r="BM9" s="126">
        <f t="shared" si="22"/>
        <v>43</v>
      </c>
      <c r="BN9" s="126">
        <f t="shared" si="23"/>
        <v>0</v>
      </c>
      <c r="BO9" s="127">
        <f t="shared" si="24"/>
        <v>0</v>
      </c>
      <c r="BP9" s="126">
        <f t="shared" si="25"/>
        <v>1017379</v>
      </c>
      <c r="BQ9" s="126">
        <f t="shared" si="26"/>
        <v>339581</v>
      </c>
      <c r="BR9" s="126">
        <f t="shared" si="27"/>
        <v>143692</v>
      </c>
      <c r="BS9" s="126">
        <f t="shared" si="28"/>
        <v>161937</v>
      </c>
      <c r="BT9" s="126">
        <f t="shared" si="29"/>
        <v>18267</v>
      </c>
      <c r="BU9" s="126">
        <f t="shared" si="30"/>
        <v>15685</v>
      </c>
      <c r="BV9" s="126">
        <f t="shared" si="31"/>
        <v>70794</v>
      </c>
      <c r="BW9" s="126">
        <f t="shared" si="32"/>
        <v>29128</v>
      </c>
      <c r="BX9" s="126">
        <f t="shared" si="32"/>
        <v>1860</v>
      </c>
      <c r="BY9" s="126">
        <f t="shared" si="32"/>
        <v>39806</v>
      </c>
      <c r="BZ9" s="126">
        <f t="shared" si="32"/>
        <v>14020</v>
      </c>
      <c r="CA9" s="126">
        <f t="shared" si="32"/>
        <v>586481</v>
      </c>
      <c r="CB9" s="126">
        <f t="shared" si="32"/>
        <v>458083</v>
      </c>
      <c r="CC9" s="126">
        <f t="shared" si="32"/>
        <v>31557</v>
      </c>
      <c r="CD9" s="126">
        <f t="shared" si="32"/>
        <v>94289</v>
      </c>
      <c r="CE9" s="126">
        <f t="shared" si="32"/>
        <v>2552</v>
      </c>
      <c r="CF9" s="127">
        <f t="shared" si="32"/>
        <v>264822</v>
      </c>
      <c r="CG9" s="126">
        <f t="shared" si="32"/>
        <v>6503</v>
      </c>
      <c r="CH9" s="126">
        <f t="shared" si="32"/>
        <v>141548</v>
      </c>
      <c r="CI9" s="126">
        <f t="shared" si="32"/>
        <v>1178139</v>
      </c>
    </row>
    <row r="10" spans="1:87" s="123" customFormat="1" ht="12" customHeight="1">
      <c r="A10" s="124" t="s">
        <v>219</v>
      </c>
      <c r="B10" s="125" t="s">
        <v>225</v>
      </c>
      <c r="C10" s="124" t="s">
        <v>226</v>
      </c>
      <c r="D10" s="126">
        <f t="shared" si="3"/>
        <v>0</v>
      </c>
      <c r="E10" s="126">
        <f t="shared" si="4"/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7">
        <v>0</v>
      </c>
      <c r="L10" s="126">
        <f t="shared" si="5"/>
        <v>758775</v>
      </c>
      <c r="M10" s="126">
        <f t="shared" si="6"/>
        <v>155800</v>
      </c>
      <c r="N10" s="126">
        <v>131029</v>
      </c>
      <c r="O10" s="126">
        <v>24771</v>
      </c>
      <c r="P10" s="126">
        <v>0</v>
      </c>
      <c r="Q10" s="126">
        <v>0</v>
      </c>
      <c r="R10" s="126">
        <f t="shared" si="7"/>
        <v>7395</v>
      </c>
      <c r="S10" s="126">
        <v>2406</v>
      </c>
      <c r="T10" s="126">
        <v>2331</v>
      </c>
      <c r="U10" s="126">
        <v>2658</v>
      </c>
      <c r="V10" s="126">
        <v>0</v>
      </c>
      <c r="W10" s="126">
        <f t="shared" si="8"/>
        <v>595580</v>
      </c>
      <c r="X10" s="126">
        <v>326584</v>
      </c>
      <c r="Y10" s="126">
        <v>206540</v>
      </c>
      <c r="Z10" s="126">
        <v>62456</v>
      </c>
      <c r="AA10" s="126">
        <v>0</v>
      </c>
      <c r="AB10" s="127">
        <v>288317</v>
      </c>
      <c r="AC10" s="126">
        <v>0</v>
      </c>
      <c r="AD10" s="126">
        <v>172428</v>
      </c>
      <c r="AE10" s="126">
        <f t="shared" si="9"/>
        <v>931203</v>
      </c>
      <c r="AF10" s="126">
        <f t="shared" si="10"/>
        <v>0</v>
      </c>
      <c r="AG10" s="126">
        <f t="shared" si="11"/>
        <v>0</v>
      </c>
      <c r="AH10" s="126">
        <v>0</v>
      </c>
      <c r="AI10" s="126">
        <v>0</v>
      </c>
      <c r="AJ10" s="126">
        <v>0</v>
      </c>
      <c r="AK10" s="126">
        <v>0</v>
      </c>
      <c r="AL10" s="126">
        <v>0</v>
      </c>
      <c r="AM10" s="127">
        <v>0</v>
      </c>
      <c r="AN10" s="126">
        <f t="shared" si="12"/>
        <v>0</v>
      </c>
      <c r="AO10" s="126">
        <f t="shared" si="13"/>
        <v>0</v>
      </c>
      <c r="AP10" s="126">
        <v>0</v>
      </c>
      <c r="AQ10" s="126">
        <v>0</v>
      </c>
      <c r="AR10" s="126">
        <v>0</v>
      </c>
      <c r="AS10" s="126">
        <v>0</v>
      </c>
      <c r="AT10" s="126">
        <f t="shared" si="14"/>
        <v>0</v>
      </c>
      <c r="AU10" s="126">
        <v>0</v>
      </c>
      <c r="AV10" s="126">
        <v>0</v>
      </c>
      <c r="AW10" s="126">
        <v>0</v>
      </c>
      <c r="AX10" s="126">
        <v>0</v>
      </c>
      <c r="AY10" s="126">
        <f t="shared" si="15"/>
        <v>0</v>
      </c>
      <c r="AZ10" s="126">
        <v>0</v>
      </c>
      <c r="BA10" s="126">
        <v>0</v>
      </c>
      <c r="BB10" s="126">
        <v>0</v>
      </c>
      <c r="BC10" s="126">
        <v>0</v>
      </c>
      <c r="BD10" s="127">
        <v>213146</v>
      </c>
      <c r="BE10" s="126">
        <v>0</v>
      </c>
      <c r="BF10" s="126">
        <v>0</v>
      </c>
      <c r="BG10" s="126">
        <f t="shared" si="16"/>
        <v>0</v>
      </c>
      <c r="BH10" s="126">
        <f t="shared" si="17"/>
        <v>0</v>
      </c>
      <c r="BI10" s="126">
        <f t="shared" si="18"/>
        <v>0</v>
      </c>
      <c r="BJ10" s="126">
        <f t="shared" si="19"/>
        <v>0</v>
      </c>
      <c r="BK10" s="126">
        <f t="shared" si="20"/>
        <v>0</v>
      </c>
      <c r="BL10" s="126">
        <f t="shared" si="21"/>
        <v>0</v>
      </c>
      <c r="BM10" s="126">
        <f t="shared" si="22"/>
        <v>0</v>
      </c>
      <c r="BN10" s="126">
        <f t="shared" si="23"/>
        <v>0</v>
      </c>
      <c r="BO10" s="127">
        <f t="shared" si="24"/>
        <v>0</v>
      </c>
      <c r="BP10" s="126">
        <f t="shared" si="25"/>
        <v>758775</v>
      </c>
      <c r="BQ10" s="126">
        <f t="shared" si="26"/>
        <v>155800</v>
      </c>
      <c r="BR10" s="126">
        <f t="shared" si="27"/>
        <v>131029</v>
      </c>
      <c r="BS10" s="126">
        <f t="shared" si="28"/>
        <v>24771</v>
      </c>
      <c r="BT10" s="126">
        <f t="shared" si="29"/>
        <v>0</v>
      </c>
      <c r="BU10" s="126">
        <f t="shared" si="30"/>
        <v>0</v>
      </c>
      <c r="BV10" s="126">
        <f t="shared" si="31"/>
        <v>7395</v>
      </c>
      <c r="BW10" s="126">
        <f t="shared" si="32"/>
        <v>2406</v>
      </c>
      <c r="BX10" s="126">
        <f t="shared" si="32"/>
        <v>2331</v>
      </c>
      <c r="BY10" s="126">
        <f t="shared" si="32"/>
        <v>2658</v>
      </c>
      <c r="BZ10" s="126">
        <f t="shared" si="32"/>
        <v>0</v>
      </c>
      <c r="CA10" s="126">
        <f t="shared" si="32"/>
        <v>595580</v>
      </c>
      <c r="CB10" s="126">
        <f t="shared" si="32"/>
        <v>326584</v>
      </c>
      <c r="CC10" s="126">
        <f t="shared" si="32"/>
        <v>206540</v>
      </c>
      <c r="CD10" s="126">
        <f t="shared" si="32"/>
        <v>62456</v>
      </c>
      <c r="CE10" s="126">
        <f t="shared" si="32"/>
        <v>0</v>
      </c>
      <c r="CF10" s="127">
        <f t="shared" si="32"/>
        <v>501463</v>
      </c>
      <c r="CG10" s="126">
        <f t="shared" si="32"/>
        <v>0</v>
      </c>
      <c r="CH10" s="126">
        <f t="shared" si="32"/>
        <v>172428</v>
      </c>
      <c r="CI10" s="126">
        <f t="shared" si="32"/>
        <v>931203</v>
      </c>
    </row>
    <row r="11" spans="1:87" s="123" customFormat="1" ht="12" customHeight="1">
      <c r="A11" s="124" t="s">
        <v>219</v>
      </c>
      <c r="B11" s="132" t="s">
        <v>227</v>
      </c>
      <c r="C11" s="124" t="s">
        <v>228</v>
      </c>
      <c r="D11" s="126">
        <f t="shared" si="3"/>
        <v>2496</v>
      </c>
      <c r="E11" s="126">
        <f t="shared" si="4"/>
        <v>2496</v>
      </c>
      <c r="F11" s="126">
        <v>0</v>
      </c>
      <c r="G11" s="126">
        <v>0</v>
      </c>
      <c r="H11" s="126">
        <v>2496</v>
      </c>
      <c r="I11" s="126">
        <v>0</v>
      </c>
      <c r="J11" s="126">
        <v>0</v>
      </c>
      <c r="K11" s="127">
        <v>29518</v>
      </c>
      <c r="L11" s="126">
        <f t="shared" si="5"/>
        <v>390716</v>
      </c>
      <c r="M11" s="126">
        <f t="shared" si="6"/>
        <v>66250</v>
      </c>
      <c r="N11" s="126">
        <v>52460</v>
      </c>
      <c r="O11" s="126">
        <v>0</v>
      </c>
      <c r="P11" s="126">
        <v>6895</v>
      </c>
      <c r="Q11" s="126">
        <v>6895</v>
      </c>
      <c r="R11" s="126">
        <f t="shared" si="7"/>
        <v>119724</v>
      </c>
      <c r="S11" s="126">
        <v>210</v>
      </c>
      <c r="T11" s="126">
        <v>109175</v>
      </c>
      <c r="U11" s="126">
        <v>10339</v>
      </c>
      <c r="V11" s="126">
        <v>0</v>
      </c>
      <c r="W11" s="126">
        <f t="shared" si="8"/>
        <v>204742</v>
      </c>
      <c r="X11" s="126">
        <v>98968</v>
      </c>
      <c r="Y11" s="126">
        <v>94528</v>
      </c>
      <c r="Z11" s="126">
        <v>9792</v>
      </c>
      <c r="AA11" s="126">
        <v>1454</v>
      </c>
      <c r="AB11" s="127">
        <v>25254</v>
      </c>
      <c r="AC11" s="126">
        <v>0</v>
      </c>
      <c r="AD11" s="126">
        <v>32801</v>
      </c>
      <c r="AE11" s="126">
        <f t="shared" si="9"/>
        <v>426013</v>
      </c>
      <c r="AF11" s="126">
        <f t="shared" si="10"/>
        <v>0</v>
      </c>
      <c r="AG11" s="126">
        <f t="shared" si="11"/>
        <v>0</v>
      </c>
      <c r="AH11" s="126">
        <v>0</v>
      </c>
      <c r="AI11" s="126">
        <v>0</v>
      </c>
      <c r="AJ11" s="126">
        <v>0</v>
      </c>
      <c r="AK11" s="126">
        <v>0</v>
      </c>
      <c r="AL11" s="126">
        <v>0</v>
      </c>
      <c r="AM11" s="127">
        <v>0</v>
      </c>
      <c r="AN11" s="126">
        <f t="shared" si="12"/>
        <v>0</v>
      </c>
      <c r="AO11" s="126">
        <f t="shared" si="13"/>
        <v>0</v>
      </c>
      <c r="AP11" s="126">
        <v>0</v>
      </c>
      <c r="AQ11" s="126">
        <v>0</v>
      </c>
      <c r="AR11" s="126">
        <v>0</v>
      </c>
      <c r="AS11" s="126">
        <v>0</v>
      </c>
      <c r="AT11" s="126">
        <f t="shared" si="14"/>
        <v>0</v>
      </c>
      <c r="AU11" s="126">
        <v>0</v>
      </c>
      <c r="AV11" s="126">
        <v>0</v>
      </c>
      <c r="AW11" s="126">
        <v>0</v>
      </c>
      <c r="AX11" s="126">
        <v>0</v>
      </c>
      <c r="AY11" s="126">
        <f t="shared" si="15"/>
        <v>0</v>
      </c>
      <c r="AZ11" s="126">
        <v>0</v>
      </c>
      <c r="BA11" s="126">
        <v>0</v>
      </c>
      <c r="BB11" s="126">
        <v>0</v>
      </c>
      <c r="BC11" s="126">
        <v>0</v>
      </c>
      <c r="BD11" s="127">
        <v>26131</v>
      </c>
      <c r="BE11" s="126">
        <v>0</v>
      </c>
      <c r="BF11" s="126">
        <v>0</v>
      </c>
      <c r="BG11" s="126">
        <f t="shared" si="16"/>
        <v>0</v>
      </c>
      <c r="BH11" s="126">
        <f t="shared" si="17"/>
        <v>2496</v>
      </c>
      <c r="BI11" s="126">
        <f t="shared" si="18"/>
        <v>2496</v>
      </c>
      <c r="BJ11" s="126">
        <f t="shared" si="19"/>
        <v>0</v>
      </c>
      <c r="BK11" s="126">
        <f t="shared" si="20"/>
        <v>0</v>
      </c>
      <c r="BL11" s="126">
        <f t="shared" si="21"/>
        <v>2496</v>
      </c>
      <c r="BM11" s="126">
        <f t="shared" si="22"/>
        <v>0</v>
      </c>
      <c r="BN11" s="126">
        <f t="shared" si="23"/>
        <v>0</v>
      </c>
      <c r="BO11" s="127">
        <f t="shared" si="24"/>
        <v>29518</v>
      </c>
      <c r="BP11" s="126">
        <f t="shared" si="25"/>
        <v>390716</v>
      </c>
      <c r="BQ11" s="126">
        <f t="shared" si="26"/>
        <v>66250</v>
      </c>
      <c r="BR11" s="126">
        <f t="shared" si="27"/>
        <v>52460</v>
      </c>
      <c r="BS11" s="126">
        <f t="shared" si="28"/>
        <v>0</v>
      </c>
      <c r="BT11" s="126">
        <f t="shared" si="29"/>
        <v>6895</v>
      </c>
      <c r="BU11" s="126">
        <f t="shared" si="30"/>
        <v>6895</v>
      </c>
      <c r="BV11" s="126">
        <f t="shared" si="31"/>
        <v>119724</v>
      </c>
      <c r="BW11" s="126">
        <f t="shared" si="32"/>
        <v>210</v>
      </c>
      <c r="BX11" s="126">
        <f t="shared" si="32"/>
        <v>109175</v>
      </c>
      <c r="BY11" s="126">
        <f t="shared" si="32"/>
        <v>10339</v>
      </c>
      <c r="BZ11" s="126">
        <f t="shared" si="32"/>
        <v>0</v>
      </c>
      <c r="CA11" s="126">
        <f t="shared" si="32"/>
        <v>204742</v>
      </c>
      <c r="CB11" s="126">
        <f t="shared" si="32"/>
        <v>98968</v>
      </c>
      <c r="CC11" s="126">
        <f t="shared" si="32"/>
        <v>94528</v>
      </c>
      <c r="CD11" s="126">
        <f t="shared" si="32"/>
        <v>9792</v>
      </c>
      <c r="CE11" s="126">
        <f t="shared" si="32"/>
        <v>1454</v>
      </c>
      <c r="CF11" s="127">
        <f t="shared" si="32"/>
        <v>51385</v>
      </c>
      <c r="CG11" s="126">
        <f t="shared" si="32"/>
        <v>0</v>
      </c>
      <c r="CH11" s="126">
        <f t="shared" si="32"/>
        <v>32801</v>
      </c>
      <c r="CI11" s="126">
        <f t="shared" si="32"/>
        <v>426013</v>
      </c>
    </row>
    <row r="12" spans="1:87" s="123" customFormat="1" ht="12" customHeight="1">
      <c r="A12" s="124" t="s">
        <v>219</v>
      </c>
      <c r="B12" s="125" t="s">
        <v>229</v>
      </c>
      <c r="C12" s="124" t="s">
        <v>230</v>
      </c>
      <c r="D12" s="140">
        <f t="shared" si="3"/>
        <v>4254</v>
      </c>
      <c r="E12" s="140">
        <f t="shared" si="4"/>
        <v>4254</v>
      </c>
      <c r="F12" s="140">
        <v>0</v>
      </c>
      <c r="G12" s="140">
        <v>4254</v>
      </c>
      <c r="H12" s="140">
        <v>0</v>
      </c>
      <c r="I12" s="140">
        <v>0</v>
      </c>
      <c r="J12" s="140">
        <v>0</v>
      </c>
      <c r="K12" s="141">
        <v>0</v>
      </c>
      <c r="L12" s="140">
        <f t="shared" si="5"/>
        <v>422972</v>
      </c>
      <c r="M12" s="140">
        <f t="shared" si="6"/>
        <v>60037</v>
      </c>
      <c r="N12" s="140">
        <v>41419</v>
      </c>
      <c r="O12" s="140">
        <v>3928</v>
      </c>
      <c r="P12" s="140">
        <v>0</v>
      </c>
      <c r="Q12" s="140">
        <v>14690</v>
      </c>
      <c r="R12" s="140">
        <f t="shared" si="7"/>
        <v>14854</v>
      </c>
      <c r="S12" s="140">
        <v>685</v>
      </c>
      <c r="T12" s="140">
        <v>0</v>
      </c>
      <c r="U12" s="140">
        <v>14169</v>
      </c>
      <c r="V12" s="140">
        <v>0</v>
      </c>
      <c r="W12" s="140">
        <f t="shared" si="8"/>
        <v>348081</v>
      </c>
      <c r="X12" s="140">
        <v>289949</v>
      </c>
      <c r="Y12" s="140">
        <v>47691</v>
      </c>
      <c r="Z12" s="140">
        <v>10441</v>
      </c>
      <c r="AA12" s="140">
        <v>0</v>
      </c>
      <c r="AB12" s="141">
        <v>298656</v>
      </c>
      <c r="AC12" s="140">
        <v>0</v>
      </c>
      <c r="AD12" s="140">
        <v>17705</v>
      </c>
      <c r="AE12" s="140">
        <f t="shared" si="9"/>
        <v>444931</v>
      </c>
      <c r="AF12" s="140">
        <f t="shared" si="10"/>
        <v>0</v>
      </c>
      <c r="AG12" s="140">
        <f t="shared" si="11"/>
        <v>0</v>
      </c>
      <c r="AH12" s="140">
        <v>0</v>
      </c>
      <c r="AI12" s="140">
        <v>0</v>
      </c>
      <c r="AJ12" s="140">
        <v>0</v>
      </c>
      <c r="AK12" s="140">
        <v>0</v>
      </c>
      <c r="AL12" s="140">
        <v>0</v>
      </c>
      <c r="AM12" s="141">
        <v>0</v>
      </c>
      <c r="AN12" s="140">
        <f t="shared" si="12"/>
        <v>0</v>
      </c>
      <c r="AO12" s="140">
        <f t="shared" si="13"/>
        <v>0</v>
      </c>
      <c r="AP12" s="140">
        <v>0</v>
      </c>
      <c r="AQ12" s="140">
        <v>0</v>
      </c>
      <c r="AR12" s="140">
        <v>0</v>
      </c>
      <c r="AS12" s="140">
        <v>0</v>
      </c>
      <c r="AT12" s="140">
        <f t="shared" si="14"/>
        <v>0</v>
      </c>
      <c r="AU12" s="140">
        <v>0</v>
      </c>
      <c r="AV12" s="140">
        <v>0</v>
      </c>
      <c r="AW12" s="140">
        <v>0</v>
      </c>
      <c r="AX12" s="140">
        <v>0</v>
      </c>
      <c r="AY12" s="140">
        <f t="shared" si="15"/>
        <v>0</v>
      </c>
      <c r="AZ12" s="140">
        <v>0</v>
      </c>
      <c r="BA12" s="140">
        <v>0</v>
      </c>
      <c r="BB12" s="140">
        <v>0</v>
      </c>
      <c r="BC12" s="140">
        <v>0</v>
      </c>
      <c r="BD12" s="141">
        <v>71617</v>
      </c>
      <c r="BE12" s="140">
        <v>0</v>
      </c>
      <c r="BF12" s="140">
        <v>0</v>
      </c>
      <c r="BG12" s="140">
        <f t="shared" si="16"/>
        <v>0</v>
      </c>
      <c r="BH12" s="140">
        <f t="shared" si="17"/>
        <v>4254</v>
      </c>
      <c r="BI12" s="140">
        <f t="shared" si="18"/>
        <v>4254</v>
      </c>
      <c r="BJ12" s="140">
        <f t="shared" si="19"/>
        <v>0</v>
      </c>
      <c r="BK12" s="140">
        <f t="shared" si="20"/>
        <v>4254</v>
      </c>
      <c r="BL12" s="140">
        <f t="shared" si="21"/>
        <v>0</v>
      </c>
      <c r="BM12" s="140">
        <f t="shared" si="22"/>
        <v>0</v>
      </c>
      <c r="BN12" s="140">
        <f t="shared" si="23"/>
        <v>0</v>
      </c>
      <c r="BO12" s="141">
        <f t="shared" si="24"/>
        <v>0</v>
      </c>
      <c r="BP12" s="140">
        <f t="shared" si="25"/>
        <v>422972</v>
      </c>
      <c r="BQ12" s="140">
        <f t="shared" si="26"/>
        <v>60037</v>
      </c>
      <c r="BR12" s="140">
        <f t="shared" si="27"/>
        <v>41419</v>
      </c>
      <c r="BS12" s="140">
        <f t="shared" si="28"/>
        <v>3928</v>
      </c>
      <c r="BT12" s="140">
        <f t="shared" si="29"/>
        <v>0</v>
      </c>
      <c r="BU12" s="140">
        <f t="shared" si="30"/>
        <v>14690</v>
      </c>
      <c r="BV12" s="140">
        <f t="shared" si="31"/>
        <v>14854</v>
      </c>
      <c r="BW12" s="140">
        <f t="shared" si="32"/>
        <v>685</v>
      </c>
      <c r="BX12" s="140">
        <f t="shared" si="32"/>
        <v>0</v>
      </c>
      <c r="BY12" s="140">
        <f t="shared" si="32"/>
        <v>14169</v>
      </c>
      <c r="BZ12" s="140">
        <f t="shared" si="32"/>
        <v>0</v>
      </c>
      <c r="CA12" s="140">
        <f t="shared" si="32"/>
        <v>348081</v>
      </c>
      <c r="CB12" s="140">
        <f t="shared" si="32"/>
        <v>289949</v>
      </c>
      <c r="CC12" s="140">
        <f t="shared" si="32"/>
        <v>47691</v>
      </c>
      <c r="CD12" s="140">
        <f t="shared" si="32"/>
        <v>10441</v>
      </c>
      <c r="CE12" s="140">
        <f t="shared" si="32"/>
        <v>0</v>
      </c>
      <c r="CF12" s="141">
        <f t="shared" si="32"/>
        <v>370273</v>
      </c>
      <c r="CG12" s="140">
        <f t="shared" si="32"/>
        <v>0</v>
      </c>
      <c r="CH12" s="140">
        <f t="shared" si="32"/>
        <v>17705</v>
      </c>
      <c r="CI12" s="140">
        <f t="shared" si="32"/>
        <v>444931</v>
      </c>
    </row>
    <row r="13" spans="1:87" s="123" customFormat="1" ht="12" customHeight="1">
      <c r="A13" s="124" t="s">
        <v>219</v>
      </c>
      <c r="B13" s="125" t="s">
        <v>231</v>
      </c>
      <c r="C13" s="124" t="s">
        <v>232</v>
      </c>
      <c r="D13" s="140">
        <f t="shared" si="3"/>
        <v>0</v>
      </c>
      <c r="E13" s="140">
        <f t="shared" si="4"/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1">
        <v>39210</v>
      </c>
      <c r="L13" s="140">
        <f t="shared" si="5"/>
        <v>472202</v>
      </c>
      <c r="M13" s="140">
        <f t="shared" si="6"/>
        <v>60227</v>
      </c>
      <c r="N13" s="140">
        <v>53399</v>
      </c>
      <c r="O13" s="140">
        <v>0</v>
      </c>
      <c r="P13" s="140">
        <v>1980</v>
      </c>
      <c r="Q13" s="140">
        <v>4848</v>
      </c>
      <c r="R13" s="140">
        <f t="shared" si="7"/>
        <v>136984</v>
      </c>
      <c r="S13" s="140">
        <v>4715</v>
      </c>
      <c r="T13" s="140">
        <v>124104</v>
      </c>
      <c r="U13" s="140">
        <v>8165</v>
      </c>
      <c r="V13" s="140">
        <v>0</v>
      </c>
      <c r="W13" s="140">
        <f t="shared" si="8"/>
        <v>274991</v>
      </c>
      <c r="X13" s="140">
        <v>79855</v>
      </c>
      <c r="Y13" s="140">
        <v>180535</v>
      </c>
      <c r="Z13" s="140">
        <v>14601</v>
      </c>
      <c r="AA13" s="140">
        <v>0</v>
      </c>
      <c r="AB13" s="141">
        <v>33547</v>
      </c>
      <c r="AC13" s="140">
        <v>0</v>
      </c>
      <c r="AD13" s="140">
        <v>43961</v>
      </c>
      <c r="AE13" s="140">
        <f t="shared" si="9"/>
        <v>516163</v>
      </c>
      <c r="AF13" s="140">
        <f t="shared" si="10"/>
        <v>0</v>
      </c>
      <c r="AG13" s="140">
        <f t="shared" si="11"/>
        <v>0</v>
      </c>
      <c r="AH13" s="140">
        <v>0</v>
      </c>
      <c r="AI13" s="140">
        <v>0</v>
      </c>
      <c r="AJ13" s="140">
        <v>0</v>
      </c>
      <c r="AK13" s="140">
        <v>0</v>
      </c>
      <c r="AL13" s="140">
        <v>0</v>
      </c>
      <c r="AM13" s="141">
        <v>0</v>
      </c>
      <c r="AN13" s="140">
        <f t="shared" si="12"/>
        <v>0</v>
      </c>
      <c r="AO13" s="140">
        <f t="shared" si="13"/>
        <v>0</v>
      </c>
      <c r="AP13" s="140">
        <v>0</v>
      </c>
      <c r="AQ13" s="140">
        <v>0</v>
      </c>
      <c r="AR13" s="140">
        <v>0</v>
      </c>
      <c r="AS13" s="140">
        <v>0</v>
      </c>
      <c r="AT13" s="140">
        <f t="shared" si="14"/>
        <v>0</v>
      </c>
      <c r="AU13" s="140">
        <v>0</v>
      </c>
      <c r="AV13" s="140">
        <v>0</v>
      </c>
      <c r="AW13" s="140">
        <v>0</v>
      </c>
      <c r="AX13" s="140">
        <v>0</v>
      </c>
      <c r="AY13" s="140">
        <f t="shared" si="15"/>
        <v>0</v>
      </c>
      <c r="AZ13" s="140">
        <v>0</v>
      </c>
      <c r="BA13" s="140">
        <v>0</v>
      </c>
      <c r="BB13" s="140">
        <v>0</v>
      </c>
      <c r="BC13" s="140">
        <v>0</v>
      </c>
      <c r="BD13" s="141">
        <v>17310</v>
      </c>
      <c r="BE13" s="140">
        <v>0</v>
      </c>
      <c r="BF13" s="140">
        <v>85</v>
      </c>
      <c r="BG13" s="140">
        <f t="shared" si="16"/>
        <v>85</v>
      </c>
      <c r="BH13" s="140">
        <f t="shared" si="17"/>
        <v>0</v>
      </c>
      <c r="BI13" s="140">
        <f t="shared" si="18"/>
        <v>0</v>
      </c>
      <c r="BJ13" s="140">
        <f t="shared" si="19"/>
        <v>0</v>
      </c>
      <c r="BK13" s="140">
        <f t="shared" si="20"/>
        <v>0</v>
      </c>
      <c r="BL13" s="140">
        <f t="shared" si="21"/>
        <v>0</v>
      </c>
      <c r="BM13" s="140">
        <f t="shared" si="22"/>
        <v>0</v>
      </c>
      <c r="BN13" s="140">
        <f t="shared" si="23"/>
        <v>0</v>
      </c>
      <c r="BO13" s="141">
        <f t="shared" si="24"/>
        <v>39210</v>
      </c>
      <c r="BP13" s="140">
        <f t="shared" si="25"/>
        <v>472202</v>
      </c>
      <c r="BQ13" s="140">
        <f t="shared" si="26"/>
        <v>60227</v>
      </c>
      <c r="BR13" s="140">
        <f t="shared" si="27"/>
        <v>53399</v>
      </c>
      <c r="BS13" s="140">
        <f t="shared" si="28"/>
        <v>0</v>
      </c>
      <c r="BT13" s="140">
        <f t="shared" si="29"/>
        <v>1980</v>
      </c>
      <c r="BU13" s="140">
        <f t="shared" si="30"/>
        <v>4848</v>
      </c>
      <c r="BV13" s="140">
        <f t="shared" si="31"/>
        <v>136984</v>
      </c>
      <c r="BW13" s="140">
        <f t="shared" si="32"/>
        <v>4715</v>
      </c>
      <c r="BX13" s="140">
        <f t="shared" si="32"/>
        <v>124104</v>
      </c>
      <c r="BY13" s="140">
        <f t="shared" si="32"/>
        <v>8165</v>
      </c>
      <c r="BZ13" s="140">
        <f t="shared" si="32"/>
        <v>0</v>
      </c>
      <c r="CA13" s="140">
        <f t="shared" si="32"/>
        <v>274991</v>
      </c>
      <c r="CB13" s="140">
        <f t="shared" si="32"/>
        <v>79855</v>
      </c>
      <c r="CC13" s="140">
        <f t="shared" si="32"/>
        <v>180535</v>
      </c>
      <c r="CD13" s="140">
        <f t="shared" si="32"/>
        <v>14601</v>
      </c>
      <c r="CE13" s="140">
        <f t="shared" si="32"/>
        <v>0</v>
      </c>
      <c r="CF13" s="141">
        <f t="shared" si="32"/>
        <v>50857</v>
      </c>
      <c r="CG13" s="140">
        <f t="shared" si="32"/>
        <v>0</v>
      </c>
      <c r="CH13" s="140">
        <f t="shared" si="32"/>
        <v>44046</v>
      </c>
      <c r="CI13" s="140">
        <f t="shared" si="32"/>
        <v>516248</v>
      </c>
    </row>
    <row r="14" spans="1:87" s="123" customFormat="1" ht="12" customHeight="1">
      <c r="A14" s="124" t="s">
        <v>219</v>
      </c>
      <c r="B14" s="125" t="s">
        <v>233</v>
      </c>
      <c r="C14" s="124" t="s">
        <v>234</v>
      </c>
      <c r="D14" s="140">
        <f t="shared" si="3"/>
        <v>0</v>
      </c>
      <c r="E14" s="140">
        <f t="shared" si="4"/>
        <v>0</v>
      </c>
      <c r="F14" s="140">
        <v>0</v>
      </c>
      <c r="G14" s="140">
        <v>0</v>
      </c>
      <c r="H14" s="140">
        <v>0</v>
      </c>
      <c r="I14" s="140">
        <v>0</v>
      </c>
      <c r="J14" s="140">
        <v>0</v>
      </c>
      <c r="K14" s="141">
        <v>0</v>
      </c>
      <c r="L14" s="140">
        <f t="shared" si="5"/>
        <v>500077</v>
      </c>
      <c r="M14" s="140">
        <f t="shared" si="6"/>
        <v>84848</v>
      </c>
      <c r="N14" s="140">
        <v>0</v>
      </c>
      <c r="O14" s="140">
        <v>4638</v>
      </c>
      <c r="P14" s="140">
        <v>0</v>
      </c>
      <c r="Q14" s="140">
        <v>80210</v>
      </c>
      <c r="R14" s="140">
        <f t="shared" si="7"/>
        <v>260205</v>
      </c>
      <c r="S14" s="140">
        <v>123</v>
      </c>
      <c r="T14" s="140">
        <v>256321</v>
      </c>
      <c r="U14" s="140">
        <v>3761</v>
      </c>
      <c r="V14" s="140">
        <v>0</v>
      </c>
      <c r="W14" s="140">
        <f t="shared" si="8"/>
        <v>155024</v>
      </c>
      <c r="X14" s="140">
        <v>121860</v>
      </c>
      <c r="Y14" s="140">
        <v>29390</v>
      </c>
      <c r="Z14" s="140">
        <v>3774</v>
      </c>
      <c r="AA14" s="140">
        <v>0</v>
      </c>
      <c r="AB14" s="141">
        <v>0</v>
      </c>
      <c r="AC14" s="140">
        <v>0</v>
      </c>
      <c r="AD14" s="140">
        <v>0</v>
      </c>
      <c r="AE14" s="140">
        <f t="shared" si="9"/>
        <v>500077</v>
      </c>
      <c r="AF14" s="140">
        <f t="shared" si="10"/>
        <v>0</v>
      </c>
      <c r="AG14" s="140">
        <f t="shared" si="11"/>
        <v>0</v>
      </c>
      <c r="AH14" s="140">
        <v>0</v>
      </c>
      <c r="AI14" s="140">
        <v>0</v>
      </c>
      <c r="AJ14" s="140">
        <v>0</v>
      </c>
      <c r="AK14" s="140">
        <v>0</v>
      </c>
      <c r="AL14" s="140">
        <v>0</v>
      </c>
      <c r="AM14" s="141">
        <v>0</v>
      </c>
      <c r="AN14" s="140">
        <f t="shared" si="12"/>
        <v>0</v>
      </c>
      <c r="AO14" s="140">
        <f t="shared" si="13"/>
        <v>0</v>
      </c>
      <c r="AP14" s="140">
        <v>0</v>
      </c>
      <c r="AQ14" s="140">
        <v>0</v>
      </c>
      <c r="AR14" s="140">
        <v>0</v>
      </c>
      <c r="AS14" s="140">
        <v>0</v>
      </c>
      <c r="AT14" s="140">
        <f t="shared" si="14"/>
        <v>0</v>
      </c>
      <c r="AU14" s="140">
        <v>0</v>
      </c>
      <c r="AV14" s="140">
        <v>0</v>
      </c>
      <c r="AW14" s="140">
        <v>0</v>
      </c>
      <c r="AX14" s="140">
        <v>0</v>
      </c>
      <c r="AY14" s="140">
        <f t="shared" si="15"/>
        <v>0</v>
      </c>
      <c r="AZ14" s="140">
        <v>0</v>
      </c>
      <c r="BA14" s="140">
        <v>0</v>
      </c>
      <c r="BB14" s="140">
        <v>0</v>
      </c>
      <c r="BC14" s="140">
        <v>0</v>
      </c>
      <c r="BD14" s="141">
        <v>56157</v>
      </c>
      <c r="BE14" s="140">
        <v>0</v>
      </c>
      <c r="BF14" s="140">
        <v>0</v>
      </c>
      <c r="BG14" s="140">
        <f t="shared" si="16"/>
        <v>0</v>
      </c>
      <c r="BH14" s="140">
        <f t="shared" si="17"/>
        <v>0</v>
      </c>
      <c r="BI14" s="140">
        <f t="shared" si="18"/>
        <v>0</v>
      </c>
      <c r="BJ14" s="140">
        <f t="shared" si="19"/>
        <v>0</v>
      </c>
      <c r="BK14" s="140">
        <f t="shared" si="20"/>
        <v>0</v>
      </c>
      <c r="BL14" s="140">
        <f t="shared" si="21"/>
        <v>0</v>
      </c>
      <c r="BM14" s="140">
        <f t="shared" si="22"/>
        <v>0</v>
      </c>
      <c r="BN14" s="140">
        <f t="shared" si="23"/>
        <v>0</v>
      </c>
      <c r="BO14" s="141">
        <f t="shared" si="24"/>
        <v>0</v>
      </c>
      <c r="BP14" s="140">
        <f t="shared" si="25"/>
        <v>500077</v>
      </c>
      <c r="BQ14" s="140">
        <f t="shared" si="26"/>
        <v>84848</v>
      </c>
      <c r="BR14" s="140">
        <f t="shared" si="27"/>
        <v>0</v>
      </c>
      <c r="BS14" s="140">
        <f t="shared" si="28"/>
        <v>4638</v>
      </c>
      <c r="BT14" s="140">
        <f t="shared" si="29"/>
        <v>0</v>
      </c>
      <c r="BU14" s="140">
        <f t="shared" si="30"/>
        <v>80210</v>
      </c>
      <c r="BV14" s="140">
        <f t="shared" si="31"/>
        <v>260205</v>
      </c>
      <c r="BW14" s="140">
        <f t="shared" si="32"/>
        <v>123</v>
      </c>
      <c r="BX14" s="140">
        <f t="shared" si="32"/>
        <v>256321</v>
      </c>
      <c r="BY14" s="140">
        <f t="shared" si="32"/>
        <v>3761</v>
      </c>
      <c r="BZ14" s="140">
        <f t="shared" si="32"/>
        <v>0</v>
      </c>
      <c r="CA14" s="140">
        <f t="shared" si="32"/>
        <v>155024</v>
      </c>
      <c r="CB14" s="140">
        <f t="shared" si="32"/>
        <v>121860</v>
      </c>
      <c r="CC14" s="140">
        <f t="shared" si="32"/>
        <v>29390</v>
      </c>
      <c r="CD14" s="140">
        <f t="shared" si="32"/>
        <v>3774</v>
      </c>
      <c r="CE14" s="140">
        <f t="shared" si="32"/>
        <v>0</v>
      </c>
      <c r="CF14" s="141">
        <f t="shared" si="32"/>
        <v>56157</v>
      </c>
      <c r="CG14" s="140">
        <f t="shared" si="32"/>
        <v>0</v>
      </c>
      <c r="CH14" s="140">
        <f t="shared" si="32"/>
        <v>0</v>
      </c>
      <c r="CI14" s="140">
        <f t="shared" si="32"/>
        <v>500077</v>
      </c>
    </row>
    <row r="15" spans="1:87" s="123" customFormat="1" ht="12" customHeight="1">
      <c r="A15" s="124" t="s">
        <v>219</v>
      </c>
      <c r="B15" s="125" t="s">
        <v>235</v>
      </c>
      <c r="C15" s="124" t="s">
        <v>236</v>
      </c>
      <c r="D15" s="140">
        <f t="shared" si="3"/>
        <v>0</v>
      </c>
      <c r="E15" s="140">
        <f t="shared" si="4"/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41">
        <v>848</v>
      </c>
      <c r="L15" s="140">
        <f t="shared" si="5"/>
        <v>482981</v>
      </c>
      <c r="M15" s="140">
        <f t="shared" si="6"/>
        <v>75123</v>
      </c>
      <c r="N15" s="140">
        <v>29564</v>
      </c>
      <c r="O15" s="140">
        <v>30766</v>
      </c>
      <c r="P15" s="140">
        <v>0</v>
      </c>
      <c r="Q15" s="140">
        <v>14793</v>
      </c>
      <c r="R15" s="140">
        <f t="shared" si="7"/>
        <v>12780</v>
      </c>
      <c r="S15" s="140">
        <v>5073</v>
      </c>
      <c r="T15" s="140">
        <v>266</v>
      </c>
      <c r="U15" s="140">
        <v>7441</v>
      </c>
      <c r="V15" s="140">
        <v>0</v>
      </c>
      <c r="W15" s="140">
        <f t="shared" si="8"/>
        <v>395078</v>
      </c>
      <c r="X15" s="140">
        <v>72577</v>
      </c>
      <c r="Y15" s="140">
        <v>305897</v>
      </c>
      <c r="Z15" s="140">
        <v>16604</v>
      </c>
      <c r="AA15" s="140">
        <v>0</v>
      </c>
      <c r="AB15" s="141">
        <v>64288</v>
      </c>
      <c r="AC15" s="140">
        <v>0</v>
      </c>
      <c r="AD15" s="140">
        <v>0</v>
      </c>
      <c r="AE15" s="140">
        <f t="shared" si="9"/>
        <v>482981</v>
      </c>
      <c r="AF15" s="140">
        <f t="shared" si="10"/>
        <v>0</v>
      </c>
      <c r="AG15" s="140">
        <f t="shared" si="11"/>
        <v>0</v>
      </c>
      <c r="AH15" s="140">
        <v>0</v>
      </c>
      <c r="AI15" s="140">
        <v>0</v>
      </c>
      <c r="AJ15" s="140">
        <v>0</v>
      </c>
      <c r="AK15" s="140">
        <v>0</v>
      </c>
      <c r="AL15" s="140">
        <v>0</v>
      </c>
      <c r="AM15" s="141">
        <v>2623</v>
      </c>
      <c r="AN15" s="140">
        <f t="shared" si="12"/>
        <v>0</v>
      </c>
      <c r="AO15" s="140">
        <f t="shared" si="13"/>
        <v>0</v>
      </c>
      <c r="AP15" s="140">
        <v>0</v>
      </c>
      <c r="AQ15" s="140">
        <v>0</v>
      </c>
      <c r="AR15" s="140">
        <v>0</v>
      </c>
      <c r="AS15" s="140">
        <v>0</v>
      </c>
      <c r="AT15" s="140">
        <f t="shared" si="14"/>
        <v>0</v>
      </c>
      <c r="AU15" s="140">
        <v>0</v>
      </c>
      <c r="AV15" s="140">
        <v>0</v>
      </c>
      <c r="AW15" s="140">
        <v>0</v>
      </c>
      <c r="AX15" s="140">
        <v>0</v>
      </c>
      <c r="AY15" s="140">
        <f t="shared" si="15"/>
        <v>0</v>
      </c>
      <c r="AZ15" s="140">
        <v>0</v>
      </c>
      <c r="BA15" s="140">
        <v>0</v>
      </c>
      <c r="BB15" s="140">
        <v>0</v>
      </c>
      <c r="BC15" s="140">
        <v>0</v>
      </c>
      <c r="BD15" s="141">
        <v>199033</v>
      </c>
      <c r="BE15" s="140">
        <v>0</v>
      </c>
      <c r="BF15" s="140">
        <v>0</v>
      </c>
      <c r="BG15" s="140">
        <f t="shared" si="16"/>
        <v>0</v>
      </c>
      <c r="BH15" s="140">
        <f t="shared" si="17"/>
        <v>0</v>
      </c>
      <c r="BI15" s="140">
        <f t="shared" si="18"/>
        <v>0</v>
      </c>
      <c r="BJ15" s="140">
        <f t="shared" si="19"/>
        <v>0</v>
      </c>
      <c r="BK15" s="140">
        <f t="shared" si="20"/>
        <v>0</v>
      </c>
      <c r="BL15" s="140">
        <f t="shared" si="21"/>
        <v>0</v>
      </c>
      <c r="BM15" s="140">
        <f t="shared" si="22"/>
        <v>0</v>
      </c>
      <c r="BN15" s="140">
        <f t="shared" si="23"/>
        <v>0</v>
      </c>
      <c r="BO15" s="141">
        <f t="shared" si="24"/>
        <v>3471</v>
      </c>
      <c r="BP15" s="140">
        <f t="shared" si="25"/>
        <v>482981</v>
      </c>
      <c r="BQ15" s="140">
        <f t="shared" si="26"/>
        <v>75123</v>
      </c>
      <c r="BR15" s="140">
        <f t="shared" si="27"/>
        <v>29564</v>
      </c>
      <c r="BS15" s="140">
        <f t="shared" si="28"/>
        <v>30766</v>
      </c>
      <c r="BT15" s="140">
        <f t="shared" si="29"/>
        <v>0</v>
      </c>
      <c r="BU15" s="140">
        <f t="shared" si="30"/>
        <v>14793</v>
      </c>
      <c r="BV15" s="140">
        <f t="shared" si="31"/>
        <v>12780</v>
      </c>
      <c r="BW15" s="140">
        <f t="shared" si="32"/>
        <v>5073</v>
      </c>
      <c r="BX15" s="140">
        <f t="shared" si="32"/>
        <v>266</v>
      </c>
      <c r="BY15" s="140">
        <f t="shared" si="32"/>
        <v>7441</v>
      </c>
      <c r="BZ15" s="140">
        <f t="shared" si="32"/>
        <v>0</v>
      </c>
      <c r="CA15" s="140">
        <f t="shared" si="32"/>
        <v>395078</v>
      </c>
      <c r="CB15" s="140">
        <f t="shared" si="32"/>
        <v>72577</v>
      </c>
      <c r="CC15" s="140">
        <f t="shared" si="32"/>
        <v>305897</v>
      </c>
      <c r="CD15" s="140">
        <f t="shared" si="32"/>
        <v>16604</v>
      </c>
      <c r="CE15" s="140">
        <f t="shared" si="32"/>
        <v>0</v>
      </c>
      <c r="CF15" s="141">
        <f t="shared" si="32"/>
        <v>263321</v>
      </c>
      <c r="CG15" s="140">
        <f t="shared" si="32"/>
        <v>0</v>
      </c>
      <c r="CH15" s="140">
        <f t="shared" si="32"/>
        <v>0</v>
      </c>
      <c r="CI15" s="140">
        <f t="shared" si="32"/>
        <v>482981</v>
      </c>
    </row>
    <row r="16" spans="1:87" s="123" customFormat="1" ht="12" customHeight="1">
      <c r="A16" s="124" t="s">
        <v>219</v>
      </c>
      <c r="B16" s="125" t="s">
        <v>237</v>
      </c>
      <c r="C16" s="124" t="s">
        <v>238</v>
      </c>
      <c r="D16" s="140">
        <f t="shared" si="3"/>
        <v>236080</v>
      </c>
      <c r="E16" s="140">
        <f t="shared" si="4"/>
        <v>236080</v>
      </c>
      <c r="F16" s="140">
        <v>0</v>
      </c>
      <c r="G16" s="140">
        <v>25830</v>
      </c>
      <c r="H16" s="140">
        <v>441</v>
      </c>
      <c r="I16" s="140">
        <v>209809</v>
      </c>
      <c r="J16" s="140">
        <v>0</v>
      </c>
      <c r="K16" s="141">
        <v>39062</v>
      </c>
      <c r="L16" s="140">
        <f t="shared" si="5"/>
        <v>273262</v>
      </c>
      <c r="M16" s="140">
        <f t="shared" si="6"/>
        <v>40568</v>
      </c>
      <c r="N16" s="140">
        <v>36819</v>
      </c>
      <c r="O16" s="140">
        <v>1649</v>
      </c>
      <c r="P16" s="140">
        <v>2100</v>
      </c>
      <c r="Q16" s="140">
        <v>0</v>
      </c>
      <c r="R16" s="140">
        <f t="shared" si="7"/>
        <v>17328</v>
      </c>
      <c r="S16" s="140">
        <v>2381</v>
      </c>
      <c r="T16" s="140">
        <v>9367</v>
      </c>
      <c r="U16" s="140">
        <v>5580</v>
      </c>
      <c r="V16" s="140">
        <v>0</v>
      </c>
      <c r="W16" s="140">
        <f t="shared" si="8"/>
        <v>215366</v>
      </c>
      <c r="X16" s="140">
        <v>154344</v>
      </c>
      <c r="Y16" s="140">
        <v>36187</v>
      </c>
      <c r="Z16" s="140">
        <v>24835</v>
      </c>
      <c r="AA16" s="140">
        <v>0</v>
      </c>
      <c r="AB16" s="141">
        <v>140278</v>
      </c>
      <c r="AC16" s="140">
        <v>0</v>
      </c>
      <c r="AD16" s="140">
        <v>7345</v>
      </c>
      <c r="AE16" s="140">
        <f t="shared" si="9"/>
        <v>516687</v>
      </c>
      <c r="AF16" s="140">
        <f t="shared" si="10"/>
        <v>0</v>
      </c>
      <c r="AG16" s="140">
        <f t="shared" si="11"/>
        <v>0</v>
      </c>
      <c r="AH16" s="140">
        <v>0</v>
      </c>
      <c r="AI16" s="140">
        <v>0</v>
      </c>
      <c r="AJ16" s="140">
        <v>0</v>
      </c>
      <c r="AK16" s="140">
        <v>0</v>
      </c>
      <c r="AL16" s="140">
        <v>0</v>
      </c>
      <c r="AM16" s="141">
        <v>0</v>
      </c>
      <c r="AN16" s="140">
        <f t="shared" si="12"/>
        <v>0</v>
      </c>
      <c r="AO16" s="140">
        <f t="shared" si="13"/>
        <v>0</v>
      </c>
      <c r="AP16" s="140">
        <v>0</v>
      </c>
      <c r="AQ16" s="140">
        <v>0</v>
      </c>
      <c r="AR16" s="140">
        <v>0</v>
      </c>
      <c r="AS16" s="140">
        <v>0</v>
      </c>
      <c r="AT16" s="140">
        <f t="shared" si="14"/>
        <v>0</v>
      </c>
      <c r="AU16" s="140">
        <v>0</v>
      </c>
      <c r="AV16" s="140">
        <v>0</v>
      </c>
      <c r="AW16" s="140">
        <v>0</v>
      </c>
      <c r="AX16" s="140">
        <v>0</v>
      </c>
      <c r="AY16" s="140">
        <f t="shared" si="15"/>
        <v>0</v>
      </c>
      <c r="AZ16" s="140">
        <v>0</v>
      </c>
      <c r="BA16" s="140">
        <v>0</v>
      </c>
      <c r="BB16" s="140">
        <v>0</v>
      </c>
      <c r="BC16" s="140">
        <v>0</v>
      </c>
      <c r="BD16" s="141">
        <v>132545</v>
      </c>
      <c r="BE16" s="140">
        <v>0</v>
      </c>
      <c r="BF16" s="140">
        <v>0</v>
      </c>
      <c r="BG16" s="140">
        <f t="shared" si="16"/>
        <v>0</v>
      </c>
      <c r="BH16" s="140">
        <f t="shared" si="17"/>
        <v>236080</v>
      </c>
      <c r="BI16" s="140">
        <f t="shared" si="18"/>
        <v>236080</v>
      </c>
      <c r="BJ16" s="140">
        <f t="shared" si="19"/>
        <v>0</v>
      </c>
      <c r="BK16" s="140">
        <f t="shared" si="20"/>
        <v>25830</v>
      </c>
      <c r="BL16" s="140">
        <f t="shared" si="21"/>
        <v>441</v>
      </c>
      <c r="BM16" s="140">
        <f t="shared" si="22"/>
        <v>209809</v>
      </c>
      <c r="BN16" s="140">
        <f t="shared" si="23"/>
        <v>0</v>
      </c>
      <c r="BO16" s="141">
        <f t="shared" si="24"/>
        <v>39062</v>
      </c>
      <c r="BP16" s="140">
        <f t="shared" si="25"/>
        <v>273262</v>
      </c>
      <c r="BQ16" s="140">
        <f t="shared" si="26"/>
        <v>40568</v>
      </c>
      <c r="BR16" s="140">
        <f t="shared" si="27"/>
        <v>36819</v>
      </c>
      <c r="BS16" s="140">
        <f t="shared" si="28"/>
        <v>1649</v>
      </c>
      <c r="BT16" s="140">
        <f t="shared" si="29"/>
        <v>2100</v>
      </c>
      <c r="BU16" s="140">
        <f t="shared" si="30"/>
        <v>0</v>
      </c>
      <c r="BV16" s="140">
        <f t="shared" si="31"/>
        <v>17328</v>
      </c>
      <c r="BW16" s="140">
        <f t="shared" si="32"/>
        <v>2381</v>
      </c>
      <c r="BX16" s="140">
        <f t="shared" si="32"/>
        <v>9367</v>
      </c>
      <c r="BY16" s="140">
        <f t="shared" si="32"/>
        <v>5580</v>
      </c>
      <c r="BZ16" s="140">
        <f t="shared" si="32"/>
        <v>0</v>
      </c>
      <c r="CA16" s="140">
        <f t="shared" si="32"/>
        <v>215366</v>
      </c>
      <c r="CB16" s="140">
        <f t="shared" si="32"/>
        <v>154344</v>
      </c>
      <c r="CC16" s="140">
        <f t="shared" si="32"/>
        <v>36187</v>
      </c>
      <c r="CD16" s="140">
        <f t="shared" si="32"/>
        <v>24835</v>
      </c>
      <c r="CE16" s="140">
        <f t="shared" si="32"/>
        <v>0</v>
      </c>
      <c r="CF16" s="141">
        <f t="shared" si="32"/>
        <v>272823</v>
      </c>
      <c r="CG16" s="140">
        <f t="shared" si="32"/>
        <v>0</v>
      </c>
      <c r="CH16" s="140">
        <f t="shared" si="32"/>
        <v>7345</v>
      </c>
      <c r="CI16" s="140">
        <f t="shared" si="32"/>
        <v>516687</v>
      </c>
    </row>
    <row r="17" spans="1:87" s="123" customFormat="1" ht="12" customHeight="1">
      <c r="A17" s="124" t="s">
        <v>219</v>
      </c>
      <c r="B17" s="125" t="s">
        <v>239</v>
      </c>
      <c r="C17" s="124" t="s">
        <v>240</v>
      </c>
      <c r="D17" s="140">
        <f t="shared" si="3"/>
        <v>0</v>
      </c>
      <c r="E17" s="140">
        <f t="shared" si="4"/>
        <v>0</v>
      </c>
      <c r="F17" s="140">
        <v>0</v>
      </c>
      <c r="G17" s="140">
        <v>0</v>
      </c>
      <c r="H17" s="140">
        <v>0</v>
      </c>
      <c r="I17" s="140">
        <v>0</v>
      </c>
      <c r="J17" s="140">
        <v>0</v>
      </c>
      <c r="K17" s="141">
        <v>15863</v>
      </c>
      <c r="L17" s="140">
        <f t="shared" si="5"/>
        <v>148565</v>
      </c>
      <c r="M17" s="140">
        <f t="shared" si="6"/>
        <v>18747</v>
      </c>
      <c r="N17" s="140">
        <v>18747</v>
      </c>
      <c r="O17" s="140">
        <v>0</v>
      </c>
      <c r="P17" s="140">
        <v>0</v>
      </c>
      <c r="Q17" s="140">
        <v>0</v>
      </c>
      <c r="R17" s="140">
        <f t="shared" si="7"/>
        <v>0</v>
      </c>
      <c r="S17" s="140">
        <v>0</v>
      </c>
      <c r="T17" s="140">
        <v>0</v>
      </c>
      <c r="U17" s="140">
        <v>0</v>
      </c>
      <c r="V17" s="140">
        <v>0</v>
      </c>
      <c r="W17" s="140">
        <f t="shared" si="8"/>
        <v>129818</v>
      </c>
      <c r="X17" s="140">
        <v>116649</v>
      </c>
      <c r="Y17" s="140">
        <v>0</v>
      </c>
      <c r="Z17" s="140">
        <v>0</v>
      </c>
      <c r="AA17" s="140">
        <v>13169</v>
      </c>
      <c r="AB17" s="141">
        <v>105010</v>
      </c>
      <c r="AC17" s="140">
        <v>0</v>
      </c>
      <c r="AD17" s="140">
        <v>27083</v>
      </c>
      <c r="AE17" s="140">
        <f t="shared" si="9"/>
        <v>175648</v>
      </c>
      <c r="AF17" s="140">
        <f t="shared" si="10"/>
        <v>0</v>
      </c>
      <c r="AG17" s="140">
        <f t="shared" si="11"/>
        <v>0</v>
      </c>
      <c r="AH17" s="140">
        <v>0</v>
      </c>
      <c r="AI17" s="140">
        <v>0</v>
      </c>
      <c r="AJ17" s="140">
        <v>0</v>
      </c>
      <c r="AK17" s="140">
        <v>0</v>
      </c>
      <c r="AL17" s="140">
        <v>0</v>
      </c>
      <c r="AM17" s="141">
        <v>0</v>
      </c>
      <c r="AN17" s="140">
        <f t="shared" si="12"/>
        <v>991</v>
      </c>
      <c r="AO17" s="140">
        <f t="shared" si="13"/>
        <v>991</v>
      </c>
      <c r="AP17" s="140">
        <v>991</v>
      </c>
      <c r="AQ17" s="140">
        <v>0</v>
      </c>
      <c r="AR17" s="140">
        <v>0</v>
      </c>
      <c r="AS17" s="140">
        <v>0</v>
      </c>
      <c r="AT17" s="140">
        <f t="shared" si="14"/>
        <v>0</v>
      </c>
      <c r="AU17" s="140">
        <v>0</v>
      </c>
      <c r="AV17" s="140">
        <v>0</v>
      </c>
      <c r="AW17" s="140">
        <v>0</v>
      </c>
      <c r="AX17" s="140">
        <v>0</v>
      </c>
      <c r="AY17" s="140">
        <f t="shared" si="15"/>
        <v>0</v>
      </c>
      <c r="AZ17" s="140">
        <v>0</v>
      </c>
      <c r="BA17" s="140">
        <v>0</v>
      </c>
      <c r="BB17" s="140">
        <v>0</v>
      </c>
      <c r="BC17" s="140">
        <v>0</v>
      </c>
      <c r="BD17" s="141">
        <v>45793</v>
      </c>
      <c r="BE17" s="140">
        <v>0</v>
      </c>
      <c r="BF17" s="140">
        <v>0</v>
      </c>
      <c r="BG17" s="140">
        <f t="shared" si="16"/>
        <v>991</v>
      </c>
      <c r="BH17" s="140">
        <f t="shared" si="17"/>
        <v>0</v>
      </c>
      <c r="BI17" s="140">
        <f t="shared" si="18"/>
        <v>0</v>
      </c>
      <c r="BJ17" s="140">
        <f t="shared" si="19"/>
        <v>0</v>
      </c>
      <c r="BK17" s="140">
        <f t="shared" si="20"/>
        <v>0</v>
      </c>
      <c r="BL17" s="140">
        <f t="shared" si="21"/>
        <v>0</v>
      </c>
      <c r="BM17" s="140">
        <f t="shared" si="22"/>
        <v>0</v>
      </c>
      <c r="BN17" s="140">
        <f t="shared" si="23"/>
        <v>0</v>
      </c>
      <c r="BO17" s="141">
        <f t="shared" si="24"/>
        <v>15863</v>
      </c>
      <c r="BP17" s="140">
        <f t="shared" si="25"/>
        <v>149556</v>
      </c>
      <c r="BQ17" s="140">
        <f t="shared" si="26"/>
        <v>19738</v>
      </c>
      <c r="BR17" s="140">
        <f t="shared" si="27"/>
        <v>19738</v>
      </c>
      <c r="BS17" s="140">
        <f t="shared" si="28"/>
        <v>0</v>
      </c>
      <c r="BT17" s="140">
        <f t="shared" si="29"/>
        <v>0</v>
      </c>
      <c r="BU17" s="140">
        <f t="shared" si="30"/>
        <v>0</v>
      </c>
      <c r="BV17" s="140">
        <f t="shared" si="31"/>
        <v>0</v>
      </c>
      <c r="BW17" s="140">
        <f t="shared" si="32"/>
        <v>0</v>
      </c>
      <c r="BX17" s="140">
        <f t="shared" si="32"/>
        <v>0</v>
      </c>
      <c r="BY17" s="140">
        <f t="shared" si="32"/>
        <v>0</v>
      </c>
      <c r="BZ17" s="140">
        <f t="shared" si="32"/>
        <v>0</v>
      </c>
      <c r="CA17" s="140">
        <f t="shared" si="32"/>
        <v>129818</v>
      </c>
      <c r="CB17" s="140">
        <f t="shared" si="32"/>
        <v>116649</v>
      </c>
      <c r="CC17" s="140">
        <f t="shared" si="32"/>
        <v>0</v>
      </c>
      <c r="CD17" s="140">
        <f t="shared" si="32"/>
        <v>0</v>
      </c>
      <c r="CE17" s="140">
        <f t="shared" si="32"/>
        <v>13169</v>
      </c>
      <c r="CF17" s="141">
        <f t="shared" si="32"/>
        <v>150803</v>
      </c>
      <c r="CG17" s="140">
        <f t="shared" si="32"/>
        <v>0</v>
      </c>
      <c r="CH17" s="140">
        <f t="shared" si="32"/>
        <v>27083</v>
      </c>
      <c r="CI17" s="140">
        <f t="shared" si="32"/>
        <v>176639</v>
      </c>
    </row>
    <row r="18" spans="1:87" s="123" customFormat="1" ht="12" customHeight="1">
      <c r="A18" s="124" t="s">
        <v>219</v>
      </c>
      <c r="B18" s="125" t="s">
        <v>241</v>
      </c>
      <c r="C18" s="124" t="s">
        <v>242</v>
      </c>
      <c r="D18" s="140">
        <f t="shared" si="3"/>
        <v>0</v>
      </c>
      <c r="E18" s="140">
        <f t="shared" si="4"/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0</v>
      </c>
      <c r="K18" s="141">
        <v>0</v>
      </c>
      <c r="L18" s="140">
        <f t="shared" si="5"/>
        <v>90907</v>
      </c>
      <c r="M18" s="140">
        <f t="shared" si="6"/>
        <v>4219</v>
      </c>
      <c r="N18" s="140">
        <v>4219</v>
      </c>
      <c r="O18" s="140">
        <v>0</v>
      </c>
      <c r="P18" s="140">
        <v>0</v>
      </c>
      <c r="Q18" s="140">
        <v>0</v>
      </c>
      <c r="R18" s="140">
        <f t="shared" si="7"/>
        <v>0</v>
      </c>
      <c r="S18" s="140">
        <v>0</v>
      </c>
      <c r="T18" s="140">
        <v>0</v>
      </c>
      <c r="U18" s="140">
        <v>0</v>
      </c>
      <c r="V18" s="140">
        <v>7661</v>
      </c>
      <c r="W18" s="140">
        <f t="shared" si="8"/>
        <v>79027</v>
      </c>
      <c r="X18" s="140">
        <v>65157</v>
      </c>
      <c r="Y18" s="140">
        <v>12919</v>
      </c>
      <c r="Z18" s="140">
        <v>0</v>
      </c>
      <c r="AA18" s="140">
        <v>951</v>
      </c>
      <c r="AB18" s="141">
        <v>225145</v>
      </c>
      <c r="AC18" s="140">
        <v>0</v>
      </c>
      <c r="AD18" s="140">
        <v>0</v>
      </c>
      <c r="AE18" s="140">
        <f t="shared" si="9"/>
        <v>90907</v>
      </c>
      <c r="AF18" s="140">
        <f t="shared" si="10"/>
        <v>0</v>
      </c>
      <c r="AG18" s="140">
        <f t="shared" si="11"/>
        <v>0</v>
      </c>
      <c r="AH18" s="140">
        <v>0</v>
      </c>
      <c r="AI18" s="140">
        <v>0</v>
      </c>
      <c r="AJ18" s="140">
        <v>0</v>
      </c>
      <c r="AK18" s="140">
        <v>0</v>
      </c>
      <c r="AL18" s="140">
        <v>0</v>
      </c>
      <c r="AM18" s="141">
        <v>0</v>
      </c>
      <c r="AN18" s="140">
        <f t="shared" si="12"/>
        <v>0</v>
      </c>
      <c r="AO18" s="140">
        <f t="shared" si="13"/>
        <v>0</v>
      </c>
      <c r="AP18" s="140">
        <v>0</v>
      </c>
      <c r="AQ18" s="140">
        <v>0</v>
      </c>
      <c r="AR18" s="140">
        <v>0</v>
      </c>
      <c r="AS18" s="140">
        <v>0</v>
      </c>
      <c r="AT18" s="140">
        <f t="shared" si="14"/>
        <v>0</v>
      </c>
      <c r="AU18" s="140">
        <v>0</v>
      </c>
      <c r="AV18" s="140">
        <v>0</v>
      </c>
      <c r="AW18" s="140">
        <v>0</v>
      </c>
      <c r="AX18" s="140">
        <v>0</v>
      </c>
      <c r="AY18" s="140">
        <f t="shared" si="15"/>
        <v>0</v>
      </c>
      <c r="AZ18" s="140">
        <v>0</v>
      </c>
      <c r="BA18" s="140">
        <v>0</v>
      </c>
      <c r="BB18" s="140">
        <v>0</v>
      </c>
      <c r="BC18" s="140">
        <v>0</v>
      </c>
      <c r="BD18" s="141">
        <v>62966</v>
      </c>
      <c r="BE18" s="140">
        <v>0</v>
      </c>
      <c r="BF18" s="140">
        <v>0</v>
      </c>
      <c r="BG18" s="140">
        <f t="shared" si="16"/>
        <v>0</v>
      </c>
      <c r="BH18" s="140">
        <f t="shared" si="17"/>
        <v>0</v>
      </c>
      <c r="BI18" s="140">
        <f t="shared" si="18"/>
        <v>0</v>
      </c>
      <c r="BJ18" s="140">
        <f t="shared" si="19"/>
        <v>0</v>
      </c>
      <c r="BK18" s="140">
        <f t="shared" si="20"/>
        <v>0</v>
      </c>
      <c r="BL18" s="140">
        <f t="shared" si="21"/>
        <v>0</v>
      </c>
      <c r="BM18" s="140">
        <f t="shared" si="22"/>
        <v>0</v>
      </c>
      <c r="BN18" s="140">
        <f t="shared" si="23"/>
        <v>0</v>
      </c>
      <c r="BO18" s="141">
        <f t="shared" si="24"/>
        <v>0</v>
      </c>
      <c r="BP18" s="140">
        <f t="shared" si="25"/>
        <v>90907</v>
      </c>
      <c r="BQ18" s="140">
        <f t="shared" si="26"/>
        <v>4219</v>
      </c>
      <c r="BR18" s="140">
        <f t="shared" si="27"/>
        <v>4219</v>
      </c>
      <c r="BS18" s="140">
        <f t="shared" si="28"/>
        <v>0</v>
      </c>
      <c r="BT18" s="140">
        <f t="shared" si="29"/>
        <v>0</v>
      </c>
      <c r="BU18" s="140">
        <f t="shared" si="30"/>
        <v>0</v>
      </c>
      <c r="BV18" s="140">
        <f t="shared" si="31"/>
        <v>0</v>
      </c>
      <c r="BW18" s="140">
        <f t="shared" si="32"/>
        <v>0</v>
      </c>
      <c r="BX18" s="140">
        <f t="shared" si="32"/>
        <v>0</v>
      </c>
      <c r="BY18" s="140">
        <f t="shared" si="32"/>
        <v>0</v>
      </c>
      <c r="BZ18" s="140">
        <f t="shared" si="32"/>
        <v>7661</v>
      </c>
      <c r="CA18" s="140">
        <f t="shared" si="32"/>
        <v>79027</v>
      </c>
      <c r="CB18" s="140">
        <f t="shared" si="32"/>
        <v>65157</v>
      </c>
      <c r="CC18" s="140">
        <f t="shared" si="32"/>
        <v>12919</v>
      </c>
      <c r="CD18" s="140">
        <f t="shared" si="32"/>
        <v>0</v>
      </c>
      <c r="CE18" s="140">
        <f t="shared" si="32"/>
        <v>951</v>
      </c>
      <c r="CF18" s="141">
        <f t="shared" si="32"/>
        <v>288111</v>
      </c>
      <c r="CG18" s="140">
        <f t="shared" si="32"/>
        <v>0</v>
      </c>
      <c r="CH18" s="140">
        <f t="shared" si="32"/>
        <v>0</v>
      </c>
      <c r="CI18" s="140">
        <f t="shared" si="32"/>
        <v>90907</v>
      </c>
    </row>
    <row r="19" spans="1:87" s="123" customFormat="1" ht="12" customHeight="1">
      <c r="A19" s="124" t="s">
        <v>219</v>
      </c>
      <c r="B19" s="125" t="s">
        <v>243</v>
      </c>
      <c r="C19" s="124" t="s">
        <v>244</v>
      </c>
      <c r="D19" s="140">
        <f t="shared" si="3"/>
        <v>16011</v>
      </c>
      <c r="E19" s="140">
        <f t="shared" si="4"/>
        <v>16011</v>
      </c>
      <c r="F19" s="140">
        <v>0</v>
      </c>
      <c r="G19" s="140">
        <v>0</v>
      </c>
      <c r="H19" s="140">
        <v>16011</v>
      </c>
      <c r="I19" s="140">
        <v>0</v>
      </c>
      <c r="J19" s="140">
        <v>0</v>
      </c>
      <c r="K19" s="141">
        <v>0</v>
      </c>
      <c r="L19" s="140">
        <f t="shared" si="5"/>
        <v>403749</v>
      </c>
      <c r="M19" s="140">
        <f t="shared" si="6"/>
        <v>70908</v>
      </c>
      <c r="N19" s="140">
        <v>22739</v>
      </c>
      <c r="O19" s="140">
        <v>0</v>
      </c>
      <c r="P19" s="140">
        <v>43641</v>
      </c>
      <c r="Q19" s="140">
        <v>4528</v>
      </c>
      <c r="R19" s="140">
        <f t="shared" si="7"/>
        <v>141307</v>
      </c>
      <c r="S19" s="140">
        <v>3654</v>
      </c>
      <c r="T19" s="140">
        <v>128421</v>
      </c>
      <c r="U19" s="140">
        <v>9232</v>
      </c>
      <c r="V19" s="140">
        <v>2950</v>
      </c>
      <c r="W19" s="140">
        <f t="shared" si="8"/>
        <v>188584</v>
      </c>
      <c r="X19" s="140">
        <v>83632</v>
      </c>
      <c r="Y19" s="140">
        <v>94410</v>
      </c>
      <c r="Z19" s="140">
        <v>10542</v>
      </c>
      <c r="AA19" s="140">
        <v>0</v>
      </c>
      <c r="AB19" s="141">
        <v>0</v>
      </c>
      <c r="AC19" s="140">
        <v>0</v>
      </c>
      <c r="AD19" s="140">
        <v>0</v>
      </c>
      <c r="AE19" s="140">
        <f t="shared" si="9"/>
        <v>419760</v>
      </c>
      <c r="AF19" s="140">
        <f t="shared" si="10"/>
        <v>0</v>
      </c>
      <c r="AG19" s="140">
        <f t="shared" si="11"/>
        <v>0</v>
      </c>
      <c r="AH19" s="140">
        <v>0</v>
      </c>
      <c r="AI19" s="140">
        <v>0</v>
      </c>
      <c r="AJ19" s="140">
        <v>0</v>
      </c>
      <c r="AK19" s="140">
        <v>0</v>
      </c>
      <c r="AL19" s="140">
        <v>0</v>
      </c>
      <c r="AM19" s="141">
        <v>0</v>
      </c>
      <c r="AN19" s="140">
        <f t="shared" si="12"/>
        <v>118427</v>
      </c>
      <c r="AO19" s="140">
        <f t="shared" si="13"/>
        <v>1832</v>
      </c>
      <c r="AP19" s="140">
        <v>0</v>
      </c>
      <c r="AQ19" s="140">
        <v>0</v>
      </c>
      <c r="AR19" s="140">
        <v>1832</v>
      </c>
      <c r="AS19" s="140">
        <v>0</v>
      </c>
      <c r="AT19" s="140">
        <f t="shared" si="14"/>
        <v>74581</v>
      </c>
      <c r="AU19" s="140">
        <v>0</v>
      </c>
      <c r="AV19" s="140">
        <v>74581</v>
      </c>
      <c r="AW19" s="140">
        <v>0</v>
      </c>
      <c r="AX19" s="140">
        <v>0</v>
      </c>
      <c r="AY19" s="140">
        <f t="shared" si="15"/>
        <v>42014</v>
      </c>
      <c r="AZ19" s="140">
        <v>0</v>
      </c>
      <c r="BA19" s="140">
        <v>42014</v>
      </c>
      <c r="BB19" s="140">
        <v>0</v>
      </c>
      <c r="BC19" s="140">
        <v>0</v>
      </c>
      <c r="BD19" s="141">
        <v>0</v>
      </c>
      <c r="BE19" s="140">
        <v>0</v>
      </c>
      <c r="BF19" s="140">
        <v>0</v>
      </c>
      <c r="BG19" s="140">
        <f t="shared" si="16"/>
        <v>118427</v>
      </c>
      <c r="BH19" s="140">
        <f t="shared" si="17"/>
        <v>16011</v>
      </c>
      <c r="BI19" s="140">
        <f t="shared" si="18"/>
        <v>16011</v>
      </c>
      <c r="BJ19" s="140">
        <f t="shared" si="19"/>
        <v>0</v>
      </c>
      <c r="BK19" s="140">
        <f t="shared" si="20"/>
        <v>0</v>
      </c>
      <c r="BL19" s="140">
        <f t="shared" si="21"/>
        <v>16011</v>
      </c>
      <c r="BM19" s="140">
        <f t="shared" si="22"/>
        <v>0</v>
      </c>
      <c r="BN19" s="140">
        <f t="shared" si="23"/>
        <v>0</v>
      </c>
      <c r="BO19" s="141">
        <f t="shared" si="24"/>
        <v>0</v>
      </c>
      <c r="BP19" s="140">
        <f t="shared" si="25"/>
        <v>522176</v>
      </c>
      <c r="BQ19" s="140">
        <f t="shared" si="26"/>
        <v>72740</v>
      </c>
      <c r="BR19" s="140">
        <f t="shared" si="27"/>
        <v>22739</v>
      </c>
      <c r="BS19" s="140">
        <f t="shared" si="28"/>
        <v>0</v>
      </c>
      <c r="BT19" s="140">
        <f t="shared" si="29"/>
        <v>45473</v>
      </c>
      <c r="BU19" s="140">
        <f t="shared" si="30"/>
        <v>4528</v>
      </c>
      <c r="BV19" s="140">
        <f t="shared" si="31"/>
        <v>215888</v>
      </c>
      <c r="BW19" s="140">
        <f t="shared" si="32"/>
        <v>3654</v>
      </c>
      <c r="BX19" s="140">
        <f t="shared" si="32"/>
        <v>203002</v>
      </c>
      <c r="BY19" s="140">
        <f t="shared" si="32"/>
        <v>9232</v>
      </c>
      <c r="BZ19" s="140">
        <f t="shared" si="32"/>
        <v>2950</v>
      </c>
      <c r="CA19" s="140">
        <f t="shared" si="32"/>
        <v>230598</v>
      </c>
      <c r="CB19" s="140">
        <f t="shared" si="32"/>
        <v>83632</v>
      </c>
      <c r="CC19" s="140">
        <f t="shared" si="32"/>
        <v>136424</v>
      </c>
      <c r="CD19" s="140">
        <f t="shared" si="32"/>
        <v>10542</v>
      </c>
      <c r="CE19" s="140">
        <f t="shared" si="32"/>
        <v>0</v>
      </c>
      <c r="CF19" s="141">
        <f t="shared" si="32"/>
        <v>0</v>
      </c>
      <c r="CG19" s="140">
        <f t="shared" si="32"/>
        <v>0</v>
      </c>
      <c r="CH19" s="140">
        <f t="shared" si="32"/>
        <v>0</v>
      </c>
      <c r="CI19" s="140">
        <f t="shared" si="32"/>
        <v>538187</v>
      </c>
    </row>
    <row r="20" spans="1:87" s="123" customFormat="1" ht="12" customHeight="1">
      <c r="A20" s="124" t="s">
        <v>219</v>
      </c>
      <c r="B20" s="125" t="s">
        <v>245</v>
      </c>
      <c r="C20" s="124" t="s">
        <v>246</v>
      </c>
      <c r="D20" s="140">
        <f t="shared" si="3"/>
        <v>0</v>
      </c>
      <c r="E20" s="140">
        <f t="shared" si="4"/>
        <v>0</v>
      </c>
      <c r="F20" s="140">
        <v>0</v>
      </c>
      <c r="G20" s="140">
        <v>0</v>
      </c>
      <c r="H20" s="140">
        <v>0</v>
      </c>
      <c r="I20" s="140">
        <v>0</v>
      </c>
      <c r="J20" s="140">
        <v>0</v>
      </c>
      <c r="K20" s="141">
        <v>0</v>
      </c>
      <c r="L20" s="140">
        <f t="shared" si="5"/>
        <v>57804</v>
      </c>
      <c r="M20" s="140">
        <f t="shared" si="6"/>
        <v>0</v>
      </c>
      <c r="N20" s="140">
        <v>0</v>
      </c>
      <c r="O20" s="140">
        <v>0</v>
      </c>
      <c r="P20" s="140">
        <v>0</v>
      </c>
      <c r="Q20" s="140">
        <v>0</v>
      </c>
      <c r="R20" s="140">
        <f t="shared" si="7"/>
        <v>0</v>
      </c>
      <c r="S20" s="140">
        <v>0</v>
      </c>
      <c r="T20" s="140">
        <v>0</v>
      </c>
      <c r="U20" s="140">
        <v>0</v>
      </c>
      <c r="V20" s="140">
        <v>0</v>
      </c>
      <c r="W20" s="140">
        <f t="shared" si="8"/>
        <v>57804</v>
      </c>
      <c r="X20" s="140">
        <v>54383</v>
      </c>
      <c r="Y20" s="140">
        <v>3336</v>
      </c>
      <c r="Z20" s="140">
        <v>85</v>
      </c>
      <c r="AA20" s="140">
        <v>0</v>
      </c>
      <c r="AB20" s="141">
        <v>112343</v>
      </c>
      <c r="AC20" s="140">
        <v>0</v>
      </c>
      <c r="AD20" s="140">
        <v>0</v>
      </c>
      <c r="AE20" s="140">
        <f t="shared" si="9"/>
        <v>57804</v>
      </c>
      <c r="AF20" s="140">
        <f t="shared" si="10"/>
        <v>0</v>
      </c>
      <c r="AG20" s="140">
        <f t="shared" si="11"/>
        <v>0</v>
      </c>
      <c r="AH20" s="140">
        <v>0</v>
      </c>
      <c r="AI20" s="140">
        <v>0</v>
      </c>
      <c r="AJ20" s="140">
        <v>0</v>
      </c>
      <c r="AK20" s="140">
        <v>0</v>
      </c>
      <c r="AL20" s="140">
        <v>0</v>
      </c>
      <c r="AM20" s="141">
        <v>0</v>
      </c>
      <c r="AN20" s="140">
        <f t="shared" si="12"/>
        <v>0</v>
      </c>
      <c r="AO20" s="140">
        <f t="shared" si="13"/>
        <v>0</v>
      </c>
      <c r="AP20" s="140">
        <v>0</v>
      </c>
      <c r="AQ20" s="140">
        <v>0</v>
      </c>
      <c r="AR20" s="140">
        <v>0</v>
      </c>
      <c r="AS20" s="140">
        <v>0</v>
      </c>
      <c r="AT20" s="140">
        <f t="shared" si="14"/>
        <v>0</v>
      </c>
      <c r="AU20" s="140">
        <v>0</v>
      </c>
      <c r="AV20" s="140">
        <v>0</v>
      </c>
      <c r="AW20" s="140">
        <v>0</v>
      </c>
      <c r="AX20" s="140">
        <v>0</v>
      </c>
      <c r="AY20" s="140">
        <f t="shared" si="15"/>
        <v>0</v>
      </c>
      <c r="AZ20" s="140">
        <v>0</v>
      </c>
      <c r="BA20" s="140">
        <v>0</v>
      </c>
      <c r="BB20" s="140">
        <v>0</v>
      </c>
      <c r="BC20" s="140">
        <v>0</v>
      </c>
      <c r="BD20" s="141">
        <v>60674</v>
      </c>
      <c r="BE20" s="140">
        <v>0</v>
      </c>
      <c r="BF20" s="140">
        <v>0</v>
      </c>
      <c r="BG20" s="140">
        <f t="shared" si="16"/>
        <v>0</v>
      </c>
      <c r="BH20" s="140">
        <f t="shared" si="17"/>
        <v>0</v>
      </c>
      <c r="BI20" s="140">
        <f t="shared" si="18"/>
        <v>0</v>
      </c>
      <c r="BJ20" s="140">
        <f t="shared" si="19"/>
        <v>0</v>
      </c>
      <c r="BK20" s="140">
        <f t="shared" si="20"/>
        <v>0</v>
      </c>
      <c r="BL20" s="140">
        <f t="shared" si="21"/>
        <v>0</v>
      </c>
      <c r="BM20" s="140">
        <f t="shared" si="22"/>
        <v>0</v>
      </c>
      <c r="BN20" s="140">
        <f t="shared" si="23"/>
        <v>0</v>
      </c>
      <c r="BO20" s="141">
        <f t="shared" si="24"/>
        <v>0</v>
      </c>
      <c r="BP20" s="140">
        <f t="shared" si="25"/>
        <v>57804</v>
      </c>
      <c r="BQ20" s="140">
        <f t="shared" si="26"/>
        <v>0</v>
      </c>
      <c r="BR20" s="140">
        <f t="shared" si="27"/>
        <v>0</v>
      </c>
      <c r="BS20" s="140">
        <f t="shared" si="28"/>
        <v>0</v>
      </c>
      <c r="BT20" s="140">
        <f t="shared" si="29"/>
        <v>0</v>
      </c>
      <c r="BU20" s="140">
        <f t="shared" si="30"/>
        <v>0</v>
      </c>
      <c r="BV20" s="140">
        <f t="shared" si="31"/>
        <v>0</v>
      </c>
      <c r="BW20" s="140">
        <f t="shared" si="32"/>
        <v>0</v>
      </c>
      <c r="BX20" s="140">
        <f t="shared" si="32"/>
        <v>0</v>
      </c>
      <c r="BY20" s="140">
        <f t="shared" si="32"/>
        <v>0</v>
      </c>
      <c r="BZ20" s="140">
        <f t="shared" si="32"/>
        <v>0</v>
      </c>
      <c r="CA20" s="140">
        <f t="shared" si="32"/>
        <v>57804</v>
      </c>
      <c r="CB20" s="140">
        <f t="shared" si="32"/>
        <v>54383</v>
      </c>
      <c r="CC20" s="140">
        <f t="shared" si="32"/>
        <v>3336</v>
      </c>
      <c r="CD20" s="140">
        <f t="shared" si="32"/>
        <v>85</v>
      </c>
      <c r="CE20" s="140">
        <f t="shared" si="32"/>
        <v>0</v>
      </c>
      <c r="CF20" s="141">
        <f t="shared" si="32"/>
        <v>173017</v>
      </c>
      <c r="CG20" s="140">
        <f t="shared" si="32"/>
        <v>0</v>
      </c>
      <c r="CH20" s="140">
        <f t="shared" si="32"/>
        <v>0</v>
      </c>
      <c r="CI20" s="140">
        <f t="shared" si="32"/>
        <v>57804</v>
      </c>
    </row>
    <row r="21" spans="1:87" s="123" customFormat="1" ht="12" customHeight="1">
      <c r="A21" s="124" t="s">
        <v>219</v>
      </c>
      <c r="B21" s="125" t="s">
        <v>247</v>
      </c>
      <c r="C21" s="124" t="s">
        <v>248</v>
      </c>
      <c r="D21" s="140">
        <f t="shared" si="3"/>
        <v>44</v>
      </c>
      <c r="E21" s="140">
        <f t="shared" si="4"/>
        <v>44</v>
      </c>
      <c r="F21" s="140">
        <v>0</v>
      </c>
      <c r="G21" s="140">
        <v>0</v>
      </c>
      <c r="H21" s="140">
        <v>44</v>
      </c>
      <c r="I21" s="140">
        <v>0</v>
      </c>
      <c r="J21" s="140">
        <v>0</v>
      </c>
      <c r="K21" s="141">
        <v>0</v>
      </c>
      <c r="L21" s="140">
        <f t="shared" si="5"/>
        <v>221450</v>
      </c>
      <c r="M21" s="140">
        <f t="shared" si="6"/>
        <v>60821</v>
      </c>
      <c r="N21" s="140">
        <v>56811</v>
      </c>
      <c r="O21" s="140">
        <v>4010</v>
      </c>
      <c r="P21" s="140">
        <v>0</v>
      </c>
      <c r="Q21" s="140">
        <v>0</v>
      </c>
      <c r="R21" s="140">
        <f t="shared" si="7"/>
        <v>6667</v>
      </c>
      <c r="S21" s="140">
        <v>1690</v>
      </c>
      <c r="T21" s="140">
        <v>4645</v>
      </c>
      <c r="U21" s="140">
        <v>332</v>
      </c>
      <c r="V21" s="140">
        <v>0</v>
      </c>
      <c r="W21" s="140">
        <f t="shared" si="8"/>
        <v>153962</v>
      </c>
      <c r="X21" s="140">
        <v>45911</v>
      </c>
      <c r="Y21" s="140">
        <v>106200</v>
      </c>
      <c r="Z21" s="140">
        <v>1851</v>
      </c>
      <c r="AA21" s="140">
        <v>0</v>
      </c>
      <c r="AB21" s="141">
        <v>173032</v>
      </c>
      <c r="AC21" s="140">
        <v>0</v>
      </c>
      <c r="AD21" s="140">
        <v>19222</v>
      </c>
      <c r="AE21" s="140">
        <f t="shared" si="9"/>
        <v>240716</v>
      </c>
      <c r="AF21" s="140">
        <f t="shared" si="10"/>
        <v>0</v>
      </c>
      <c r="AG21" s="140">
        <f t="shared" si="11"/>
        <v>0</v>
      </c>
      <c r="AH21" s="140">
        <v>0</v>
      </c>
      <c r="AI21" s="140">
        <v>0</v>
      </c>
      <c r="AJ21" s="140">
        <v>0</v>
      </c>
      <c r="AK21" s="140">
        <v>0</v>
      </c>
      <c r="AL21" s="140">
        <v>0</v>
      </c>
      <c r="AM21" s="141">
        <v>1298</v>
      </c>
      <c r="AN21" s="140">
        <f t="shared" si="12"/>
        <v>0</v>
      </c>
      <c r="AO21" s="140">
        <f t="shared" si="13"/>
        <v>0</v>
      </c>
      <c r="AP21" s="140">
        <v>0</v>
      </c>
      <c r="AQ21" s="140">
        <v>0</v>
      </c>
      <c r="AR21" s="140">
        <v>0</v>
      </c>
      <c r="AS21" s="140">
        <v>0</v>
      </c>
      <c r="AT21" s="140">
        <f t="shared" si="14"/>
        <v>0</v>
      </c>
      <c r="AU21" s="140">
        <v>0</v>
      </c>
      <c r="AV21" s="140">
        <v>0</v>
      </c>
      <c r="AW21" s="140">
        <v>0</v>
      </c>
      <c r="AX21" s="140">
        <v>0</v>
      </c>
      <c r="AY21" s="140">
        <f t="shared" si="15"/>
        <v>0</v>
      </c>
      <c r="AZ21" s="140">
        <v>0</v>
      </c>
      <c r="BA21" s="140">
        <v>0</v>
      </c>
      <c r="BB21" s="140">
        <v>0</v>
      </c>
      <c r="BC21" s="140">
        <v>0</v>
      </c>
      <c r="BD21" s="141">
        <v>25571</v>
      </c>
      <c r="BE21" s="140">
        <v>0</v>
      </c>
      <c r="BF21" s="140">
        <v>0</v>
      </c>
      <c r="BG21" s="140">
        <f t="shared" si="16"/>
        <v>0</v>
      </c>
      <c r="BH21" s="140">
        <f t="shared" si="17"/>
        <v>44</v>
      </c>
      <c r="BI21" s="140">
        <f t="shared" si="18"/>
        <v>44</v>
      </c>
      <c r="BJ21" s="140">
        <f t="shared" si="19"/>
        <v>0</v>
      </c>
      <c r="BK21" s="140">
        <f t="shared" si="20"/>
        <v>0</v>
      </c>
      <c r="BL21" s="140">
        <f t="shared" si="21"/>
        <v>44</v>
      </c>
      <c r="BM21" s="140">
        <f t="shared" si="22"/>
        <v>0</v>
      </c>
      <c r="BN21" s="140">
        <f t="shared" si="23"/>
        <v>0</v>
      </c>
      <c r="BO21" s="141">
        <f t="shared" si="24"/>
        <v>1298</v>
      </c>
      <c r="BP21" s="140">
        <f t="shared" si="25"/>
        <v>221450</v>
      </c>
      <c r="BQ21" s="140">
        <f t="shared" si="26"/>
        <v>60821</v>
      </c>
      <c r="BR21" s="140">
        <f t="shared" si="27"/>
        <v>56811</v>
      </c>
      <c r="BS21" s="140">
        <f t="shared" si="28"/>
        <v>4010</v>
      </c>
      <c r="BT21" s="140">
        <f t="shared" si="29"/>
        <v>0</v>
      </c>
      <c r="BU21" s="140">
        <f t="shared" si="30"/>
        <v>0</v>
      </c>
      <c r="BV21" s="140">
        <f t="shared" si="31"/>
        <v>6667</v>
      </c>
      <c r="BW21" s="140">
        <f t="shared" si="32"/>
        <v>1690</v>
      </c>
      <c r="BX21" s="140">
        <f t="shared" si="32"/>
        <v>4645</v>
      </c>
      <c r="BY21" s="140">
        <f t="shared" si="32"/>
        <v>332</v>
      </c>
      <c r="BZ21" s="140">
        <f t="shared" si="32"/>
        <v>0</v>
      </c>
      <c r="CA21" s="140">
        <f t="shared" si="32"/>
        <v>153962</v>
      </c>
      <c r="CB21" s="140">
        <f t="shared" si="32"/>
        <v>45911</v>
      </c>
      <c r="CC21" s="140">
        <f t="shared" si="32"/>
        <v>106200</v>
      </c>
      <c r="CD21" s="140">
        <f t="shared" si="32"/>
        <v>1851</v>
      </c>
      <c r="CE21" s="140">
        <f t="shared" si="32"/>
        <v>0</v>
      </c>
      <c r="CF21" s="141">
        <f t="shared" si="32"/>
        <v>198603</v>
      </c>
      <c r="CG21" s="140">
        <f t="shared" si="32"/>
        <v>0</v>
      </c>
      <c r="CH21" s="140">
        <f t="shared" si="32"/>
        <v>19222</v>
      </c>
      <c r="CI21" s="140">
        <f t="shared" si="32"/>
        <v>240716</v>
      </c>
    </row>
    <row r="22" spans="1:87" s="123" customFormat="1" ht="12" customHeight="1">
      <c r="A22" s="124" t="s">
        <v>219</v>
      </c>
      <c r="B22" s="125" t="s">
        <v>249</v>
      </c>
      <c r="C22" s="124" t="s">
        <v>250</v>
      </c>
      <c r="D22" s="140">
        <f t="shared" si="3"/>
        <v>0</v>
      </c>
      <c r="E22" s="140">
        <f t="shared" si="4"/>
        <v>0</v>
      </c>
      <c r="F22" s="140">
        <v>0</v>
      </c>
      <c r="G22" s="140">
        <v>0</v>
      </c>
      <c r="H22" s="140">
        <v>0</v>
      </c>
      <c r="I22" s="140">
        <v>0</v>
      </c>
      <c r="J22" s="140">
        <v>0</v>
      </c>
      <c r="K22" s="141">
        <v>0</v>
      </c>
      <c r="L22" s="140">
        <f t="shared" si="5"/>
        <v>286205</v>
      </c>
      <c r="M22" s="140">
        <f t="shared" si="6"/>
        <v>26889</v>
      </c>
      <c r="N22" s="140">
        <v>24399</v>
      </c>
      <c r="O22" s="140">
        <v>0</v>
      </c>
      <c r="P22" s="140">
        <v>2490</v>
      </c>
      <c r="Q22" s="140">
        <v>0</v>
      </c>
      <c r="R22" s="140">
        <f t="shared" si="7"/>
        <v>0</v>
      </c>
      <c r="S22" s="140">
        <v>0</v>
      </c>
      <c r="T22" s="140">
        <v>0</v>
      </c>
      <c r="U22" s="140">
        <v>0</v>
      </c>
      <c r="V22" s="140">
        <v>0</v>
      </c>
      <c r="W22" s="140">
        <f t="shared" si="8"/>
        <v>259316</v>
      </c>
      <c r="X22" s="140">
        <v>191742</v>
      </c>
      <c r="Y22" s="140">
        <v>57068</v>
      </c>
      <c r="Z22" s="140">
        <v>10506</v>
      </c>
      <c r="AA22" s="140">
        <v>0</v>
      </c>
      <c r="AB22" s="141">
        <v>51529</v>
      </c>
      <c r="AC22" s="140">
        <v>0</v>
      </c>
      <c r="AD22" s="140">
        <v>0</v>
      </c>
      <c r="AE22" s="140">
        <f t="shared" si="9"/>
        <v>286205</v>
      </c>
      <c r="AF22" s="140">
        <f t="shared" si="10"/>
        <v>0</v>
      </c>
      <c r="AG22" s="140">
        <f t="shared" si="11"/>
        <v>0</v>
      </c>
      <c r="AH22" s="140">
        <v>0</v>
      </c>
      <c r="AI22" s="140">
        <v>0</v>
      </c>
      <c r="AJ22" s="140">
        <v>0</v>
      </c>
      <c r="AK22" s="140">
        <v>0</v>
      </c>
      <c r="AL22" s="140">
        <v>0</v>
      </c>
      <c r="AM22" s="141">
        <v>0</v>
      </c>
      <c r="AN22" s="140">
        <f t="shared" si="12"/>
        <v>20654</v>
      </c>
      <c r="AO22" s="140">
        <f t="shared" si="13"/>
        <v>16601</v>
      </c>
      <c r="AP22" s="140">
        <v>8722</v>
      </c>
      <c r="AQ22" s="140">
        <v>0</v>
      </c>
      <c r="AR22" s="140">
        <v>7879</v>
      </c>
      <c r="AS22" s="140">
        <v>0</v>
      </c>
      <c r="AT22" s="140">
        <f t="shared" si="14"/>
        <v>0</v>
      </c>
      <c r="AU22" s="140">
        <v>0</v>
      </c>
      <c r="AV22" s="140">
        <v>0</v>
      </c>
      <c r="AW22" s="140">
        <v>0</v>
      </c>
      <c r="AX22" s="140">
        <v>0</v>
      </c>
      <c r="AY22" s="140">
        <f t="shared" si="15"/>
        <v>4053</v>
      </c>
      <c r="AZ22" s="140">
        <v>0</v>
      </c>
      <c r="BA22" s="140">
        <v>2793</v>
      </c>
      <c r="BB22" s="140">
        <v>0</v>
      </c>
      <c r="BC22" s="140">
        <v>1260</v>
      </c>
      <c r="BD22" s="141">
        <v>0</v>
      </c>
      <c r="BE22" s="140">
        <v>0</v>
      </c>
      <c r="BF22" s="140">
        <v>0</v>
      </c>
      <c r="BG22" s="140">
        <f t="shared" si="16"/>
        <v>20654</v>
      </c>
      <c r="BH22" s="140">
        <f t="shared" si="17"/>
        <v>0</v>
      </c>
      <c r="BI22" s="140">
        <f t="shared" si="18"/>
        <v>0</v>
      </c>
      <c r="BJ22" s="140">
        <f t="shared" si="19"/>
        <v>0</v>
      </c>
      <c r="BK22" s="140">
        <f t="shared" si="20"/>
        <v>0</v>
      </c>
      <c r="BL22" s="140">
        <f t="shared" si="21"/>
        <v>0</v>
      </c>
      <c r="BM22" s="140">
        <f t="shared" si="22"/>
        <v>0</v>
      </c>
      <c r="BN22" s="140">
        <f t="shared" si="23"/>
        <v>0</v>
      </c>
      <c r="BO22" s="141">
        <f t="shared" si="24"/>
        <v>0</v>
      </c>
      <c r="BP22" s="140">
        <f t="shared" si="25"/>
        <v>306859</v>
      </c>
      <c r="BQ22" s="140">
        <f t="shared" si="26"/>
        <v>43490</v>
      </c>
      <c r="BR22" s="140">
        <f t="shared" si="27"/>
        <v>33121</v>
      </c>
      <c r="BS22" s="140">
        <f t="shared" si="28"/>
        <v>0</v>
      </c>
      <c r="BT22" s="140">
        <f t="shared" si="29"/>
        <v>10369</v>
      </c>
      <c r="BU22" s="140">
        <f t="shared" si="30"/>
        <v>0</v>
      </c>
      <c r="BV22" s="140">
        <f t="shared" si="31"/>
        <v>0</v>
      </c>
      <c r="BW22" s="140">
        <f t="shared" si="32"/>
        <v>0</v>
      </c>
      <c r="BX22" s="140">
        <f t="shared" si="32"/>
        <v>0</v>
      </c>
      <c r="BY22" s="140">
        <f t="shared" si="32"/>
        <v>0</v>
      </c>
      <c r="BZ22" s="140">
        <f t="shared" si="32"/>
        <v>0</v>
      </c>
      <c r="CA22" s="140">
        <f t="shared" si="32"/>
        <v>263369</v>
      </c>
      <c r="CB22" s="140">
        <f t="shared" si="32"/>
        <v>191742</v>
      </c>
      <c r="CC22" s="140">
        <f t="shared" si="32"/>
        <v>59861</v>
      </c>
      <c r="CD22" s="140">
        <f t="shared" si="32"/>
        <v>10506</v>
      </c>
      <c r="CE22" s="140">
        <f t="shared" si="32"/>
        <v>1260</v>
      </c>
      <c r="CF22" s="141">
        <f t="shared" si="32"/>
        <v>51529</v>
      </c>
      <c r="CG22" s="140">
        <f t="shared" si="32"/>
        <v>0</v>
      </c>
      <c r="CH22" s="140">
        <f t="shared" si="32"/>
        <v>0</v>
      </c>
      <c r="CI22" s="140">
        <f t="shared" si="32"/>
        <v>306859</v>
      </c>
    </row>
    <row r="23" spans="1:87" s="123" customFormat="1" ht="12" customHeight="1">
      <c r="A23" s="124" t="s">
        <v>219</v>
      </c>
      <c r="B23" s="125" t="s">
        <v>251</v>
      </c>
      <c r="C23" s="124" t="s">
        <v>252</v>
      </c>
      <c r="D23" s="140">
        <f t="shared" si="3"/>
        <v>3515</v>
      </c>
      <c r="E23" s="140">
        <f t="shared" si="4"/>
        <v>3515</v>
      </c>
      <c r="F23" s="140">
        <v>0</v>
      </c>
      <c r="G23" s="140">
        <v>0</v>
      </c>
      <c r="H23" s="140">
        <v>3515</v>
      </c>
      <c r="I23" s="140">
        <v>0</v>
      </c>
      <c r="J23" s="140">
        <v>0</v>
      </c>
      <c r="K23" s="141">
        <v>0</v>
      </c>
      <c r="L23" s="140">
        <f t="shared" si="5"/>
        <v>331566</v>
      </c>
      <c r="M23" s="140">
        <f t="shared" si="6"/>
        <v>50990</v>
      </c>
      <c r="N23" s="140">
        <v>46861</v>
      </c>
      <c r="O23" s="140">
        <v>0</v>
      </c>
      <c r="P23" s="140">
        <v>0</v>
      </c>
      <c r="Q23" s="140">
        <v>4129</v>
      </c>
      <c r="R23" s="140">
        <f t="shared" si="7"/>
        <v>24874</v>
      </c>
      <c r="S23" s="140">
        <v>1556</v>
      </c>
      <c r="T23" s="140">
        <v>0</v>
      </c>
      <c r="U23" s="140">
        <v>23318</v>
      </c>
      <c r="V23" s="140">
        <v>0</v>
      </c>
      <c r="W23" s="140">
        <f t="shared" si="8"/>
        <v>255702</v>
      </c>
      <c r="X23" s="140">
        <v>213995</v>
      </c>
      <c r="Y23" s="140">
        <v>24061</v>
      </c>
      <c r="Z23" s="140">
        <v>17646</v>
      </c>
      <c r="AA23" s="140">
        <v>0</v>
      </c>
      <c r="AB23" s="141">
        <v>459090</v>
      </c>
      <c r="AC23" s="140">
        <v>0</v>
      </c>
      <c r="AD23" s="140">
        <v>48656</v>
      </c>
      <c r="AE23" s="140">
        <f t="shared" si="9"/>
        <v>383737</v>
      </c>
      <c r="AF23" s="140">
        <f t="shared" si="10"/>
        <v>0</v>
      </c>
      <c r="AG23" s="140">
        <f t="shared" si="11"/>
        <v>0</v>
      </c>
      <c r="AH23" s="140">
        <v>0</v>
      </c>
      <c r="AI23" s="140">
        <v>0</v>
      </c>
      <c r="AJ23" s="140">
        <v>0</v>
      </c>
      <c r="AK23" s="140">
        <v>0</v>
      </c>
      <c r="AL23" s="140">
        <v>0</v>
      </c>
      <c r="AM23" s="141">
        <v>229</v>
      </c>
      <c r="AN23" s="140">
        <f t="shared" si="12"/>
        <v>0</v>
      </c>
      <c r="AO23" s="140">
        <f t="shared" si="13"/>
        <v>0</v>
      </c>
      <c r="AP23" s="140">
        <v>0</v>
      </c>
      <c r="AQ23" s="140">
        <v>0</v>
      </c>
      <c r="AR23" s="140">
        <v>0</v>
      </c>
      <c r="AS23" s="140">
        <v>0</v>
      </c>
      <c r="AT23" s="140">
        <f t="shared" si="14"/>
        <v>0</v>
      </c>
      <c r="AU23" s="140">
        <v>0</v>
      </c>
      <c r="AV23" s="140">
        <v>0</v>
      </c>
      <c r="AW23" s="140">
        <v>0</v>
      </c>
      <c r="AX23" s="140">
        <v>0</v>
      </c>
      <c r="AY23" s="140">
        <f t="shared" si="15"/>
        <v>0</v>
      </c>
      <c r="AZ23" s="140">
        <v>0</v>
      </c>
      <c r="BA23" s="140">
        <v>0</v>
      </c>
      <c r="BB23" s="140">
        <v>0</v>
      </c>
      <c r="BC23" s="140">
        <v>0</v>
      </c>
      <c r="BD23" s="141">
        <v>236892</v>
      </c>
      <c r="BE23" s="140">
        <v>0</v>
      </c>
      <c r="BF23" s="140">
        <v>0</v>
      </c>
      <c r="BG23" s="140">
        <f t="shared" si="16"/>
        <v>0</v>
      </c>
      <c r="BH23" s="140">
        <f t="shared" si="17"/>
        <v>3515</v>
      </c>
      <c r="BI23" s="140">
        <f t="shared" si="18"/>
        <v>3515</v>
      </c>
      <c r="BJ23" s="140">
        <f t="shared" si="19"/>
        <v>0</v>
      </c>
      <c r="BK23" s="140">
        <f t="shared" si="20"/>
        <v>0</v>
      </c>
      <c r="BL23" s="140">
        <f t="shared" si="21"/>
        <v>3515</v>
      </c>
      <c r="BM23" s="140">
        <f t="shared" si="22"/>
        <v>0</v>
      </c>
      <c r="BN23" s="140">
        <f t="shared" si="23"/>
        <v>0</v>
      </c>
      <c r="BO23" s="141">
        <f t="shared" si="24"/>
        <v>229</v>
      </c>
      <c r="BP23" s="140">
        <f t="shared" si="25"/>
        <v>331566</v>
      </c>
      <c r="BQ23" s="140">
        <f t="shared" si="26"/>
        <v>50990</v>
      </c>
      <c r="BR23" s="140">
        <f t="shared" si="27"/>
        <v>46861</v>
      </c>
      <c r="BS23" s="140">
        <f t="shared" si="28"/>
        <v>0</v>
      </c>
      <c r="BT23" s="140">
        <f t="shared" si="29"/>
        <v>0</v>
      </c>
      <c r="BU23" s="140">
        <f t="shared" si="30"/>
        <v>4129</v>
      </c>
      <c r="BV23" s="140">
        <f t="shared" si="31"/>
        <v>24874</v>
      </c>
      <c r="BW23" s="140">
        <f t="shared" si="32"/>
        <v>1556</v>
      </c>
      <c r="BX23" s="140">
        <f t="shared" si="32"/>
        <v>0</v>
      </c>
      <c r="BY23" s="140">
        <f t="shared" si="32"/>
        <v>23318</v>
      </c>
      <c r="BZ23" s="140">
        <f t="shared" si="32"/>
        <v>0</v>
      </c>
      <c r="CA23" s="140">
        <f t="shared" si="32"/>
        <v>255702</v>
      </c>
      <c r="CB23" s="140">
        <f t="shared" si="32"/>
        <v>213995</v>
      </c>
      <c r="CC23" s="140">
        <f t="shared" si="32"/>
        <v>24061</v>
      </c>
      <c r="CD23" s="140">
        <f t="shared" si="32"/>
        <v>17646</v>
      </c>
      <c r="CE23" s="140">
        <f t="shared" si="32"/>
        <v>0</v>
      </c>
      <c r="CF23" s="141">
        <f t="shared" si="32"/>
        <v>695982</v>
      </c>
      <c r="CG23" s="140">
        <f t="shared" si="32"/>
        <v>0</v>
      </c>
      <c r="CH23" s="140">
        <f t="shared" si="32"/>
        <v>48656</v>
      </c>
      <c r="CI23" s="140">
        <f t="shared" si="32"/>
        <v>383737</v>
      </c>
    </row>
    <row r="24" spans="1:87" s="123" customFormat="1" ht="12" customHeight="1">
      <c r="A24" s="124" t="s">
        <v>219</v>
      </c>
      <c r="B24" s="125" t="s">
        <v>253</v>
      </c>
      <c r="C24" s="124" t="s">
        <v>254</v>
      </c>
      <c r="D24" s="140">
        <f t="shared" si="3"/>
        <v>0</v>
      </c>
      <c r="E24" s="140">
        <f t="shared" si="4"/>
        <v>0</v>
      </c>
      <c r="F24" s="140">
        <v>0</v>
      </c>
      <c r="G24" s="140">
        <v>0</v>
      </c>
      <c r="H24" s="140">
        <v>0</v>
      </c>
      <c r="I24" s="140">
        <v>0</v>
      </c>
      <c r="J24" s="140">
        <v>0</v>
      </c>
      <c r="K24" s="141">
        <v>0</v>
      </c>
      <c r="L24" s="140">
        <f t="shared" si="5"/>
        <v>177061</v>
      </c>
      <c r="M24" s="140">
        <f t="shared" si="6"/>
        <v>61948</v>
      </c>
      <c r="N24" s="140">
        <v>61948</v>
      </c>
      <c r="O24" s="140">
        <v>0</v>
      </c>
      <c r="P24" s="140">
        <v>0</v>
      </c>
      <c r="Q24" s="140">
        <v>0</v>
      </c>
      <c r="R24" s="140">
        <f t="shared" si="7"/>
        <v>0</v>
      </c>
      <c r="S24" s="140">
        <v>0</v>
      </c>
      <c r="T24" s="140">
        <v>0</v>
      </c>
      <c r="U24" s="140">
        <v>0</v>
      </c>
      <c r="V24" s="140">
        <v>0</v>
      </c>
      <c r="W24" s="140">
        <f t="shared" si="8"/>
        <v>115113</v>
      </c>
      <c r="X24" s="140">
        <v>109990</v>
      </c>
      <c r="Y24" s="140">
        <v>4795</v>
      </c>
      <c r="Z24" s="140">
        <v>18</v>
      </c>
      <c r="AA24" s="140">
        <v>310</v>
      </c>
      <c r="AB24" s="141">
        <v>214878</v>
      </c>
      <c r="AC24" s="140">
        <v>0</v>
      </c>
      <c r="AD24" s="140">
        <v>0</v>
      </c>
      <c r="AE24" s="140">
        <f t="shared" si="9"/>
        <v>177061</v>
      </c>
      <c r="AF24" s="140">
        <f t="shared" si="10"/>
        <v>0</v>
      </c>
      <c r="AG24" s="140">
        <f t="shared" si="11"/>
        <v>0</v>
      </c>
      <c r="AH24" s="140">
        <v>0</v>
      </c>
      <c r="AI24" s="140">
        <v>0</v>
      </c>
      <c r="AJ24" s="140">
        <v>0</v>
      </c>
      <c r="AK24" s="140">
        <v>0</v>
      </c>
      <c r="AL24" s="140">
        <v>0</v>
      </c>
      <c r="AM24" s="141">
        <v>0</v>
      </c>
      <c r="AN24" s="140">
        <f t="shared" si="12"/>
        <v>16447</v>
      </c>
      <c r="AO24" s="140">
        <f t="shared" si="13"/>
        <v>15487</v>
      </c>
      <c r="AP24" s="140">
        <v>15487</v>
      </c>
      <c r="AQ24" s="140">
        <v>0</v>
      </c>
      <c r="AR24" s="140">
        <v>0</v>
      </c>
      <c r="AS24" s="140">
        <v>0</v>
      </c>
      <c r="AT24" s="140">
        <f t="shared" si="14"/>
        <v>0</v>
      </c>
      <c r="AU24" s="140">
        <v>0</v>
      </c>
      <c r="AV24" s="140">
        <v>0</v>
      </c>
      <c r="AW24" s="140">
        <v>0</v>
      </c>
      <c r="AX24" s="140">
        <v>0</v>
      </c>
      <c r="AY24" s="140">
        <f t="shared" si="15"/>
        <v>960</v>
      </c>
      <c r="AZ24" s="140">
        <v>960</v>
      </c>
      <c r="BA24" s="140">
        <v>0</v>
      </c>
      <c r="BB24" s="140">
        <v>0</v>
      </c>
      <c r="BC24" s="140">
        <v>0</v>
      </c>
      <c r="BD24" s="141">
        <v>77863</v>
      </c>
      <c r="BE24" s="140">
        <v>0</v>
      </c>
      <c r="BF24" s="140">
        <v>28238</v>
      </c>
      <c r="BG24" s="140">
        <f t="shared" si="16"/>
        <v>44685</v>
      </c>
      <c r="BH24" s="140">
        <f t="shared" si="17"/>
        <v>0</v>
      </c>
      <c r="BI24" s="140">
        <f aca="true" t="shared" si="33" ref="BI24:BV24">SUM(E24,AG24)</f>
        <v>0</v>
      </c>
      <c r="BJ24" s="140">
        <f t="shared" si="33"/>
        <v>0</v>
      </c>
      <c r="BK24" s="140">
        <f t="shared" si="33"/>
        <v>0</v>
      </c>
      <c r="BL24" s="140">
        <f t="shared" si="33"/>
        <v>0</v>
      </c>
      <c r="BM24" s="140">
        <f t="shared" si="33"/>
        <v>0</v>
      </c>
      <c r="BN24" s="140">
        <f t="shared" si="33"/>
        <v>0</v>
      </c>
      <c r="BO24" s="141">
        <f t="shared" si="33"/>
        <v>0</v>
      </c>
      <c r="BP24" s="140">
        <f t="shared" si="33"/>
        <v>193508</v>
      </c>
      <c r="BQ24" s="140">
        <f t="shared" si="33"/>
        <v>77435</v>
      </c>
      <c r="BR24" s="140">
        <f t="shared" si="33"/>
        <v>77435</v>
      </c>
      <c r="BS24" s="140">
        <f t="shared" si="33"/>
        <v>0</v>
      </c>
      <c r="BT24" s="140">
        <f t="shared" si="33"/>
        <v>0</v>
      </c>
      <c r="BU24" s="140">
        <f t="shared" si="33"/>
        <v>0</v>
      </c>
      <c r="BV24" s="140">
        <f t="shared" si="33"/>
        <v>0</v>
      </c>
      <c r="BW24" s="140">
        <f aca="true" t="shared" si="34" ref="BW24:CI43">SUM(S24,AU24)</f>
        <v>0</v>
      </c>
      <c r="BX24" s="140">
        <f t="shared" si="34"/>
        <v>0</v>
      </c>
      <c r="BY24" s="140">
        <f t="shared" si="34"/>
        <v>0</v>
      </c>
      <c r="BZ24" s="140">
        <f t="shared" si="34"/>
        <v>0</v>
      </c>
      <c r="CA24" s="140">
        <f t="shared" si="34"/>
        <v>116073</v>
      </c>
      <c r="CB24" s="140">
        <f t="shared" si="34"/>
        <v>110950</v>
      </c>
      <c r="CC24" s="140">
        <f t="shared" si="34"/>
        <v>4795</v>
      </c>
      <c r="CD24" s="140">
        <f t="shared" si="34"/>
        <v>18</v>
      </c>
      <c r="CE24" s="140">
        <f t="shared" si="34"/>
        <v>310</v>
      </c>
      <c r="CF24" s="141">
        <f t="shared" si="34"/>
        <v>292741</v>
      </c>
      <c r="CG24" s="140">
        <f t="shared" si="34"/>
        <v>0</v>
      </c>
      <c r="CH24" s="140">
        <f t="shared" si="34"/>
        <v>28238</v>
      </c>
      <c r="CI24" s="140">
        <f t="shared" si="34"/>
        <v>221746</v>
      </c>
    </row>
    <row r="25" spans="1:87" s="123" customFormat="1" ht="12" customHeight="1">
      <c r="A25" s="124" t="s">
        <v>219</v>
      </c>
      <c r="B25" s="125" t="s">
        <v>255</v>
      </c>
      <c r="C25" s="124" t="s">
        <v>256</v>
      </c>
      <c r="D25" s="140">
        <f t="shared" si="3"/>
        <v>0</v>
      </c>
      <c r="E25" s="140">
        <f t="shared" si="4"/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1">
        <v>0</v>
      </c>
      <c r="L25" s="140">
        <f t="shared" si="5"/>
        <v>131156</v>
      </c>
      <c r="M25" s="140">
        <f t="shared" si="6"/>
        <v>24135</v>
      </c>
      <c r="N25" s="140">
        <v>24135</v>
      </c>
      <c r="O25" s="140">
        <v>0</v>
      </c>
      <c r="P25" s="140">
        <v>0</v>
      </c>
      <c r="Q25" s="140">
        <v>0</v>
      </c>
      <c r="R25" s="140">
        <f t="shared" si="7"/>
        <v>9765</v>
      </c>
      <c r="S25" s="140">
        <v>0</v>
      </c>
      <c r="T25" s="140">
        <v>476</v>
      </c>
      <c r="U25" s="140">
        <v>9289</v>
      </c>
      <c r="V25" s="140">
        <v>0</v>
      </c>
      <c r="W25" s="140">
        <f t="shared" si="8"/>
        <v>97256</v>
      </c>
      <c r="X25" s="140">
        <v>60860</v>
      </c>
      <c r="Y25" s="140">
        <v>18754</v>
      </c>
      <c r="Z25" s="140">
        <v>13675</v>
      </c>
      <c r="AA25" s="140">
        <v>3967</v>
      </c>
      <c r="AB25" s="141">
        <v>255237</v>
      </c>
      <c r="AC25" s="140">
        <v>0</v>
      </c>
      <c r="AD25" s="140">
        <v>0</v>
      </c>
      <c r="AE25" s="140">
        <f t="shared" si="9"/>
        <v>131156</v>
      </c>
      <c r="AF25" s="140">
        <f t="shared" si="10"/>
        <v>0</v>
      </c>
      <c r="AG25" s="140">
        <f t="shared" si="11"/>
        <v>0</v>
      </c>
      <c r="AH25" s="140">
        <v>0</v>
      </c>
      <c r="AI25" s="140">
        <v>0</v>
      </c>
      <c r="AJ25" s="140">
        <v>0</v>
      </c>
      <c r="AK25" s="140">
        <v>0</v>
      </c>
      <c r="AL25" s="140">
        <v>0</v>
      </c>
      <c r="AM25" s="141">
        <v>0</v>
      </c>
      <c r="AN25" s="140">
        <f t="shared" si="12"/>
        <v>0</v>
      </c>
      <c r="AO25" s="140">
        <f t="shared" si="13"/>
        <v>0</v>
      </c>
      <c r="AP25" s="140">
        <v>0</v>
      </c>
      <c r="AQ25" s="140">
        <v>0</v>
      </c>
      <c r="AR25" s="140">
        <v>0</v>
      </c>
      <c r="AS25" s="140">
        <v>0</v>
      </c>
      <c r="AT25" s="140">
        <f t="shared" si="14"/>
        <v>0</v>
      </c>
      <c r="AU25" s="140">
        <v>0</v>
      </c>
      <c r="AV25" s="140">
        <v>0</v>
      </c>
      <c r="AW25" s="140">
        <v>0</v>
      </c>
      <c r="AX25" s="140">
        <v>0</v>
      </c>
      <c r="AY25" s="140">
        <f t="shared" si="15"/>
        <v>0</v>
      </c>
      <c r="AZ25" s="140">
        <v>0</v>
      </c>
      <c r="BA25" s="140">
        <v>0</v>
      </c>
      <c r="BB25" s="140">
        <v>0</v>
      </c>
      <c r="BC25" s="140">
        <v>0</v>
      </c>
      <c r="BD25" s="141">
        <v>42909</v>
      </c>
      <c r="BE25" s="140">
        <v>0</v>
      </c>
      <c r="BF25" s="140">
        <v>0</v>
      </c>
      <c r="BG25" s="140">
        <f t="shared" si="16"/>
        <v>0</v>
      </c>
      <c r="BH25" s="140">
        <f aca="true" t="shared" si="35" ref="BH25:BV41">SUM(D25,AF25)</f>
        <v>0</v>
      </c>
      <c r="BI25" s="140">
        <f t="shared" si="35"/>
        <v>0</v>
      </c>
      <c r="BJ25" s="140">
        <f t="shared" si="35"/>
        <v>0</v>
      </c>
      <c r="BK25" s="140">
        <f t="shared" si="35"/>
        <v>0</v>
      </c>
      <c r="BL25" s="140">
        <f t="shared" si="35"/>
        <v>0</v>
      </c>
      <c r="BM25" s="140">
        <f t="shared" si="35"/>
        <v>0</v>
      </c>
      <c r="BN25" s="140">
        <f t="shared" si="35"/>
        <v>0</v>
      </c>
      <c r="BO25" s="141">
        <f t="shared" si="35"/>
        <v>0</v>
      </c>
      <c r="BP25" s="140">
        <f t="shared" si="35"/>
        <v>131156</v>
      </c>
      <c r="BQ25" s="140">
        <f t="shared" si="35"/>
        <v>24135</v>
      </c>
      <c r="BR25" s="140">
        <f t="shared" si="35"/>
        <v>24135</v>
      </c>
      <c r="BS25" s="140">
        <f t="shared" si="35"/>
        <v>0</v>
      </c>
      <c r="BT25" s="140">
        <f t="shared" si="35"/>
        <v>0</v>
      </c>
      <c r="BU25" s="140">
        <f t="shared" si="35"/>
        <v>0</v>
      </c>
      <c r="BV25" s="140">
        <f t="shared" si="35"/>
        <v>9765</v>
      </c>
      <c r="BW25" s="140">
        <f t="shared" si="34"/>
        <v>0</v>
      </c>
      <c r="BX25" s="140">
        <f t="shared" si="34"/>
        <v>476</v>
      </c>
      <c r="BY25" s="140">
        <f t="shared" si="34"/>
        <v>9289</v>
      </c>
      <c r="BZ25" s="140">
        <f t="shared" si="34"/>
        <v>0</v>
      </c>
      <c r="CA25" s="140">
        <f t="shared" si="34"/>
        <v>97256</v>
      </c>
      <c r="CB25" s="140">
        <f t="shared" si="34"/>
        <v>60860</v>
      </c>
      <c r="CC25" s="140">
        <f t="shared" si="34"/>
        <v>18754</v>
      </c>
      <c r="CD25" s="140">
        <f t="shared" si="34"/>
        <v>13675</v>
      </c>
      <c r="CE25" s="140">
        <f t="shared" si="34"/>
        <v>3967</v>
      </c>
      <c r="CF25" s="141">
        <f t="shared" si="34"/>
        <v>298146</v>
      </c>
      <c r="CG25" s="140">
        <f t="shared" si="34"/>
        <v>0</v>
      </c>
      <c r="CH25" s="140">
        <f t="shared" si="34"/>
        <v>0</v>
      </c>
      <c r="CI25" s="140">
        <f t="shared" si="34"/>
        <v>131156</v>
      </c>
    </row>
    <row r="26" spans="1:87" s="123" customFormat="1" ht="12" customHeight="1">
      <c r="A26" s="124" t="s">
        <v>219</v>
      </c>
      <c r="B26" s="125" t="s">
        <v>257</v>
      </c>
      <c r="C26" s="124" t="s">
        <v>258</v>
      </c>
      <c r="D26" s="140">
        <f t="shared" si="3"/>
        <v>1488</v>
      </c>
      <c r="E26" s="140">
        <f t="shared" si="4"/>
        <v>1488</v>
      </c>
      <c r="F26" s="140">
        <v>1488</v>
      </c>
      <c r="G26" s="140">
        <v>0</v>
      </c>
      <c r="H26" s="140">
        <v>0</v>
      </c>
      <c r="I26" s="140">
        <v>0</v>
      </c>
      <c r="J26" s="140">
        <v>0</v>
      </c>
      <c r="K26" s="141">
        <v>0</v>
      </c>
      <c r="L26" s="140">
        <f t="shared" si="5"/>
        <v>517410</v>
      </c>
      <c r="M26" s="140">
        <f t="shared" si="6"/>
        <v>150642</v>
      </c>
      <c r="N26" s="140">
        <v>150642</v>
      </c>
      <c r="O26" s="140">
        <v>0</v>
      </c>
      <c r="P26" s="140">
        <v>0</v>
      </c>
      <c r="Q26" s="140">
        <v>0</v>
      </c>
      <c r="R26" s="140">
        <f t="shared" si="7"/>
        <v>11915</v>
      </c>
      <c r="S26" s="140">
        <v>1562</v>
      </c>
      <c r="T26" s="140">
        <v>8581</v>
      </c>
      <c r="U26" s="140">
        <v>1772</v>
      </c>
      <c r="V26" s="140">
        <v>0</v>
      </c>
      <c r="W26" s="140">
        <f t="shared" si="8"/>
        <v>351441</v>
      </c>
      <c r="X26" s="140">
        <v>286837</v>
      </c>
      <c r="Y26" s="140">
        <v>49416</v>
      </c>
      <c r="Z26" s="140">
        <v>5665</v>
      </c>
      <c r="AA26" s="140">
        <v>9523</v>
      </c>
      <c r="AB26" s="141">
        <v>394266</v>
      </c>
      <c r="AC26" s="140">
        <v>3412</v>
      </c>
      <c r="AD26" s="140">
        <v>42886</v>
      </c>
      <c r="AE26" s="140">
        <f t="shared" si="9"/>
        <v>561784</v>
      </c>
      <c r="AF26" s="140">
        <f t="shared" si="10"/>
        <v>0</v>
      </c>
      <c r="AG26" s="140">
        <f t="shared" si="11"/>
        <v>0</v>
      </c>
      <c r="AH26" s="140">
        <v>0</v>
      </c>
      <c r="AI26" s="140">
        <v>0</v>
      </c>
      <c r="AJ26" s="140">
        <v>0</v>
      </c>
      <c r="AK26" s="140">
        <v>0</v>
      </c>
      <c r="AL26" s="140">
        <v>0</v>
      </c>
      <c r="AM26" s="141">
        <v>0</v>
      </c>
      <c r="AN26" s="140">
        <f t="shared" si="12"/>
        <v>0</v>
      </c>
      <c r="AO26" s="140">
        <f t="shared" si="13"/>
        <v>0</v>
      </c>
      <c r="AP26" s="140">
        <v>0</v>
      </c>
      <c r="AQ26" s="140">
        <v>0</v>
      </c>
      <c r="AR26" s="140">
        <v>0</v>
      </c>
      <c r="AS26" s="140">
        <v>0</v>
      </c>
      <c r="AT26" s="140">
        <f t="shared" si="14"/>
        <v>0</v>
      </c>
      <c r="AU26" s="140">
        <v>0</v>
      </c>
      <c r="AV26" s="140">
        <v>0</v>
      </c>
      <c r="AW26" s="140">
        <v>0</v>
      </c>
      <c r="AX26" s="140">
        <v>0</v>
      </c>
      <c r="AY26" s="140">
        <f t="shared" si="15"/>
        <v>0</v>
      </c>
      <c r="AZ26" s="140">
        <v>0</v>
      </c>
      <c r="BA26" s="140">
        <v>0</v>
      </c>
      <c r="BB26" s="140">
        <v>0</v>
      </c>
      <c r="BC26" s="140">
        <v>0</v>
      </c>
      <c r="BD26" s="141">
        <v>106201</v>
      </c>
      <c r="BE26" s="140">
        <v>0</v>
      </c>
      <c r="BF26" s="140">
        <v>0</v>
      </c>
      <c r="BG26" s="140">
        <f t="shared" si="16"/>
        <v>0</v>
      </c>
      <c r="BH26" s="140">
        <f t="shared" si="35"/>
        <v>1488</v>
      </c>
      <c r="BI26" s="140">
        <f t="shared" si="35"/>
        <v>1488</v>
      </c>
      <c r="BJ26" s="140">
        <f t="shared" si="35"/>
        <v>1488</v>
      </c>
      <c r="BK26" s="140">
        <f t="shared" si="35"/>
        <v>0</v>
      </c>
      <c r="BL26" s="140">
        <f t="shared" si="35"/>
        <v>0</v>
      </c>
      <c r="BM26" s="140">
        <f t="shared" si="35"/>
        <v>0</v>
      </c>
      <c r="BN26" s="140">
        <f t="shared" si="35"/>
        <v>0</v>
      </c>
      <c r="BO26" s="141">
        <f t="shared" si="35"/>
        <v>0</v>
      </c>
      <c r="BP26" s="140">
        <f t="shared" si="35"/>
        <v>517410</v>
      </c>
      <c r="BQ26" s="140">
        <f t="shared" si="35"/>
        <v>150642</v>
      </c>
      <c r="BR26" s="140">
        <f t="shared" si="35"/>
        <v>150642</v>
      </c>
      <c r="BS26" s="140">
        <f t="shared" si="35"/>
        <v>0</v>
      </c>
      <c r="BT26" s="140">
        <f t="shared" si="35"/>
        <v>0</v>
      </c>
      <c r="BU26" s="140">
        <f t="shared" si="35"/>
        <v>0</v>
      </c>
      <c r="BV26" s="140">
        <f t="shared" si="35"/>
        <v>11915</v>
      </c>
      <c r="BW26" s="140">
        <f t="shared" si="34"/>
        <v>1562</v>
      </c>
      <c r="BX26" s="140">
        <f t="shared" si="34"/>
        <v>8581</v>
      </c>
      <c r="BY26" s="140">
        <f t="shared" si="34"/>
        <v>1772</v>
      </c>
      <c r="BZ26" s="140">
        <f t="shared" si="34"/>
        <v>0</v>
      </c>
      <c r="CA26" s="140">
        <f t="shared" si="34"/>
        <v>351441</v>
      </c>
      <c r="CB26" s="140">
        <f t="shared" si="34"/>
        <v>286837</v>
      </c>
      <c r="CC26" s="140">
        <f t="shared" si="34"/>
        <v>49416</v>
      </c>
      <c r="CD26" s="140">
        <f t="shared" si="34"/>
        <v>5665</v>
      </c>
      <c r="CE26" s="140">
        <f t="shared" si="34"/>
        <v>9523</v>
      </c>
      <c r="CF26" s="141">
        <f t="shared" si="34"/>
        <v>500467</v>
      </c>
      <c r="CG26" s="140">
        <f t="shared" si="34"/>
        <v>3412</v>
      </c>
      <c r="CH26" s="140">
        <f t="shared" si="34"/>
        <v>42886</v>
      </c>
      <c r="CI26" s="140">
        <f t="shared" si="34"/>
        <v>561784</v>
      </c>
    </row>
    <row r="27" spans="1:87" s="123" customFormat="1" ht="12" customHeight="1">
      <c r="A27" s="124" t="s">
        <v>219</v>
      </c>
      <c r="B27" s="125" t="s">
        <v>259</v>
      </c>
      <c r="C27" s="124" t="s">
        <v>260</v>
      </c>
      <c r="D27" s="140">
        <f t="shared" si="3"/>
        <v>0</v>
      </c>
      <c r="E27" s="140">
        <f t="shared" si="4"/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1">
        <v>0</v>
      </c>
      <c r="L27" s="140">
        <f t="shared" si="5"/>
        <v>39145</v>
      </c>
      <c r="M27" s="140">
        <f t="shared" si="6"/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f t="shared" si="7"/>
        <v>7115</v>
      </c>
      <c r="S27" s="140">
        <v>0</v>
      </c>
      <c r="T27" s="140">
        <v>7115</v>
      </c>
      <c r="U27" s="140">
        <v>0</v>
      </c>
      <c r="V27" s="140">
        <v>0</v>
      </c>
      <c r="W27" s="140">
        <f t="shared" si="8"/>
        <v>32030</v>
      </c>
      <c r="X27" s="140">
        <v>29925</v>
      </c>
      <c r="Y27" s="140">
        <v>0</v>
      </c>
      <c r="Z27" s="140">
        <v>2105</v>
      </c>
      <c r="AA27" s="140">
        <v>0</v>
      </c>
      <c r="AB27" s="141">
        <v>0</v>
      </c>
      <c r="AC27" s="140">
        <v>0</v>
      </c>
      <c r="AD27" s="140">
        <v>13863</v>
      </c>
      <c r="AE27" s="140">
        <f t="shared" si="9"/>
        <v>53008</v>
      </c>
      <c r="AF27" s="140">
        <f t="shared" si="10"/>
        <v>0</v>
      </c>
      <c r="AG27" s="140">
        <f t="shared" si="11"/>
        <v>0</v>
      </c>
      <c r="AH27" s="140">
        <v>0</v>
      </c>
      <c r="AI27" s="140">
        <v>0</v>
      </c>
      <c r="AJ27" s="140">
        <v>0</v>
      </c>
      <c r="AK27" s="140">
        <v>0</v>
      </c>
      <c r="AL27" s="140">
        <v>0</v>
      </c>
      <c r="AM27" s="141">
        <v>35742</v>
      </c>
      <c r="AN27" s="140">
        <f t="shared" si="12"/>
        <v>0</v>
      </c>
      <c r="AO27" s="140">
        <f t="shared" si="13"/>
        <v>0</v>
      </c>
      <c r="AP27" s="140">
        <v>0</v>
      </c>
      <c r="AQ27" s="140">
        <v>0</v>
      </c>
      <c r="AR27" s="140">
        <v>0</v>
      </c>
      <c r="AS27" s="140">
        <v>0</v>
      </c>
      <c r="AT27" s="140">
        <f t="shared" si="14"/>
        <v>0</v>
      </c>
      <c r="AU27" s="140">
        <v>0</v>
      </c>
      <c r="AV27" s="140">
        <v>0</v>
      </c>
      <c r="AW27" s="140">
        <v>0</v>
      </c>
      <c r="AX27" s="140">
        <v>0</v>
      </c>
      <c r="AY27" s="140">
        <f t="shared" si="15"/>
        <v>0</v>
      </c>
      <c r="AZ27" s="140">
        <v>0</v>
      </c>
      <c r="BA27" s="140">
        <v>0</v>
      </c>
      <c r="BB27" s="140">
        <v>0</v>
      </c>
      <c r="BC27" s="140">
        <v>0</v>
      </c>
      <c r="BD27" s="141">
        <v>23927</v>
      </c>
      <c r="BE27" s="140">
        <v>0</v>
      </c>
      <c r="BF27" s="140">
        <v>0</v>
      </c>
      <c r="BG27" s="140">
        <f t="shared" si="16"/>
        <v>0</v>
      </c>
      <c r="BH27" s="140">
        <f t="shared" si="35"/>
        <v>0</v>
      </c>
      <c r="BI27" s="140">
        <f t="shared" si="35"/>
        <v>0</v>
      </c>
      <c r="BJ27" s="140">
        <f t="shared" si="35"/>
        <v>0</v>
      </c>
      <c r="BK27" s="140">
        <f t="shared" si="35"/>
        <v>0</v>
      </c>
      <c r="BL27" s="140">
        <f t="shared" si="35"/>
        <v>0</v>
      </c>
      <c r="BM27" s="140">
        <f t="shared" si="35"/>
        <v>0</v>
      </c>
      <c r="BN27" s="140">
        <f t="shared" si="35"/>
        <v>0</v>
      </c>
      <c r="BO27" s="141">
        <f t="shared" si="35"/>
        <v>35742</v>
      </c>
      <c r="BP27" s="140">
        <f t="shared" si="35"/>
        <v>39145</v>
      </c>
      <c r="BQ27" s="140">
        <f t="shared" si="35"/>
        <v>0</v>
      </c>
      <c r="BR27" s="140">
        <f t="shared" si="35"/>
        <v>0</v>
      </c>
      <c r="BS27" s="140">
        <f t="shared" si="35"/>
        <v>0</v>
      </c>
      <c r="BT27" s="140">
        <f t="shared" si="35"/>
        <v>0</v>
      </c>
      <c r="BU27" s="140">
        <f t="shared" si="35"/>
        <v>0</v>
      </c>
      <c r="BV27" s="140">
        <f t="shared" si="35"/>
        <v>7115</v>
      </c>
      <c r="BW27" s="140">
        <f t="shared" si="34"/>
        <v>0</v>
      </c>
      <c r="BX27" s="140">
        <f t="shared" si="34"/>
        <v>7115</v>
      </c>
      <c r="BY27" s="140">
        <f t="shared" si="34"/>
        <v>0</v>
      </c>
      <c r="BZ27" s="140">
        <f t="shared" si="34"/>
        <v>0</v>
      </c>
      <c r="CA27" s="140">
        <f t="shared" si="34"/>
        <v>32030</v>
      </c>
      <c r="CB27" s="140">
        <f t="shared" si="34"/>
        <v>29925</v>
      </c>
      <c r="CC27" s="140">
        <f t="shared" si="34"/>
        <v>0</v>
      </c>
      <c r="CD27" s="140">
        <f t="shared" si="34"/>
        <v>2105</v>
      </c>
      <c r="CE27" s="140">
        <f t="shared" si="34"/>
        <v>0</v>
      </c>
      <c r="CF27" s="141">
        <f t="shared" si="34"/>
        <v>23927</v>
      </c>
      <c r="CG27" s="140">
        <f t="shared" si="34"/>
        <v>0</v>
      </c>
      <c r="CH27" s="140">
        <f t="shared" si="34"/>
        <v>13863</v>
      </c>
      <c r="CI27" s="140">
        <f t="shared" si="34"/>
        <v>53008</v>
      </c>
    </row>
    <row r="28" spans="1:87" s="123" customFormat="1" ht="12" customHeight="1">
      <c r="A28" s="124" t="s">
        <v>219</v>
      </c>
      <c r="B28" s="125" t="s">
        <v>261</v>
      </c>
      <c r="C28" s="124" t="s">
        <v>215</v>
      </c>
      <c r="D28" s="140">
        <f t="shared" si="3"/>
        <v>1387</v>
      </c>
      <c r="E28" s="140">
        <f t="shared" si="4"/>
        <v>1387</v>
      </c>
      <c r="F28" s="140">
        <v>0</v>
      </c>
      <c r="G28" s="140">
        <v>0</v>
      </c>
      <c r="H28" s="140">
        <v>0</v>
      </c>
      <c r="I28" s="140">
        <v>1387</v>
      </c>
      <c r="J28" s="140">
        <v>0</v>
      </c>
      <c r="K28" s="141">
        <v>0</v>
      </c>
      <c r="L28" s="140">
        <f t="shared" si="5"/>
        <v>28913</v>
      </c>
      <c r="M28" s="140">
        <f t="shared" si="6"/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f t="shared" si="7"/>
        <v>3371</v>
      </c>
      <c r="S28" s="140">
        <v>0</v>
      </c>
      <c r="T28" s="140">
        <v>3371</v>
      </c>
      <c r="U28" s="140">
        <v>0</v>
      </c>
      <c r="V28" s="140">
        <v>0</v>
      </c>
      <c r="W28" s="140">
        <f t="shared" si="8"/>
        <v>25542</v>
      </c>
      <c r="X28" s="140">
        <v>9158</v>
      </c>
      <c r="Y28" s="140">
        <v>2324</v>
      </c>
      <c r="Z28" s="140">
        <v>13061</v>
      </c>
      <c r="AA28" s="140">
        <v>999</v>
      </c>
      <c r="AB28" s="141">
        <v>0</v>
      </c>
      <c r="AC28" s="140">
        <v>0</v>
      </c>
      <c r="AD28" s="140">
        <v>0</v>
      </c>
      <c r="AE28" s="140">
        <f t="shared" si="9"/>
        <v>30300</v>
      </c>
      <c r="AF28" s="140">
        <f t="shared" si="10"/>
        <v>0</v>
      </c>
      <c r="AG28" s="140">
        <f t="shared" si="11"/>
        <v>0</v>
      </c>
      <c r="AH28" s="140">
        <v>0</v>
      </c>
      <c r="AI28" s="140">
        <v>0</v>
      </c>
      <c r="AJ28" s="140">
        <v>0</v>
      </c>
      <c r="AK28" s="140">
        <v>0</v>
      </c>
      <c r="AL28" s="140">
        <v>0</v>
      </c>
      <c r="AM28" s="141">
        <v>25157</v>
      </c>
      <c r="AN28" s="140">
        <f t="shared" si="12"/>
        <v>0</v>
      </c>
      <c r="AO28" s="140">
        <f t="shared" si="13"/>
        <v>0</v>
      </c>
      <c r="AP28" s="140">
        <v>0</v>
      </c>
      <c r="AQ28" s="140">
        <v>0</v>
      </c>
      <c r="AR28" s="140">
        <v>0</v>
      </c>
      <c r="AS28" s="140">
        <v>0</v>
      </c>
      <c r="AT28" s="140">
        <f t="shared" si="14"/>
        <v>0</v>
      </c>
      <c r="AU28" s="140">
        <v>0</v>
      </c>
      <c r="AV28" s="140">
        <v>0</v>
      </c>
      <c r="AW28" s="140">
        <v>0</v>
      </c>
      <c r="AX28" s="140">
        <v>0</v>
      </c>
      <c r="AY28" s="140">
        <f t="shared" si="15"/>
        <v>0</v>
      </c>
      <c r="AZ28" s="140">
        <v>0</v>
      </c>
      <c r="BA28" s="140">
        <v>0</v>
      </c>
      <c r="BB28" s="140">
        <v>0</v>
      </c>
      <c r="BC28" s="140">
        <v>0</v>
      </c>
      <c r="BD28" s="141">
        <v>16841</v>
      </c>
      <c r="BE28" s="140">
        <v>0</v>
      </c>
      <c r="BF28" s="140">
        <v>0</v>
      </c>
      <c r="BG28" s="140">
        <f t="shared" si="16"/>
        <v>0</v>
      </c>
      <c r="BH28" s="140">
        <f t="shared" si="35"/>
        <v>1387</v>
      </c>
      <c r="BI28" s="140">
        <f t="shared" si="35"/>
        <v>1387</v>
      </c>
      <c r="BJ28" s="140">
        <f t="shared" si="35"/>
        <v>0</v>
      </c>
      <c r="BK28" s="140">
        <f t="shared" si="35"/>
        <v>0</v>
      </c>
      <c r="BL28" s="140">
        <f t="shared" si="35"/>
        <v>0</v>
      </c>
      <c r="BM28" s="140">
        <f t="shared" si="35"/>
        <v>1387</v>
      </c>
      <c r="BN28" s="140">
        <f t="shared" si="35"/>
        <v>0</v>
      </c>
      <c r="BO28" s="141">
        <f t="shared" si="35"/>
        <v>25157</v>
      </c>
      <c r="BP28" s="140">
        <f t="shared" si="35"/>
        <v>28913</v>
      </c>
      <c r="BQ28" s="140">
        <f t="shared" si="35"/>
        <v>0</v>
      </c>
      <c r="BR28" s="140">
        <f t="shared" si="35"/>
        <v>0</v>
      </c>
      <c r="BS28" s="140">
        <f t="shared" si="35"/>
        <v>0</v>
      </c>
      <c r="BT28" s="140">
        <f t="shared" si="35"/>
        <v>0</v>
      </c>
      <c r="BU28" s="140">
        <f t="shared" si="35"/>
        <v>0</v>
      </c>
      <c r="BV28" s="140">
        <f t="shared" si="35"/>
        <v>3371</v>
      </c>
      <c r="BW28" s="140">
        <f t="shared" si="34"/>
        <v>0</v>
      </c>
      <c r="BX28" s="140">
        <f t="shared" si="34"/>
        <v>3371</v>
      </c>
      <c r="BY28" s="140">
        <f t="shared" si="34"/>
        <v>0</v>
      </c>
      <c r="BZ28" s="140">
        <f t="shared" si="34"/>
        <v>0</v>
      </c>
      <c r="CA28" s="140">
        <f t="shared" si="34"/>
        <v>25542</v>
      </c>
      <c r="CB28" s="140">
        <f t="shared" si="34"/>
        <v>9158</v>
      </c>
      <c r="CC28" s="140">
        <f t="shared" si="34"/>
        <v>2324</v>
      </c>
      <c r="CD28" s="140">
        <f t="shared" si="34"/>
        <v>13061</v>
      </c>
      <c r="CE28" s="140">
        <f t="shared" si="34"/>
        <v>999</v>
      </c>
      <c r="CF28" s="141">
        <f t="shared" si="34"/>
        <v>16841</v>
      </c>
      <c r="CG28" s="140">
        <f t="shared" si="34"/>
        <v>0</v>
      </c>
      <c r="CH28" s="140">
        <f t="shared" si="34"/>
        <v>0</v>
      </c>
      <c r="CI28" s="140">
        <f t="shared" si="34"/>
        <v>30300</v>
      </c>
    </row>
    <row r="29" spans="1:87" s="123" customFormat="1" ht="12" customHeight="1">
      <c r="A29" s="124" t="s">
        <v>219</v>
      </c>
      <c r="B29" s="125" t="s">
        <v>262</v>
      </c>
      <c r="C29" s="124" t="s">
        <v>213</v>
      </c>
      <c r="D29" s="140">
        <f t="shared" si="3"/>
        <v>0</v>
      </c>
      <c r="E29" s="140">
        <f t="shared" si="4"/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1">
        <v>0</v>
      </c>
      <c r="L29" s="140">
        <f t="shared" si="5"/>
        <v>7610</v>
      </c>
      <c r="M29" s="140">
        <f t="shared" si="6"/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f t="shared" si="7"/>
        <v>856</v>
      </c>
      <c r="S29" s="140">
        <v>0</v>
      </c>
      <c r="T29" s="140">
        <v>0</v>
      </c>
      <c r="U29" s="140">
        <v>856</v>
      </c>
      <c r="V29" s="140">
        <v>0</v>
      </c>
      <c r="W29" s="140">
        <f t="shared" si="8"/>
        <v>6754</v>
      </c>
      <c r="X29" s="140">
        <v>6754</v>
      </c>
      <c r="Y29" s="140">
        <v>0</v>
      </c>
      <c r="Z29" s="140">
        <v>0</v>
      </c>
      <c r="AA29" s="140">
        <v>0</v>
      </c>
      <c r="AB29" s="141">
        <v>0</v>
      </c>
      <c r="AC29" s="140">
        <v>0</v>
      </c>
      <c r="AD29" s="140">
        <v>0</v>
      </c>
      <c r="AE29" s="140">
        <f t="shared" si="9"/>
        <v>7610</v>
      </c>
      <c r="AF29" s="140">
        <f t="shared" si="10"/>
        <v>0</v>
      </c>
      <c r="AG29" s="140">
        <f t="shared" si="11"/>
        <v>0</v>
      </c>
      <c r="AH29" s="140">
        <v>0</v>
      </c>
      <c r="AI29" s="140">
        <v>0</v>
      </c>
      <c r="AJ29" s="140">
        <v>0</v>
      </c>
      <c r="AK29" s="140">
        <v>0</v>
      </c>
      <c r="AL29" s="140">
        <v>0</v>
      </c>
      <c r="AM29" s="141">
        <v>24715</v>
      </c>
      <c r="AN29" s="140">
        <f t="shared" si="12"/>
        <v>0</v>
      </c>
      <c r="AO29" s="140">
        <f t="shared" si="13"/>
        <v>0</v>
      </c>
      <c r="AP29" s="140">
        <v>0</v>
      </c>
      <c r="AQ29" s="140">
        <v>0</v>
      </c>
      <c r="AR29" s="140">
        <v>0</v>
      </c>
      <c r="AS29" s="140">
        <v>0</v>
      </c>
      <c r="AT29" s="140">
        <f t="shared" si="14"/>
        <v>0</v>
      </c>
      <c r="AU29" s="140">
        <v>0</v>
      </c>
      <c r="AV29" s="140">
        <v>0</v>
      </c>
      <c r="AW29" s="140">
        <v>0</v>
      </c>
      <c r="AX29" s="140">
        <v>0</v>
      </c>
      <c r="AY29" s="140">
        <f t="shared" si="15"/>
        <v>0</v>
      </c>
      <c r="AZ29" s="140">
        <v>0</v>
      </c>
      <c r="BA29" s="140">
        <v>0</v>
      </c>
      <c r="BB29" s="140">
        <v>0</v>
      </c>
      <c r="BC29" s="140">
        <v>0</v>
      </c>
      <c r="BD29" s="141">
        <v>16546</v>
      </c>
      <c r="BE29" s="140">
        <v>0</v>
      </c>
      <c r="BF29" s="140">
        <v>0</v>
      </c>
      <c r="BG29" s="140">
        <f t="shared" si="16"/>
        <v>0</v>
      </c>
      <c r="BH29" s="140">
        <f t="shared" si="35"/>
        <v>0</v>
      </c>
      <c r="BI29" s="140">
        <f t="shared" si="35"/>
        <v>0</v>
      </c>
      <c r="BJ29" s="140">
        <f t="shared" si="35"/>
        <v>0</v>
      </c>
      <c r="BK29" s="140">
        <f t="shared" si="35"/>
        <v>0</v>
      </c>
      <c r="BL29" s="140">
        <f t="shared" si="35"/>
        <v>0</v>
      </c>
      <c r="BM29" s="140">
        <f t="shared" si="35"/>
        <v>0</v>
      </c>
      <c r="BN29" s="140">
        <f t="shared" si="35"/>
        <v>0</v>
      </c>
      <c r="BO29" s="141">
        <f t="shared" si="35"/>
        <v>24715</v>
      </c>
      <c r="BP29" s="140">
        <f t="shared" si="35"/>
        <v>7610</v>
      </c>
      <c r="BQ29" s="140">
        <f t="shared" si="35"/>
        <v>0</v>
      </c>
      <c r="BR29" s="140">
        <f t="shared" si="35"/>
        <v>0</v>
      </c>
      <c r="BS29" s="140">
        <f t="shared" si="35"/>
        <v>0</v>
      </c>
      <c r="BT29" s="140">
        <f t="shared" si="35"/>
        <v>0</v>
      </c>
      <c r="BU29" s="140">
        <f t="shared" si="35"/>
        <v>0</v>
      </c>
      <c r="BV29" s="140">
        <f t="shared" si="35"/>
        <v>856</v>
      </c>
      <c r="BW29" s="140">
        <f t="shared" si="34"/>
        <v>0</v>
      </c>
      <c r="BX29" s="140">
        <f t="shared" si="34"/>
        <v>0</v>
      </c>
      <c r="BY29" s="140">
        <f t="shared" si="34"/>
        <v>856</v>
      </c>
      <c r="BZ29" s="140">
        <f t="shared" si="34"/>
        <v>0</v>
      </c>
      <c r="CA29" s="140">
        <f t="shared" si="34"/>
        <v>6754</v>
      </c>
      <c r="CB29" s="140">
        <f t="shared" si="34"/>
        <v>6754</v>
      </c>
      <c r="CC29" s="140">
        <f t="shared" si="34"/>
        <v>0</v>
      </c>
      <c r="CD29" s="140">
        <f t="shared" si="34"/>
        <v>0</v>
      </c>
      <c r="CE29" s="140">
        <f t="shared" si="34"/>
        <v>0</v>
      </c>
      <c r="CF29" s="141">
        <f t="shared" si="34"/>
        <v>16546</v>
      </c>
      <c r="CG29" s="140">
        <f t="shared" si="34"/>
        <v>0</v>
      </c>
      <c r="CH29" s="140">
        <f t="shared" si="34"/>
        <v>0</v>
      </c>
      <c r="CI29" s="140">
        <f t="shared" si="34"/>
        <v>7610</v>
      </c>
    </row>
    <row r="30" spans="1:87" s="123" customFormat="1" ht="12" customHeight="1">
      <c r="A30" s="124" t="s">
        <v>219</v>
      </c>
      <c r="B30" s="125" t="s">
        <v>263</v>
      </c>
      <c r="C30" s="124" t="s">
        <v>264</v>
      </c>
      <c r="D30" s="140">
        <f t="shared" si="3"/>
        <v>0</v>
      </c>
      <c r="E30" s="140">
        <f t="shared" si="4"/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1">
        <v>0</v>
      </c>
      <c r="L30" s="140">
        <f t="shared" si="5"/>
        <v>12786</v>
      </c>
      <c r="M30" s="140">
        <f t="shared" si="6"/>
        <v>183</v>
      </c>
      <c r="N30" s="140">
        <v>0</v>
      </c>
      <c r="O30" s="140">
        <v>0</v>
      </c>
      <c r="P30" s="140">
        <v>0</v>
      </c>
      <c r="Q30" s="140">
        <v>183</v>
      </c>
      <c r="R30" s="140">
        <f t="shared" si="7"/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f t="shared" si="8"/>
        <v>12603</v>
      </c>
      <c r="X30" s="140">
        <v>5744</v>
      </c>
      <c r="Y30" s="140">
        <v>6670</v>
      </c>
      <c r="Z30" s="140">
        <v>189</v>
      </c>
      <c r="AA30" s="140">
        <v>0</v>
      </c>
      <c r="AB30" s="141">
        <v>0</v>
      </c>
      <c r="AC30" s="140">
        <v>0</v>
      </c>
      <c r="AD30" s="140">
        <v>629</v>
      </c>
      <c r="AE30" s="140">
        <f t="shared" si="9"/>
        <v>13415</v>
      </c>
      <c r="AF30" s="140">
        <f t="shared" si="10"/>
        <v>0</v>
      </c>
      <c r="AG30" s="140">
        <f t="shared" si="11"/>
        <v>0</v>
      </c>
      <c r="AH30" s="140">
        <v>0</v>
      </c>
      <c r="AI30" s="140">
        <v>0</v>
      </c>
      <c r="AJ30" s="140">
        <v>0</v>
      </c>
      <c r="AK30" s="140">
        <v>0</v>
      </c>
      <c r="AL30" s="140">
        <v>0</v>
      </c>
      <c r="AM30" s="141">
        <v>11195</v>
      </c>
      <c r="AN30" s="140">
        <f t="shared" si="12"/>
        <v>0</v>
      </c>
      <c r="AO30" s="140">
        <f t="shared" si="13"/>
        <v>0</v>
      </c>
      <c r="AP30" s="140">
        <v>0</v>
      </c>
      <c r="AQ30" s="140">
        <v>0</v>
      </c>
      <c r="AR30" s="140">
        <v>0</v>
      </c>
      <c r="AS30" s="140">
        <v>0</v>
      </c>
      <c r="AT30" s="140">
        <f t="shared" si="14"/>
        <v>0</v>
      </c>
      <c r="AU30" s="140">
        <v>0</v>
      </c>
      <c r="AV30" s="140">
        <v>0</v>
      </c>
      <c r="AW30" s="140">
        <v>0</v>
      </c>
      <c r="AX30" s="140">
        <v>0</v>
      </c>
      <c r="AY30" s="140">
        <f t="shared" si="15"/>
        <v>0</v>
      </c>
      <c r="AZ30" s="140">
        <v>0</v>
      </c>
      <c r="BA30" s="140">
        <v>0</v>
      </c>
      <c r="BB30" s="140">
        <v>0</v>
      </c>
      <c r="BC30" s="140">
        <v>0</v>
      </c>
      <c r="BD30" s="141">
        <v>7494</v>
      </c>
      <c r="BE30" s="140">
        <v>0</v>
      </c>
      <c r="BF30" s="140">
        <v>0</v>
      </c>
      <c r="BG30" s="140">
        <f t="shared" si="16"/>
        <v>0</v>
      </c>
      <c r="BH30" s="140">
        <f t="shared" si="35"/>
        <v>0</v>
      </c>
      <c r="BI30" s="140">
        <f t="shared" si="35"/>
        <v>0</v>
      </c>
      <c r="BJ30" s="140">
        <f t="shared" si="35"/>
        <v>0</v>
      </c>
      <c r="BK30" s="140">
        <f t="shared" si="35"/>
        <v>0</v>
      </c>
      <c r="BL30" s="140">
        <f t="shared" si="35"/>
        <v>0</v>
      </c>
      <c r="BM30" s="140">
        <f t="shared" si="35"/>
        <v>0</v>
      </c>
      <c r="BN30" s="140">
        <f t="shared" si="35"/>
        <v>0</v>
      </c>
      <c r="BO30" s="141">
        <f t="shared" si="35"/>
        <v>11195</v>
      </c>
      <c r="BP30" s="140">
        <f t="shared" si="35"/>
        <v>12786</v>
      </c>
      <c r="BQ30" s="140">
        <f t="shared" si="35"/>
        <v>183</v>
      </c>
      <c r="BR30" s="140">
        <f t="shared" si="35"/>
        <v>0</v>
      </c>
      <c r="BS30" s="140">
        <f t="shared" si="35"/>
        <v>0</v>
      </c>
      <c r="BT30" s="140">
        <f t="shared" si="35"/>
        <v>0</v>
      </c>
      <c r="BU30" s="140">
        <f t="shared" si="35"/>
        <v>183</v>
      </c>
      <c r="BV30" s="140">
        <f t="shared" si="35"/>
        <v>0</v>
      </c>
      <c r="BW30" s="140">
        <f t="shared" si="34"/>
        <v>0</v>
      </c>
      <c r="BX30" s="140">
        <f t="shared" si="34"/>
        <v>0</v>
      </c>
      <c r="BY30" s="140">
        <f t="shared" si="34"/>
        <v>0</v>
      </c>
      <c r="BZ30" s="140">
        <f t="shared" si="34"/>
        <v>0</v>
      </c>
      <c r="CA30" s="140">
        <f t="shared" si="34"/>
        <v>12603</v>
      </c>
      <c r="CB30" s="140">
        <f t="shared" si="34"/>
        <v>5744</v>
      </c>
      <c r="CC30" s="140">
        <f t="shared" si="34"/>
        <v>6670</v>
      </c>
      <c r="CD30" s="140">
        <f t="shared" si="34"/>
        <v>189</v>
      </c>
      <c r="CE30" s="140">
        <f t="shared" si="34"/>
        <v>0</v>
      </c>
      <c r="CF30" s="141">
        <f t="shared" si="34"/>
        <v>7494</v>
      </c>
      <c r="CG30" s="140">
        <f t="shared" si="34"/>
        <v>0</v>
      </c>
      <c r="CH30" s="140">
        <f t="shared" si="34"/>
        <v>629</v>
      </c>
      <c r="CI30" s="140">
        <f t="shared" si="34"/>
        <v>13415</v>
      </c>
    </row>
    <row r="31" spans="1:87" s="123" customFormat="1" ht="12" customHeight="1">
      <c r="A31" s="124" t="s">
        <v>219</v>
      </c>
      <c r="B31" s="125" t="s">
        <v>265</v>
      </c>
      <c r="C31" s="124" t="s">
        <v>266</v>
      </c>
      <c r="D31" s="140">
        <f t="shared" si="3"/>
        <v>0</v>
      </c>
      <c r="E31" s="140">
        <f t="shared" si="4"/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1">
        <v>0</v>
      </c>
      <c r="L31" s="140">
        <f t="shared" si="5"/>
        <v>9189</v>
      </c>
      <c r="M31" s="140">
        <f t="shared" si="6"/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f t="shared" si="7"/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f t="shared" si="8"/>
        <v>9189</v>
      </c>
      <c r="X31" s="140">
        <v>3118</v>
      </c>
      <c r="Y31" s="140">
        <v>5976</v>
      </c>
      <c r="Z31" s="140">
        <v>0</v>
      </c>
      <c r="AA31" s="140">
        <v>95</v>
      </c>
      <c r="AB31" s="141">
        <v>0</v>
      </c>
      <c r="AC31" s="140">
        <v>0</v>
      </c>
      <c r="AD31" s="140">
        <v>0</v>
      </c>
      <c r="AE31" s="140">
        <f t="shared" si="9"/>
        <v>9189</v>
      </c>
      <c r="AF31" s="140">
        <f t="shared" si="10"/>
        <v>0</v>
      </c>
      <c r="AG31" s="140">
        <f t="shared" si="11"/>
        <v>0</v>
      </c>
      <c r="AH31" s="140">
        <v>0</v>
      </c>
      <c r="AI31" s="140">
        <v>0</v>
      </c>
      <c r="AJ31" s="140">
        <v>0</v>
      </c>
      <c r="AK31" s="140">
        <v>0</v>
      </c>
      <c r="AL31" s="140">
        <v>0</v>
      </c>
      <c r="AM31" s="141">
        <v>7639</v>
      </c>
      <c r="AN31" s="140">
        <f t="shared" si="12"/>
        <v>0</v>
      </c>
      <c r="AO31" s="140">
        <f t="shared" si="13"/>
        <v>0</v>
      </c>
      <c r="AP31" s="140">
        <v>0</v>
      </c>
      <c r="AQ31" s="140">
        <v>0</v>
      </c>
      <c r="AR31" s="140">
        <v>0</v>
      </c>
      <c r="AS31" s="140">
        <v>0</v>
      </c>
      <c r="AT31" s="140">
        <f t="shared" si="14"/>
        <v>0</v>
      </c>
      <c r="AU31" s="140">
        <v>0</v>
      </c>
      <c r="AV31" s="140">
        <v>0</v>
      </c>
      <c r="AW31" s="140">
        <v>0</v>
      </c>
      <c r="AX31" s="140">
        <v>0</v>
      </c>
      <c r="AY31" s="140">
        <f t="shared" si="15"/>
        <v>0</v>
      </c>
      <c r="AZ31" s="140">
        <v>0</v>
      </c>
      <c r="BA31" s="140">
        <v>0</v>
      </c>
      <c r="BB31" s="140">
        <v>0</v>
      </c>
      <c r="BC31" s="140">
        <v>0</v>
      </c>
      <c r="BD31" s="141">
        <v>5114</v>
      </c>
      <c r="BE31" s="140">
        <v>0</v>
      </c>
      <c r="BF31" s="140">
        <v>0</v>
      </c>
      <c r="BG31" s="140">
        <f t="shared" si="16"/>
        <v>0</v>
      </c>
      <c r="BH31" s="140">
        <f t="shared" si="35"/>
        <v>0</v>
      </c>
      <c r="BI31" s="140">
        <f t="shared" si="35"/>
        <v>0</v>
      </c>
      <c r="BJ31" s="140">
        <f t="shared" si="35"/>
        <v>0</v>
      </c>
      <c r="BK31" s="140">
        <f t="shared" si="35"/>
        <v>0</v>
      </c>
      <c r="BL31" s="140">
        <f t="shared" si="35"/>
        <v>0</v>
      </c>
      <c r="BM31" s="140">
        <f t="shared" si="35"/>
        <v>0</v>
      </c>
      <c r="BN31" s="140">
        <f t="shared" si="35"/>
        <v>0</v>
      </c>
      <c r="BO31" s="141">
        <f t="shared" si="35"/>
        <v>7639</v>
      </c>
      <c r="BP31" s="140">
        <f t="shared" si="35"/>
        <v>9189</v>
      </c>
      <c r="BQ31" s="140">
        <f t="shared" si="35"/>
        <v>0</v>
      </c>
      <c r="BR31" s="140">
        <f t="shared" si="35"/>
        <v>0</v>
      </c>
      <c r="BS31" s="140">
        <f t="shared" si="35"/>
        <v>0</v>
      </c>
      <c r="BT31" s="140">
        <f t="shared" si="35"/>
        <v>0</v>
      </c>
      <c r="BU31" s="140">
        <f t="shared" si="35"/>
        <v>0</v>
      </c>
      <c r="BV31" s="140">
        <f t="shared" si="35"/>
        <v>0</v>
      </c>
      <c r="BW31" s="140">
        <f t="shared" si="34"/>
        <v>0</v>
      </c>
      <c r="BX31" s="140">
        <f t="shared" si="34"/>
        <v>0</v>
      </c>
      <c r="BY31" s="140">
        <f t="shared" si="34"/>
        <v>0</v>
      </c>
      <c r="BZ31" s="140">
        <f t="shared" si="34"/>
        <v>0</v>
      </c>
      <c r="CA31" s="140">
        <f t="shared" si="34"/>
        <v>9189</v>
      </c>
      <c r="CB31" s="140">
        <f t="shared" si="34"/>
        <v>3118</v>
      </c>
      <c r="CC31" s="140">
        <f t="shared" si="34"/>
        <v>5976</v>
      </c>
      <c r="CD31" s="140">
        <f t="shared" si="34"/>
        <v>0</v>
      </c>
      <c r="CE31" s="140">
        <f t="shared" si="34"/>
        <v>95</v>
      </c>
      <c r="CF31" s="141">
        <f t="shared" si="34"/>
        <v>5114</v>
      </c>
      <c r="CG31" s="140">
        <f t="shared" si="34"/>
        <v>0</v>
      </c>
      <c r="CH31" s="140">
        <f t="shared" si="34"/>
        <v>0</v>
      </c>
      <c r="CI31" s="140">
        <f t="shared" si="34"/>
        <v>9189</v>
      </c>
    </row>
    <row r="32" spans="1:87" s="123" customFormat="1" ht="12" customHeight="1">
      <c r="A32" s="124" t="s">
        <v>219</v>
      </c>
      <c r="B32" s="125" t="s">
        <v>267</v>
      </c>
      <c r="C32" s="124" t="s">
        <v>268</v>
      </c>
      <c r="D32" s="140">
        <f t="shared" si="3"/>
        <v>0</v>
      </c>
      <c r="E32" s="140">
        <f t="shared" si="4"/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1">
        <v>0</v>
      </c>
      <c r="L32" s="140">
        <f t="shared" si="5"/>
        <v>154668</v>
      </c>
      <c r="M32" s="140">
        <f t="shared" si="6"/>
        <v>12485</v>
      </c>
      <c r="N32" s="140">
        <v>7759</v>
      </c>
      <c r="O32" s="140">
        <v>2363</v>
      </c>
      <c r="P32" s="140">
        <v>2363</v>
      </c>
      <c r="Q32" s="140">
        <v>0</v>
      </c>
      <c r="R32" s="140">
        <f t="shared" si="7"/>
        <v>4418</v>
      </c>
      <c r="S32" s="140">
        <v>3179</v>
      </c>
      <c r="T32" s="140">
        <v>1239</v>
      </c>
      <c r="U32" s="140">
        <v>0</v>
      </c>
      <c r="V32" s="140">
        <v>0</v>
      </c>
      <c r="W32" s="140">
        <f t="shared" si="8"/>
        <v>137765</v>
      </c>
      <c r="X32" s="140">
        <v>28035</v>
      </c>
      <c r="Y32" s="140">
        <v>109730</v>
      </c>
      <c r="Z32" s="140">
        <v>0</v>
      </c>
      <c r="AA32" s="140">
        <v>0</v>
      </c>
      <c r="AB32" s="141">
        <v>0</v>
      </c>
      <c r="AC32" s="140">
        <v>0</v>
      </c>
      <c r="AD32" s="140">
        <v>0</v>
      </c>
      <c r="AE32" s="140">
        <f t="shared" si="9"/>
        <v>154668</v>
      </c>
      <c r="AF32" s="140">
        <f t="shared" si="10"/>
        <v>0</v>
      </c>
      <c r="AG32" s="140">
        <f t="shared" si="11"/>
        <v>0</v>
      </c>
      <c r="AH32" s="140">
        <v>0</v>
      </c>
      <c r="AI32" s="140">
        <v>0</v>
      </c>
      <c r="AJ32" s="140">
        <v>0</v>
      </c>
      <c r="AK32" s="140">
        <v>0</v>
      </c>
      <c r="AL32" s="140">
        <v>0</v>
      </c>
      <c r="AM32" s="141">
        <v>0</v>
      </c>
      <c r="AN32" s="140">
        <f t="shared" si="12"/>
        <v>0</v>
      </c>
      <c r="AO32" s="140">
        <f t="shared" si="13"/>
        <v>0</v>
      </c>
      <c r="AP32" s="140">
        <v>0</v>
      </c>
      <c r="AQ32" s="140">
        <v>0</v>
      </c>
      <c r="AR32" s="140">
        <v>0</v>
      </c>
      <c r="AS32" s="140">
        <v>0</v>
      </c>
      <c r="AT32" s="140">
        <f t="shared" si="14"/>
        <v>0</v>
      </c>
      <c r="AU32" s="140">
        <v>0</v>
      </c>
      <c r="AV32" s="140">
        <v>0</v>
      </c>
      <c r="AW32" s="140">
        <v>0</v>
      </c>
      <c r="AX32" s="140">
        <v>0</v>
      </c>
      <c r="AY32" s="140">
        <f t="shared" si="15"/>
        <v>0</v>
      </c>
      <c r="AZ32" s="140">
        <v>0</v>
      </c>
      <c r="BA32" s="140">
        <v>0</v>
      </c>
      <c r="BB32" s="140">
        <v>0</v>
      </c>
      <c r="BC32" s="140">
        <v>0</v>
      </c>
      <c r="BD32" s="141">
        <v>25484</v>
      </c>
      <c r="BE32" s="140">
        <v>0</v>
      </c>
      <c r="BF32" s="140">
        <v>0</v>
      </c>
      <c r="BG32" s="140">
        <f t="shared" si="16"/>
        <v>0</v>
      </c>
      <c r="BH32" s="140">
        <f t="shared" si="35"/>
        <v>0</v>
      </c>
      <c r="BI32" s="140">
        <f t="shared" si="35"/>
        <v>0</v>
      </c>
      <c r="BJ32" s="140">
        <f t="shared" si="35"/>
        <v>0</v>
      </c>
      <c r="BK32" s="140">
        <f t="shared" si="35"/>
        <v>0</v>
      </c>
      <c r="BL32" s="140">
        <f t="shared" si="35"/>
        <v>0</v>
      </c>
      <c r="BM32" s="140">
        <f t="shared" si="35"/>
        <v>0</v>
      </c>
      <c r="BN32" s="140">
        <f t="shared" si="35"/>
        <v>0</v>
      </c>
      <c r="BO32" s="141">
        <f t="shared" si="35"/>
        <v>0</v>
      </c>
      <c r="BP32" s="140">
        <f t="shared" si="35"/>
        <v>154668</v>
      </c>
      <c r="BQ32" s="140">
        <f t="shared" si="35"/>
        <v>12485</v>
      </c>
      <c r="BR32" s="140">
        <f t="shared" si="35"/>
        <v>7759</v>
      </c>
      <c r="BS32" s="140">
        <f t="shared" si="35"/>
        <v>2363</v>
      </c>
      <c r="BT32" s="140">
        <f t="shared" si="35"/>
        <v>2363</v>
      </c>
      <c r="BU32" s="140">
        <f t="shared" si="35"/>
        <v>0</v>
      </c>
      <c r="BV32" s="140">
        <f t="shared" si="35"/>
        <v>4418</v>
      </c>
      <c r="BW32" s="140">
        <f t="shared" si="34"/>
        <v>3179</v>
      </c>
      <c r="BX32" s="140">
        <f t="shared" si="34"/>
        <v>1239</v>
      </c>
      <c r="BY32" s="140">
        <f t="shared" si="34"/>
        <v>0</v>
      </c>
      <c r="BZ32" s="140">
        <f t="shared" si="34"/>
        <v>0</v>
      </c>
      <c r="CA32" s="140">
        <f t="shared" si="34"/>
        <v>137765</v>
      </c>
      <c r="CB32" s="140">
        <f t="shared" si="34"/>
        <v>28035</v>
      </c>
      <c r="CC32" s="140">
        <f t="shared" si="34"/>
        <v>109730</v>
      </c>
      <c r="CD32" s="140">
        <f t="shared" si="34"/>
        <v>0</v>
      </c>
      <c r="CE32" s="140">
        <f t="shared" si="34"/>
        <v>0</v>
      </c>
      <c r="CF32" s="141">
        <f t="shared" si="34"/>
        <v>25484</v>
      </c>
      <c r="CG32" s="140">
        <f t="shared" si="34"/>
        <v>0</v>
      </c>
      <c r="CH32" s="140">
        <f t="shared" si="34"/>
        <v>0</v>
      </c>
      <c r="CI32" s="140">
        <f t="shared" si="34"/>
        <v>154668</v>
      </c>
    </row>
    <row r="33" spans="1:87" s="123" customFormat="1" ht="12" customHeight="1">
      <c r="A33" s="124" t="s">
        <v>219</v>
      </c>
      <c r="B33" s="125" t="s">
        <v>269</v>
      </c>
      <c r="C33" s="124" t="s">
        <v>270</v>
      </c>
      <c r="D33" s="140">
        <f t="shared" si="3"/>
        <v>0</v>
      </c>
      <c r="E33" s="140">
        <f t="shared" si="4"/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1">
        <v>393</v>
      </c>
      <c r="L33" s="140">
        <f t="shared" si="5"/>
        <v>349509</v>
      </c>
      <c r="M33" s="140">
        <f t="shared" si="6"/>
        <v>105413</v>
      </c>
      <c r="N33" s="140">
        <v>40216</v>
      </c>
      <c r="O33" s="140">
        <v>31606</v>
      </c>
      <c r="P33" s="140">
        <v>33591</v>
      </c>
      <c r="Q33" s="140">
        <v>0</v>
      </c>
      <c r="R33" s="140">
        <f t="shared" si="7"/>
        <v>96664</v>
      </c>
      <c r="S33" s="140">
        <v>49781</v>
      </c>
      <c r="T33" s="140">
        <v>46883</v>
      </c>
      <c r="U33" s="140">
        <v>0</v>
      </c>
      <c r="V33" s="140">
        <v>0</v>
      </c>
      <c r="W33" s="140">
        <f t="shared" si="8"/>
        <v>147432</v>
      </c>
      <c r="X33" s="140">
        <v>68670</v>
      </c>
      <c r="Y33" s="140">
        <v>78757</v>
      </c>
      <c r="Z33" s="140">
        <v>0</v>
      </c>
      <c r="AA33" s="140">
        <v>5</v>
      </c>
      <c r="AB33" s="141">
        <v>186953</v>
      </c>
      <c r="AC33" s="140">
        <v>0</v>
      </c>
      <c r="AD33" s="140">
        <v>0</v>
      </c>
      <c r="AE33" s="140">
        <f t="shared" si="9"/>
        <v>349509</v>
      </c>
      <c r="AF33" s="140">
        <f t="shared" si="10"/>
        <v>0</v>
      </c>
      <c r="AG33" s="140">
        <f t="shared" si="11"/>
        <v>0</v>
      </c>
      <c r="AH33" s="140">
        <v>0</v>
      </c>
      <c r="AI33" s="140">
        <v>0</v>
      </c>
      <c r="AJ33" s="140">
        <v>0</v>
      </c>
      <c r="AK33" s="140">
        <v>0</v>
      </c>
      <c r="AL33" s="140">
        <v>0</v>
      </c>
      <c r="AM33" s="141">
        <v>1545</v>
      </c>
      <c r="AN33" s="140">
        <f t="shared" si="12"/>
        <v>0</v>
      </c>
      <c r="AO33" s="140">
        <f t="shared" si="13"/>
        <v>0</v>
      </c>
      <c r="AP33" s="140">
        <v>0</v>
      </c>
      <c r="AQ33" s="140">
        <v>0</v>
      </c>
      <c r="AR33" s="140">
        <v>0</v>
      </c>
      <c r="AS33" s="140">
        <v>0</v>
      </c>
      <c r="AT33" s="140">
        <f t="shared" si="14"/>
        <v>0</v>
      </c>
      <c r="AU33" s="140">
        <v>0</v>
      </c>
      <c r="AV33" s="140">
        <v>0</v>
      </c>
      <c r="AW33" s="140">
        <v>0</v>
      </c>
      <c r="AX33" s="140">
        <v>0</v>
      </c>
      <c r="AY33" s="140">
        <f t="shared" si="15"/>
        <v>0</v>
      </c>
      <c r="AZ33" s="140">
        <v>0</v>
      </c>
      <c r="BA33" s="140">
        <v>0</v>
      </c>
      <c r="BB33" s="140">
        <v>0</v>
      </c>
      <c r="BC33" s="140">
        <v>0</v>
      </c>
      <c r="BD33" s="141">
        <v>117204</v>
      </c>
      <c r="BE33" s="140">
        <v>0</v>
      </c>
      <c r="BF33" s="140">
        <v>0</v>
      </c>
      <c r="BG33" s="140">
        <f t="shared" si="16"/>
        <v>0</v>
      </c>
      <c r="BH33" s="140">
        <f t="shared" si="35"/>
        <v>0</v>
      </c>
      <c r="BI33" s="140">
        <f t="shared" si="35"/>
        <v>0</v>
      </c>
      <c r="BJ33" s="140">
        <f t="shared" si="35"/>
        <v>0</v>
      </c>
      <c r="BK33" s="140">
        <f t="shared" si="35"/>
        <v>0</v>
      </c>
      <c r="BL33" s="140">
        <f t="shared" si="35"/>
        <v>0</v>
      </c>
      <c r="BM33" s="140">
        <f t="shared" si="35"/>
        <v>0</v>
      </c>
      <c r="BN33" s="140">
        <f t="shared" si="35"/>
        <v>0</v>
      </c>
      <c r="BO33" s="141">
        <f t="shared" si="35"/>
        <v>1938</v>
      </c>
      <c r="BP33" s="140">
        <f t="shared" si="35"/>
        <v>349509</v>
      </c>
      <c r="BQ33" s="140">
        <f t="shared" si="35"/>
        <v>105413</v>
      </c>
      <c r="BR33" s="140">
        <f t="shared" si="35"/>
        <v>40216</v>
      </c>
      <c r="BS33" s="140">
        <f t="shared" si="35"/>
        <v>31606</v>
      </c>
      <c r="BT33" s="140">
        <f t="shared" si="35"/>
        <v>33591</v>
      </c>
      <c r="BU33" s="140">
        <f t="shared" si="35"/>
        <v>0</v>
      </c>
      <c r="BV33" s="140">
        <f t="shared" si="35"/>
        <v>96664</v>
      </c>
      <c r="BW33" s="140">
        <f t="shared" si="34"/>
        <v>49781</v>
      </c>
      <c r="BX33" s="140">
        <f t="shared" si="34"/>
        <v>46883</v>
      </c>
      <c r="BY33" s="140">
        <f t="shared" si="34"/>
        <v>0</v>
      </c>
      <c r="BZ33" s="140">
        <f t="shared" si="34"/>
        <v>0</v>
      </c>
      <c r="CA33" s="140">
        <f t="shared" si="34"/>
        <v>147432</v>
      </c>
      <c r="CB33" s="140">
        <f t="shared" si="34"/>
        <v>68670</v>
      </c>
      <c r="CC33" s="140">
        <f t="shared" si="34"/>
        <v>78757</v>
      </c>
      <c r="CD33" s="140">
        <f t="shared" si="34"/>
        <v>0</v>
      </c>
      <c r="CE33" s="140">
        <f t="shared" si="34"/>
        <v>5</v>
      </c>
      <c r="CF33" s="141">
        <f t="shared" si="34"/>
        <v>304157</v>
      </c>
      <c r="CG33" s="140">
        <f t="shared" si="34"/>
        <v>0</v>
      </c>
      <c r="CH33" s="140">
        <f t="shared" si="34"/>
        <v>0</v>
      </c>
      <c r="CI33" s="140">
        <f t="shared" si="34"/>
        <v>349509</v>
      </c>
    </row>
    <row r="34" spans="1:87" s="123" customFormat="1" ht="12" customHeight="1">
      <c r="A34" s="124" t="s">
        <v>219</v>
      </c>
      <c r="B34" s="125" t="s">
        <v>271</v>
      </c>
      <c r="C34" s="124" t="s">
        <v>272</v>
      </c>
      <c r="D34" s="140">
        <f t="shared" si="3"/>
        <v>0</v>
      </c>
      <c r="E34" s="140">
        <f t="shared" si="4"/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1">
        <v>214</v>
      </c>
      <c r="L34" s="140">
        <f t="shared" si="5"/>
        <v>350842</v>
      </c>
      <c r="M34" s="140">
        <f t="shared" si="6"/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f t="shared" si="7"/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f t="shared" si="8"/>
        <v>350842</v>
      </c>
      <c r="X34" s="140">
        <v>21042</v>
      </c>
      <c r="Y34" s="140">
        <v>92861</v>
      </c>
      <c r="Z34" s="140">
        <v>106334</v>
      </c>
      <c r="AA34" s="140">
        <v>130605</v>
      </c>
      <c r="AB34" s="141">
        <v>16275</v>
      </c>
      <c r="AC34" s="140">
        <v>0</v>
      </c>
      <c r="AD34" s="140">
        <v>16112</v>
      </c>
      <c r="AE34" s="140">
        <f t="shared" si="9"/>
        <v>366954</v>
      </c>
      <c r="AF34" s="140">
        <f t="shared" si="10"/>
        <v>0</v>
      </c>
      <c r="AG34" s="140">
        <f t="shared" si="11"/>
        <v>0</v>
      </c>
      <c r="AH34" s="140">
        <v>0</v>
      </c>
      <c r="AI34" s="140">
        <v>0</v>
      </c>
      <c r="AJ34" s="140">
        <v>0</v>
      </c>
      <c r="AK34" s="140">
        <v>0</v>
      </c>
      <c r="AL34" s="140">
        <v>0</v>
      </c>
      <c r="AM34" s="141">
        <v>552</v>
      </c>
      <c r="AN34" s="140">
        <f t="shared" si="12"/>
        <v>0</v>
      </c>
      <c r="AO34" s="140">
        <f t="shared" si="13"/>
        <v>0</v>
      </c>
      <c r="AP34" s="140">
        <v>0</v>
      </c>
      <c r="AQ34" s="140">
        <v>0</v>
      </c>
      <c r="AR34" s="140">
        <v>0</v>
      </c>
      <c r="AS34" s="140">
        <v>0</v>
      </c>
      <c r="AT34" s="140">
        <f t="shared" si="14"/>
        <v>0</v>
      </c>
      <c r="AU34" s="140">
        <v>0</v>
      </c>
      <c r="AV34" s="140">
        <v>0</v>
      </c>
      <c r="AW34" s="140">
        <v>0</v>
      </c>
      <c r="AX34" s="140">
        <v>0</v>
      </c>
      <c r="AY34" s="140">
        <f t="shared" si="15"/>
        <v>0</v>
      </c>
      <c r="AZ34" s="140">
        <v>0</v>
      </c>
      <c r="BA34" s="140">
        <v>0</v>
      </c>
      <c r="BB34" s="140">
        <v>0</v>
      </c>
      <c r="BC34" s="140">
        <v>0</v>
      </c>
      <c r="BD34" s="141">
        <v>41911</v>
      </c>
      <c r="BE34" s="140">
        <v>0</v>
      </c>
      <c r="BF34" s="140">
        <v>0</v>
      </c>
      <c r="BG34" s="140">
        <f t="shared" si="16"/>
        <v>0</v>
      </c>
      <c r="BH34" s="140">
        <f t="shared" si="35"/>
        <v>0</v>
      </c>
      <c r="BI34" s="140">
        <f t="shared" si="35"/>
        <v>0</v>
      </c>
      <c r="BJ34" s="140">
        <f t="shared" si="35"/>
        <v>0</v>
      </c>
      <c r="BK34" s="140">
        <f t="shared" si="35"/>
        <v>0</v>
      </c>
      <c r="BL34" s="140">
        <f t="shared" si="35"/>
        <v>0</v>
      </c>
      <c r="BM34" s="140">
        <f t="shared" si="35"/>
        <v>0</v>
      </c>
      <c r="BN34" s="140">
        <f t="shared" si="35"/>
        <v>0</v>
      </c>
      <c r="BO34" s="141">
        <f t="shared" si="35"/>
        <v>766</v>
      </c>
      <c r="BP34" s="140">
        <f t="shared" si="35"/>
        <v>350842</v>
      </c>
      <c r="BQ34" s="140">
        <f t="shared" si="35"/>
        <v>0</v>
      </c>
      <c r="BR34" s="140">
        <f t="shared" si="35"/>
        <v>0</v>
      </c>
      <c r="BS34" s="140">
        <f t="shared" si="35"/>
        <v>0</v>
      </c>
      <c r="BT34" s="140">
        <f t="shared" si="35"/>
        <v>0</v>
      </c>
      <c r="BU34" s="140">
        <f t="shared" si="35"/>
        <v>0</v>
      </c>
      <c r="BV34" s="140">
        <f t="shared" si="35"/>
        <v>0</v>
      </c>
      <c r="BW34" s="140">
        <f t="shared" si="34"/>
        <v>0</v>
      </c>
      <c r="BX34" s="140">
        <f t="shared" si="34"/>
        <v>0</v>
      </c>
      <c r="BY34" s="140">
        <f t="shared" si="34"/>
        <v>0</v>
      </c>
      <c r="BZ34" s="140">
        <f t="shared" si="34"/>
        <v>0</v>
      </c>
      <c r="CA34" s="140">
        <f t="shared" si="34"/>
        <v>350842</v>
      </c>
      <c r="CB34" s="140">
        <f t="shared" si="34"/>
        <v>21042</v>
      </c>
      <c r="CC34" s="140">
        <f t="shared" si="34"/>
        <v>92861</v>
      </c>
      <c r="CD34" s="140">
        <f t="shared" si="34"/>
        <v>106334</v>
      </c>
      <c r="CE34" s="140">
        <f t="shared" si="34"/>
        <v>130605</v>
      </c>
      <c r="CF34" s="141">
        <f t="shared" si="34"/>
        <v>58186</v>
      </c>
      <c r="CG34" s="140">
        <f t="shared" si="34"/>
        <v>0</v>
      </c>
      <c r="CH34" s="140">
        <f t="shared" si="34"/>
        <v>16112</v>
      </c>
      <c r="CI34" s="140">
        <f t="shared" si="34"/>
        <v>366954</v>
      </c>
    </row>
    <row r="35" spans="1:87" s="123" customFormat="1" ht="12" customHeight="1">
      <c r="A35" s="124" t="s">
        <v>219</v>
      </c>
      <c r="B35" s="125" t="s">
        <v>273</v>
      </c>
      <c r="C35" s="124" t="s">
        <v>274</v>
      </c>
      <c r="D35" s="140">
        <f t="shared" si="3"/>
        <v>0</v>
      </c>
      <c r="E35" s="140">
        <f t="shared" si="4"/>
        <v>0</v>
      </c>
      <c r="F35" s="140">
        <v>0</v>
      </c>
      <c r="G35" s="140">
        <v>0</v>
      </c>
      <c r="H35" s="140">
        <v>0</v>
      </c>
      <c r="I35" s="140">
        <v>0</v>
      </c>
      <c r="J35" s="140">
        <v>0</v>
      </c>
      <c r="K35" s="141">
        <v>0</v>
      </c>
      <c r="L35" s="140">
        <f t="shared" si="5"/>
        <v>13803</v>
      </c>
      <c r="M35" s="140">
        <f t="shared" si="6"/>
        <v>8392</v>
      </c>
      <c r="N35" s="140">
        <v>0</v>
      </c>
      <c r="O35" s="140">
        <v>8392</v>
      </c>
      <c r="P35" s="140">
        <v>0</v>
      </c>
      <c r="Q35" s="140">
        <v>0</v>
      </c>
      <c r="R35" s="140">
        <f t="shared" si="7"/>
        <v>4316</v>
      </c>
      <c r="S35" s="140">
        <v>4316</v>
      </c>
      <c r="T35" s="140">
        <v>0</v>
      </c>
      <c r="U35" s="140">
        <v>0</v>
      </c>
      <c r="V35" s="140">
        <v>0</v>
      </c>
      <c r="W35" s="140">
        <f t="shared" si="8"/>
        <v>1095</v>
      </c>
      <c r="X35" s="140">
        <v>1095</v>
      </c>
      <c r="Y35" s="140">
        <v>0</v>
      </c>
      <c r="Z35" s="140">
        <v>0</v>
      </c>
      <c r="AA35" s="140">
        <v>0</v>
      </c>
      <c r="AB35" s="141">
        <v>88566</v>
      </c>
      <c r="AC35" s="140">
        <v>0</v>
      </c>
      <c r="AD35" s="140">
        <v>0</v>
      </c>
      <c r="AE35" s="140">
        <f t="shared" si="9"/>
        <v>13803</v>
      </c>
      <c r="AF35" s="140">
        <f t="shared" si="10"/>
        <v>0</v>
      </c>
      <c r="AG35" s="140">
        <f t="shared" si="11"/>
        <v>0</v>
      </c>
      <c r="AH35" s="140">
        <v>0</v>
      </c>
      <c r="AI35" s="140">
        <v>0</v>
      </c>
      <c r="AJ35" s="140">
        <v>0</v>
      </c>
      <c r="AK35" s="140">
        <v>0</v>
      </c>
      <c r="AL35" s="140">
        <v>0</v>
      </c>
      <c r="AM35" s="141">
        <v>0</v>
      </c>
      <c r="AN35" s="140">
        <f t="shared" si="12"/>
        <v>0</v>
      </c>
      <c r="AO35" s="140">
        <f t="shared" si="13"/>
        <v>0</v>
      </c>
      <c r="AP35" s="140">
        <v>0</v>
      </c>
      <c r="AQ35" s="140">
        <v>0</v>
      </c>
      <c r="AR35" s="140">
        <v>0</v>
      </c>
      <c r="AS35" s="140">
        <v>0</v>
      </c>
      <c r="AT35" s="140">
        <f t="shared" si="14"/>
        <v>0</v>
      </c>
      <c r="AU35" s="140">
        <v>0</v>
      </c>
      <c r="AV35" s="140">
        <v>0</v>
      </c>
      <c r="AW35" s="140">
        <v>0</v>
      </c>
      <c r="AX35" s="140">
        <v>0</v>
      </c>
      <c r="AY35" s="140">
        <f t="shared" si="15"/>
        <v>0</v>
      </c>
      <c r="AZ35" s="140">
        <v>0</v>
      </c>
      <c r="BA35" s="140">
        <v>0</v>
      </c>
      <c r="BB35" s="140">
        <v>0</v>
      </c>
      <c r="BC35" s="140">
        <v>0</v>
      </c>
      <c r="BD35" s="141">
        <v>13957</v>
      </c>
      <c r="BE35" s="140">
        <v>0</v>
      </c>
      <c r="BF35" s="140">
        <v>0</v>
      </c>
      <c r="BG35" s="140">
        <f t="shared" si="16"/>
        <v>0</v>
      </c>
      <c r="BH35" s="140">
        <f t="shared" si="35"/>
        <v>0</v>
      </c>
      <c r="BI35" s="140">
        <f t="shared" si="35"/>
        <v>0</v>
      </c>
      <c r="BJ35" s="140">
        <f t="shared" si="35"/>
        <v>0</v>
      </c>
      <c r="BK35" s="140">
        <f t="shared" si="35"/>
        <v>0</v>
      </c>
      <c r="BL35" s="140">
        <f t="shared" si="35"/>
        <v>0</v>
      </c>
      <c r="BM35" s="140">
        <f t="shared" si="35"/>
        <v>0</v>
      </c>
      <c r="BN35" s="140">
        <f t="shared" si="35"/>
        <v>0</v>
      </c>
      <c r="BO35" s="141">
        <f t="shared" si="35"/>
        <v>0</v>
      </c>
      <c r="BP35" s="140">
        <f t="shared" si="35"/>
        <v>13803</v>
      </c>
      <c r="BQ35" s="140">
        <f t="shared" si="35"/>
        <v>8392</v>
      </c>
      <c r="BR35" s="140">
        <f t="shared" si="35"/>
        <v>0</v>
      </c>
      <c r="BS35" s="140">
        <f t="shared" si="35"/>
        <v>8392</v>
      </c>
      <c r="BT35" s="140">
        <f t="shared" si="35"/>
        <v>0</v>
      </c>
      <c r="BU35" s="140">
        <f t="shared" si="35"/>
        <v>0</v>
      </c>
      <c r="BV35" s="140">
        <f t="shared" si="35"/>
        <v>4316</v>
      </c>
      <c r="BW35" s="140">
        <f t="shared" si="34"/>
        <v>4316</v>
      </c>
      <c r="BX35" s="140">
        <f t="shared" si="34"/>
        <v>0</v>
      </c>
      <c r="BY35" s="140">
        <f t="shared" si="34"/>
        <v>0</v>
      </c>
      <c r="BZ35" s="140">
        <f t="shared" si="34"/>
        <v>0</v>
      </c>
      <c r="CA35" s="140">
        <f t="shared" si="34"/>
        <v>1095</v>
      </c>
      <c r="CB35" s="140">
        <f t="shared" si="34"/>
        <v>1095</v>
      </c>
      <c r="CC35" s="140">
        <f t="shared" si="34"/>
        <v>0</v>
      </c>
      <c r="CD35" s="140">
        <f t="shared" si="34"/>
        <v>0</v>
      </c>
      <c r="CE35" s="140">
        <f t="shared" si="34"/>
        <v>0</v>
      </c>
      <c r="CF35" s="141">
        <f t="shared" si="34"/>
        <v>102523</v>
      </c>
      <c r="CG35" s="140">
        <f t="shared" si="34"/>
        <v>0</v>
      </c>
      <c r="CH35" s="140">
        <f t="shared" si="34"/>
        <v>0</v>
      </c>
      <c r="CI35" s="140">
        <f t="shared" si="34"/>
        <v>13803</v>
      </c>
    </row>
    <row r="36" spans="1:87" s="123" customFormat="1" ht="12" customHeight="1">
      <c r="A36" s="124" t="s">
        <v>219</v>
      </c>
      <c r="B36" s="125" t="s">
        <v>275</v>
      </c>
      <c r="C36" s="124" t="s">
        <v>276</v>
      </c>
      <c r="D36" s="140">
        <f t="shared" si="3"/>
        <v>0</v>
      </c>
      <c r="E36" s="140">
        <f t="shared" si="4"/>
        <v>0</v>
      </c>
      <c r="F36" s="140">
        <v>0</v>
      </c>
      <c r="G36" s="140">
        <v>0</v>
      </c>
      <c r="H36" s="140">
        <v>0</v>
      </c>
      <c r="I36" s="140">
        <v>0</v>
      </c>
      <c r="J36" s="140">
        <v>0</v>
      </c>
      <c r="K36" s="141">
        <v>0</v>
      </c>
      <c r="L36" s="140">
        <f t="shared" si="5"/>
        <v>21087</v>
      </c>
      <c r="M36" s="140">
        <f t="shared" si="6"/>
        <v>0</v>
      </c>
      <c r="N36" s="140">
        <v>0</v>
      </c>
      <c r="O36" s="140">
        <v>0</v>
      </c>
      <c r="P36" s="140">
        <v>0</v>
      </c>
      <c r="Q36" s="140">
        <v>0</v>
      </c>
      <c r="R36" s="140">
        <f t="shared" si="7"/>
        <v>0</v>
      </c>
      <c r="S36" s="140">
        <v>0</v>
      </c>
      <c r="T36" s="140">
        <v>0</v>
      </c>
      <c r="U36" s="140">
        <v>0</v>
      </c>
      <c r="V36" s="140">
        <v>0</v>
      </c>
      <c r="W36" s="140">
        <f t="shared" si="8"/>
        <v>21087</v>
      </c>
      <c r="X36" s="140">
        <v>10000</v>
      </c>
      <c r="Y36" s="140">
        <v>2887</v>
      </c>
      <c r="Z36" s="140">
        <v>8200</v>
      </c>
      <c r="AA36" s="140">
        <v>0</v>
      </c>
      <c r="AB36" s="141">
        <v>5282</v>
      </c>
      <c r="AC36" s="140">
        <v>0</v>
      </c>
      <c r="AD36" s="140">
        <v>0</v>
      </c>
      <c r="AE36" s="140">
        <f t="shared" si="9"/>
        <v>21087</v>
      </c>
      <c r="AF36" s="140">
        <f t="shared" si="10"/>
        <v>0</v>
      </c>
      <c r="AG36" s="140">
        <f t="shared" si="11"/>
        <v>0</v>
      </c>
      <c r="AH36" s="140">
        <v>0</v>
      </c>
      <c r="AI36" s="140">
        <v>0</v>
      </c>
      <c r="AJ36" s="140">
        <v>0</v>
      </c>
      <c r="AK36" s="140">
        <v>0</v>
      </c>
      <c r="AL36" s="140">
        <v>0</v>
      </c>
      <c r="AM36" s="141">
        <v>0</v>
      </c>
      <c r="AN36" s="140">
        <f t="shared" si="12"/>
        <v>0</v>
      </c>
      <c r="AO36" s="140">
        <f t="shared" si="13"/>
        <v>0</v>
      </c>
      <c r="AP36" s="140">
        <v>0</v>
      </c>
      <c r="AQ36" s="140">
        <v>0</v>
      </c>
      <c r="AR36" s="140">
        <v>0</v>
      </c>
      <c r="AS36" s="140">
        <v>0</v>
      </c>
      <c r="AT36" s="140">
        <f t="shared" si="14"/>
        <v>0</v>
      </c>
      <c r="AU36" s="140">
        <v>0</v>
      </c>
      <c r="AV36" s="140">
        <v>0</v>
      </c>
      <c r="AW36" s="140">
        <v>0</v>
      </c>
      <c r="AX36" s="140">
        <v>0</v>
      </c>
      <c r="AY36" s="140">
        <f t="shared" si="15"/>
        <v>0</v>
      </c>
      <c r="AZ36" s="140">
        <v>0</v>
      </c>
      <c r="BA36" s="140">
        <v>0</v>
      </c>
      <c r="BB36" s="140">
        <v>0</v>
      </c>
      <c r="BC36" s="140">
        <v>0</v>
      </c>
      <c r="BD36" s="141">
        <v>6100</v>
      </c>
      <c r="BE36" s="140">
        <v>0</v>
      </c>
      <c r="BF36" s="140">
        <v>0</v>
      </c>
      <c r="BG36" s="140">
        <f t="shared" si="16"/>
        <v>0</v>
      </c>
      <c r="BH36" s="140">
        <f t="shared" si="35"/>
        <v>0</v>
      </c>
      <c r="BI36" s="140">
        <f t="shared" si="35"/>
        <v>0</v>
      </c>
      <c r="BJ36" s="140">
        <f t="shared" si="35"/>
        <v>0</v>
      </c>
      <c r="BK36" s="140">
        <f t="shared" si="35"/>
        <v>0</v>
      </c>
      <c r="BL36" s="140">
        <f t="shared" si="35"/>
        <v>0</v>
      </c>
      <c r="BM36" s="140">
        <f t="shared" si="35"/>
        <v>0</v>
      </c>
      <c r="BN36" s="140">
        <f t="shared" si="35"/>
        <v>0</v>
      </c>
      <c r="BO36" s="141">
        <f t="shared" si="35"/>
        <v>0</v>
      </c>
      <c r="BP36" s="140">
        <f t="shared" si="35"/>
        <v>21087</v>
      </c>
      <c r="BQ36" s="140">
        <f t="shared" si="35"/>
        <v>0</v>
      </c>
      <c r="BR36" s="140">
        <f t="shared" si="35"/>
        <v>0</v>
      </c>
      <c r="BS36" s="140">
        <f t="shared" si="35"/>
        <v>0</v>
      </c>
      <c r="BT36" s="140">
        <f t="shared" si="35"/>
        <v>0</v>
      </c>
      <c r="BU36" s="140">
        <f t="shared" si="35"/>
        <v>0</v>
      </c>
      <c r="BV36" s="140">
        <f t="shared" si="35"/>
        <v>0</v>
      </c>
      <c r="BW36" s="140">
        <f t="shared" si="34"/>
        <v>0</v>
      </c>
      <c r="BX36" s="140">
        <f t="shared" si="34"/>
        <v>0</v>
      </c>
      <c r="BY36" s="140">
        <f t="shared" si="34"/>
        <v>0</v>
      </c>
      <c r="BZ36" s="140">
        <f t="shared" si="34"/>
        <v>0</v>
      </c>
      <c r="CA36" s="140">
        <f t="shared" si="34"/>
        <v>21087</v>
      </c>
      <c r="CB36" s="140">
        <f t="shared" si="34"/>
        <v>10000</v>
      </c>
      <c r="CC36" s="140">
        <f t="shared" si="34"/>
        <v>2887</v>
      </c>
      <c r="CD36" s="140">
        <f t="shared" si="34"/>
        <v>8200</v>
      </c>
      <c r="CE36" s="140">
        <f t="shared" si="34"/>
        <v>0</v>
      </c>
      <c r="CF36" s="141">
        <f t="shared" si="34"/>
        <v>11382</v>
      </c>
      <c r="CG36" s="140">
        <f t="shared" si="34"/>
        <v>0</v>
      </c>
      <c r="CH36" s="140">
        <f t="shared" si="34"/>
        <v>0</v>
      </c>
      <c r="CI36" s="140">
        <f t="shared" si="34"/>
        <v>21087</v>
      </c>
    </row>
    <row r="37" spans="1:87" s="123" customFormat="1" ht="12" customHeight="1">
      <c r="A37" s="124" t="s">
        <v>219</v>
      </c>
      <c r="B37" s="125" t="s">
        <v>277</v>
      </c>
      <c r="C37" s="124" t="s">
        <v>278</v>
      </c>
      <c r="D37" s="140">
        <f t="shared" si="3"/>
        <v>116094</v>
      </c>
      <c r="E37" s="140">
        <f t="shared" si="4"/>
        <v>115516</v>
      </c>
      <c r="F37" s="140">
        <v>0</v>
      </c>
      <c r="G37" s="140">
        <v>0</v>
      </c>
      <c r="H37" s="140">
        <v>115516</v>
      </c>
      <c r="I37" s="140">
        <v>0</v>
      </c>
      <c r="J37" s="140">
        <v>578</v>
      </c>
      <c r="K37" s="141">
        <v>0</v>
      </c>
      <c r="L37" s="140">
        <f t="shared" si="5"/>
        <v>58714</v>
      </c>
      <c r="M37" s="140">
        <f t="shared" si="6"/>
        <v>14429</v>
      </c>
      <c r="N37" s="140">
        <v>14429</v>
      </c>
      <c r="O37" s="140">
        <v>0</v>
      </c>
      <c r="P37" s="140">
        <v>0</v>
      </c>
      <c r="Q37" s="140">
        <v>0</v>
      </c>
      <c r="R37" s="140">
        <f t="shared" si="7"/>
        <v>2533</v>
      </c>
      <c r="S37" s="140">
        <v>0</v>
      </c>
      <c r="T37" s="140">
        <v>2533</v>
      </c>
      <c r="U37" s="140">
        <v>0</v>
      </c>
      <c r="V37" s="140">
        <v>7907</v>
      </c>
      <c r="W37" s="140">
        <f t="shared" si="8"/>
        <v>33845</v>
      </c>
      <c r="X37" s="140">
        <v>26496</v>
      </c>
      <c r="Y37" s="140">
        <v>5298</v>
      </c>
      <c r="Z37" s="140">
        <v>2051</v>
      </c>
      <c r="AA37" s="140">
        <v>0</v>
      </c>
      <c r="AB37" s="141">
        <v>20965</v>
      </c>
      <c r="AC37" s="140">
        <v>0</v>
      </c>
      <c r="AD37" s="140">
        <v>0</v>
      </c>
      <c r="AE37" s="140">
        <f t="shared" si="9"/>
        <v>174808</v>
      </c>
      <c r="AF37" s="140">
        <f t="shared" si="10"/>
        <v>0</v>
      </c>
      <c r="AG37" s="140">
        <f t="shared" si="11"/>
        <v>0</v>
      </c>
      <c r="AH37" s="140">
        <v>0</v>
      </c>
      <c r="AI37" s="140">
        <v>0</v>
      </c>
      <c r="AJ37" s="140">
        <v>0</v>
      </c>
      <c r="AK37" s="140">
        <v>0</v>
      </c>
      <c r="AL37" s="140">
        <v>0</v>
      </c>
      <c r="AM37" s="141">
        <v>0</v>
      </c>
      <c r="AN37" s="140">
        <f t="shared" si="12"/>
        <v>0</v>
      </c>
      <c r="AO37" s="140">
        <f t="shared" si="13"/>
        <v>0</v>
      </c>
      <c r="AP37" s="140">
        <v>0</v>
      </c>
      <c r="AQ37" s="140">
        <v>0</v>
      </c>
      <c r="AR37" s="140">
        <v>0</v>
      </c>
      <c r="AS37" s="140">
        <v>0</v>
      </c>
      <c r="AT37" s="140">
        <f t="shared" si="14"/>
        <v>0</v>
      </c>
      <c r="AU37" s="140">
        <v>0</v>
      </c>
      <c r="AV37" s="140">
        <v>0</v>
      </c>
      <c r="AW37" s="140">
        <v>0</v>
      </c>
      <c r="AX37" s="140">
        <v>0</v>
      </c>
      <c r="AY37" s="140">
        <f t="shared" si="15"/>
        <v>0</v>
      </c>
      <c r="AZ37" s="140">
        <v>0</v>
      </c>
      <c r="BA37" s="140">
        <v>0</v>
      </c>
      <c r="BB37" s="140">
        <v>0</v>
      </c>
      <c r="BC37" s="140">
        <v>0</v>
      </c>
      <c r="BD37" s="141">
        <v>13875</v>
      </c>
      <c r="BE37" s="140">
        <v>0</v>
      </c>
      <c r="BF37" s="140">
        <v>0</v>
      </c>
      <c r="BG37" s="140">
        <f t="shared" si="16"/>
        <v>0</v>
      </c>
      <c r="BH37" s="140">
        <f t="shared" si="35"/>
        <v>116094</v>
      </c>
      <c r="BI37" s="140">
        <f t="shared" si="35"/>
        <v>115516</v>
      </c>
      <c r="BJ37" s="140">
        <f t="shared" si="35"/>
        <v>0</v>
      </c>
      <c r="BK37" s="140">
        <f t="shared" si="35"/>
        <v>0</v>
      </c>
      <c r="BL37" s="140">
        <f t="shared" si="35"/>
        <v>115516</v>
      </c>
      <c r="BM37" s="140">
        <f t="shared" si="35"/>
        <v>0</v>
      </c>
      <c r="BN37" s="140">
        <f t="shared" si="35"/>
        <v>578</v>
      </c>
      <c r="BO37" s="141">
        <f t="shared" si="35"/>
        <v>0</v>
      </c>
      <c r="BP37" s="140">
        <f t="shared" si="35"/>
        <v>58714</v>
      </c>
      <c r="BQ37" s="140">
        <f t="shared" si="35"/>
        <v>14429</v>
      </c>
      <c r="BR37" s="140">
        <f t="shared" si="35"/>
        <v>14429</v>
      </c>
      <c r="BS37" s="140">
        <f t="shared" si="35"/>
        <v>0</v>
      </c>
      <c r="BT37" s="140">
        <f t="shared" si="35"/>
        <v>0</v>
      </c>
      <c r="BU37" s="140">
        <f t="shared" si="35"/>
        <v>0</v>
      </c>
      <c r="BV37" s="140">
        <f t="shared" si="35"/>
        <v>2533</v>
      </c>
      <c r="BW37" s="140">
        <f t="shared" si="34"/>
        <v>0</v>
      </c>
      <c r="BX37" s="140">
        <f t="shared" si="34"/>
        <v>2533</v>
      </c>
      <c r="BY37" s="140">
        <f t="shared" si="34"/>
        <v>0</v>
      </c>
      <c r="BZ37" s="140">
        <f t="shared" si="34"/>
        <v>7907</v>
      </c>
      <c r="CA37" s="140">
        <f t="shared" si="34"/>
        <v>33845</v>
      </c>
      <c r="CB37" s="140">
        <f t="shared" si="34"/>
        <v>26496</v>
      </c>
      <c r="CC37" s="140">
        <f t="shared" si="34"/>
        <v>5298</v>
      </c>
      <c r="CD37" s="140">
        <f t="shared" si="34"/>
        <v>2051</v>
      </c>
      <c r="CE37" s="140">
        <f t="shared" si="34"/>
        <v>0</v>
      </c>
      <c r="CF37" s="141">
        <f t="shared" si="34"/>
        <v>34840</v>
      </c>
      <c r="CG37" s="140">
        <f t="shared" si="34"/>
        <v>0</v>
      </c>
      <c r="CH37" s="140">
        <f t="shared" si="34"/>
        <v>0</v>
      </c>
      <c r="CI37" s="140">
        <f t="shared" si="34"/>
        <v>174808</v>
      </c>
    </row>
    <row r="38" spans="1:87" s="123" customFormat="1" ht="12" customHeight="1">
      <c r="A38" s="124" t="s">
        <v>219</v>
      </c>
      <c r="B38" s="125" t="s">
        <v>279</v>
      </c>
      <c r="C38" s="124" t="s">
        <v>280</v>
      </c>
      <c r="D38" s="140">
        <f t="shared" si="3"/>
        <v>0</v>
      </c>
      <c r="E38" s="140">
        <f t="shared" si="4"/>
        <v>0</v>
      </c>
      <c r="F38" s="140">
        <v>0</v>
      </c>
      <c r="G38" s="140">
        <v>0</v>
      </c>
      <c r="H38" s="140">
        <v>0</v>
      </c>
      <c r="I38" s="140">
        <v>0</v>
      </c>
      <c r="J38" s="140">
        <v>0</v>
      </c>
      <c r="K38" s="141">
        <v>30692</v>
      </c>
      <c r="L38" s="140">
        <f t="shared" si="5"/>
        <v>306518</v>
      </c>
      <c r="M38" s="140">
        <f t="shared" si="6"/>
        <v>23533</v>
      </c>
      <c r="N38" s="140">
        <v>18724</v>
      </c>
      <c r="O38" s="140">
        <v>1413</v>
      </c>
      <c r="P38" s="140">
        <v>3396</v>
      </c>
      <c r="Q38" s="140">
        <v>0</v>
      </c>
      <c r="R38" s="140">
        <f t="shared" si="7"/>
        <v>164201</v>
      </c>
      <c r="S38" s="140">
        <v>204</v>
      </c>
      <c r="T38" s="140">
        <v>148748</v>
      </c>
      <c r="U38" s="140">
        <v>15249</v>
      </c>
      <c r="V38" s="140">
        <v>0</v>
      </c>
      <c r="W38" s="140">
        <f t="shared" si="8"/>
        <v>114710</v>
      </c>
      <c r="X38" s="140">
        <v>71873</v>
      </c>
      <c r="Y38" s="140">
        <v>41311</v>
      </c>
      <c r="Z38" s="140">
        <v>494</v>
      </c>
      <c r="AA38" s="140">
        <v>1032</v>
      </c>
      <c r="AB38" s="141">
        <v>0</v>
      </c>
      <c r="AC38" s="140">
        <v>4074</v>
      </c>
      <c r="AD38" s="140">
        <v>2377</v>
      </c>
      <c r="AE38" s="140">
        <f t="shared" si="9"/>
        <v>308895</v>
      </c>
      <c r="AF38" s="140">
        <f t="shared" si="10"/>
        <v>0</v>
      </c>
      <c r="AG38" s="140">
        <f t="shared" si="11"/>
        <v>0</v>
      </c>
      <c r="AH38" s="140">
        <v>0</v>
      </c>
      <c r="AI38" s="140">
        <v>0</v>
      </c>
      <c r="AJ38" s="140">
        <v>0</v>
      </c>
      <c r="AK38" s="140">
        <v>0</v>
      </c>
      <c r="AL38" s="140">
        <v>0</v>
      </c>
      <c r="AM38" s="141">
        <v>0</v>
      </c>
      <c r="AN38" s="140">
        <f t="shared" si="12"/>
        <v>0</v>
      </c>
      <c r="AO38" s="140">
        <f t="shared" si="13"/>
        <v>0</v>
      </c>
      <c r="AP38" s="140">
        <v>0</v>
      </c>
      <c r="AQ38" s="140">
        <v>0</v>
      </c>
      <c r="AR38" s="140">
        <v>0</v>
      </c>
      <c r="AS38" s="140">
        <v>0</v>
      </c>
      <c r="AT38" s="140">
        <f t="shared" si="14"/>
        <v>0</v>
      </c>
      <c r="AU38" s="140">
        <v>0</v>
      </c>
      <c r="AV38" s="140">
        <v>0</v>
      </c>
      <c r="AW38" s="140">
        <v>0</v>
      </c>
      <c r="AX38" s="140">
        <v>0</v>
      </c>
      <c r="AY38" s="140">
        <f t="shared" si="15"/>
        <v>0</v>
      </c>
      <c r="AZ38" s="140">
        <v>0</v>
      </c>
      <c r="BA38" s="140">
        <v>0</v>
      </c>
      <c r="BB38" s="140">
        <v>0</v>
      </c>
      <c r="BC38" s="140">
        <v>0</v>
      </c>
      <c r="BD38" s="141">
        <v>10312</v>
      </c>
      <c r="BE38" s="140">
        <v>0</v>
      </c>
      <c r="BF38" s="140">
        <v>743</v>
      </c>
      <c r="BG38" s="140">
        <f t="shared" si="16"/>
        <v>743</v>
      </c>
      <c r="BH38" s="140">
        <f t="shared" si="35"/>
        <v>0</v>
      </c>
      <c r="BI38" s="140">
        <f t="shared" si="35"/>
        <v>0</v>
      </c>
      <c r="BJ38" s="140">
        <f t="shared" si="35"/>
        <v>0</v>
      </c>
      <c r="BK38" s="140">
        <f t="shared" si="35"/>
        <v>0</v>
      </c>
      <c r="BL38" s="140">
        <f t="shared" si="35"/>
        <v>0</v>
      </c>
      <c r="BM38" s="140">
        <f t="shared" si="35"/>
        <v>0</v>
      </c>
      <c r="BN38" s="140">
        <f t="shared" si="35"/>
        <v>0</v>
      </c>
      <c r="BO38" s="141">
        <f t="shared" si="35"/>
        <v>30692</v>
      </c>
      <c r="BP38" s="140">
        <f t="shared" si="35"/>
        <v>306518</v>
      </c>
      <c r="BQ38" s="140">
        <f t="shared" si="35"/>
        <v>23533</v>
      </c>
      <c r="BR38" s="140">
        <f t="shared" si="35"/>
        <v>18724</v>
      </c>
      <c r="BS38" s="140">
        <f t="shared" si="35"/>
        <v>1413</v>
      </c>
      <c r="BT38" s="140">
        <f t="shared" si="35"/>
        <v>3396</v>
      </c>
      <c r="BU38" s="140">
        <f t="shared" si="35"/>
        <v>0</v>
      </c>
      <c r="BV38" s="140">
        <f t="shared" si="35"/>
        <v>164201</v>
      </c>
      <c r="BW38" s="140">
        <f t="shared" si="34"/>
        <v>204</v>
      </c>
      <c r="BX38" s="140">
        <f t="shared" si="34"/>
        <v>148748</v>
      </c>
      <c r="BY38" s="140">
        <f t="shared" si="34"/>
        <v>15249</v>
      </c>
      <c r="BZ38" s="140">
        <f t="shared" si="34"/>
        <v>0</v>
      </c>
      <c r="CA38" s="140">
        <f t="shared" si="34"/>
        <v>114710</v>
      </c>
      <c r="CB38" s="140">
        <f t="shared" si="34"/>
        <v>71873</v>
      </c>
      <c r="CC38" s="140">
        <f t="shared" si="34"/>
        <v>41311</v>
      </c>
      <c r="CD38" s="140">
        <f t="shared" si="34"/>
        <v>494</v>
      </c>
      <c r="CE38" s="140">
        <f t="shared" si="34"/>
        <v>1032</v>
      </c>
      <c r="CF38" s="141">
        <f t="shared" si="34"/>
        <v>10312</v>
      </c>
      <c r="CG38" s="140">
        <f t="shared" si="34"/>
        <v>4074</v>
      </c>
      <c r="CH38" s="140">
        <f t="shared" si="34"/>
        <v>3120</v>
      </c>
      <c r="CI38" s="140">
        <f t="shared" si="34"/>
        <v>309638</v>
      </c>
    </row>
    <row r="39" spans="1:87" s="123" customFormat="1" ht="12" customHeight="1">
      <c r="A39" s="124" t="s">
        <v>219</v>
      </c>
      <c r="B39" s="125" t="s">
        <v>281</v>
      </c>
      <c r="C39" s="124" t="s">
        <v>282</v>
      </c>
      <c r="D39" s="140">
        <f t="shared" si="3"/>
        <v>0</v>
      </c>
      <c r="E39" s="140">
        <f t="shared" si="4"/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1">
        <v>0</v>
      </c>
      <c r="L39" s="140">
        <f t="shared" si="5"/>
        <v>23640</v>
      </c>
      <c r="M39" s="140">
        <f t="shared" si="6"/>
        <v>0</v>
      </c>
      <c r="N39" s="140">
        <v>0</v>
      </c>
      <c r="O39" s="140">
        <v>0</v>
      </c>
      <c r="P39" s="140">
        <v>0</v>
      </c>
      <c r="Q39" s="140">
        <v>0</v>
      </c>
      <c r="R39" s="140">
        <f t="shared" si="7"/>
        <v>0</v>
      </c>
      <c r="S39" s="140">
        <v>0</v>
      </c>
      <c r="T39" s="140">
        <v>0</v>
      </c>
      <c r="U39" s="140">
        <v>0</v>
      </c>
      <c r="V39" s="140">
        <v>0</v>
      </c>
      <c r="W39" s="140">
        <f t="shared" si="8"/>
        <v>23640</v>
      </c>
      <c r="X39" s="140">
        <v>18941</v>
      </c>
      <c r="Y39" s="140">
        <v>4420</v>
      </c>
      <c r="Z39" s="140">
        <v>0</v>
      </c>
      <c r="AA39" s="140">
        <v>279</v>
      </c>
      <c r="AB39" s="141">
        <v>89577</v>
      </c>
      <c r="AC39" s="140">
        <v>0</v>
      </c>
      <c r="AD39" s="140">
        <v>0</v>
      </c>
      <c r="AE39" s="140">
        <f t="shared" si="9"/>
        <v>23640</v>
      </c>
      <c r="AF39" s="140">
        <f t="shared" si="10"/>
        <v>0</v>
      </c>
      <c r="AG39" s="140">
        <f t="shared" si="11"/>
        <v>0</v>
      </c>
      <c r="AH39" s="140">
        <v>0</v>
      </c>
      <c r="AI39" s="140">
        <v>0</v>
      </c>
      <c r="AJ39" s="140">
        <v>0</v>
      </c>
      <c r="AK39" s="140">
        <v>0</v>
      </c>
      <c r="AL39" s="140">
        <v>0</v>
      </c>
      <c r="AM39" s="141">
        <v>0</v>
      </c>
      <c r="AN39" s="140">
        <f t="shared" si="12"/>
        <v>0</v>
      </c>
      <c r="AO39" s="140">
        <f t="shared" si="13"/>
        <v>0</v>
      </c>
      <c r="AP39" s="140">
        <v>0</v>
      </c>
      <c r="AQ39" s="140">
        <v>0</v>
      </c>
      <c r="AR39" s="140">
        <v>0</v>
      </c>
      <c r="AS39" s="140">
        <v>0</v>
      </c>
      <c r="AT39" s="140">
        <f t="shared" si="14"/>
        <v>0</v>
      </c>
      <c r="AU39" s="140">
        <v>0</v>
      </c>
      <c r="AV39" s="140">
        <v>0</v>
      </c>
      <c r="AW39" s="140">
        <v>0</v>
      </c>
      <c r="AX39" s="140">
        <v>0</v>
      </c>
      <c r="AY39" s="140">
        <f t="shared" si="15"/>
        <v>0</v>
      </c>
      <c r="AZ39" s="140">
        <v>0</v>
      </c>
      <c r="BA39" s="140">
        <v>0</v>
      </c>
      <c r="BB39" s="140">
        <v>0</v>
      </c>
      <c r="BC39" s="140">
        <v>0</v>
      </c>
      <c r="BD39" s="141">
        <v>42307</v>
      </c>
      <c r="BE39" s="140">
        <v>0</v>
      </c>
      <c r="BF39" s="140">
        <v>0</v>
      </c>
      <c r="BG39" s="140">
        <f t="shared" si="16"/>
        <v>0</v>
      </c>
      <c r="BH39" s="140">
        <f t="shared" si="35"/>
        <v>0</v>
      </c>
      <c r="BI39" s="140">
        <f t="shared" si="35"/>
        <v>0</v>
      </c>
      <c r="BJ39" s="140">
        <f t="shared" si="35"/>
        <v>0</v>
      </c>
      <c r="BK39" s="140">
        <f t="shared" si="35"/>
        <v>0</v>
      </c>
      <c r="BL39" s="140">
        <f t="shared" si="35"/>
        <v>0</v>
      </c>
      <c r="BM39" s="140">
        <f t="shared" si="35"/>
        <v>0</v>
      </c>
      <c r="BN39" s="140">
        <f t="shared" si="35"/>
        <v>0</v>
      </c>
      <c r="BO39" s="141">
        <f t="shared" si="35"/>
        <v>0</v>
      </c>
      <c r="BP39" s="140">
        <f t="shared" si="35"/>
        <v>23640</v>
      </c>
      <c r="BQ39" s="140">
        <f t="shared" si="35"/>
        <v>0</v>
      </c>
      <c r="BR39" s="140">
        <f t="shared" si="35"/>
        <v>0</v>
      </c>
      <c r="BS39" s="140">
        <f t="shared" si="35"/>
        <v>0</v>
      </c>
      <c r="BT39" s="140">
        <f t="shared" si="35"/>
        <v>0</v>
      </c>
      <c r="BU39" s="140">
        <f t="shared" si="35"/>
        <v>0</v>
      </c>
      <c r="BV39" s="140">
        <f t="shared" si="35"/>
        <v>0</v>
      </c>
      <c r="BW39" s="140">
        <f t="shared" si="34"/>
        <v>0</v>
      </c>
      <c r="BX39" s="140">
        <f t="shared" si="34"/>
        <v>0</v>
      </c>
      <c r="BY39" s="140">
        <f t="shared" si="34"/>
        <v>0</v>
      </c>
      <c r="BZ39" s="140">
        <f t="shared" si="34"/>
        <v>0</v>
      </c>
      <c r="CA39" s="140">
        <f t="shared" si="34"/>
        <v>23640</v>
      </c>
      <c r="CB39" s="140">
        <f t="shared" si="34"/>
        <v>18941</v>
      </c>
      <c r="CC39" s="140">
        <f t="shared" si="34"/>
        <v>4420</v>
      </c>
      <c r="CD39" s="140">
        <f t="shared" si="34"/>
        <v>0</v>
      </c>
      <c r="CE39" s="140">
        <f t="shared" si="34"/>
        <v>279</v>
      </c>
      <c r="CF39" s="141">
        <f t="shared" si="34"/>
        <v>131884</v>
      </c>
      <c r="CG39" s="140">
        <f t="shared" si="34"/>
        <v>0</v>
      </c>
      <c r="CH39" s="140">
        <f t="shared" si="34"/>
        <v>0</v>
      </c>
      <c r="CI39" s="140">
        <f t="shared" si="34"/>
        <v>23640</v>
      </c>
    </row>
    <row r="40" spans="1:87" s="123" customFormat="1" ht="12" customHeight="1">
      <c r="A40" s="124" t="s">
        <v>219</v>
      </c>
      <c r="B40" s="125" t="s">
        <v>283</v>
      </c>
      <c r="C40" s="124" t="s">
        <v>284</v>
      </c>
      <c r="D40" s="140">
        <f t="shared" si="3"/>
        <v>0</v>
      </c>
      <c r="E40" s="140">
        <f t="shared" si="4"/>
        <v>0</v>
      </c>
      <c r="F40" s="140">
        <v>0</v>
      </c>
      <c r="G40" s="140">
        <v>0</v>
      </c>
      <c r="H40" s="140">
        <v>0</v>
      </c>
      <c r="I40" s="140">
        <v>0</v>
      </c>
      <c r="J40" s="140">
        <v>0</v>
      </c>
      <c r="K40" s="141">
        <v>0</v>
      </c>
      <c r="L40" s="140">
        <f t="shared" si="5"/>
        <v>23929</v>
      </c>
      <c r="M40" s="140">
        <f t="shared" si="6"/>
        <v>6685</v>
      </c>
      <c r="N40" s="140">
        <v>6685</v>
      </c>
      <c r="O40" s="140"/>
      <c r="P40" s="140"/>
      <c r="Q40" s="140">
        <v>0</v>
      </c>
      <c r="R40" s="140">
        <f t="shared" si="7"/>
        <v>0</v>
      </c>
      <c r="S40" s="140">
        <v>0</v>
      </c>
      <c r="T40" s="140">
        <v>0</v>
      </c>
      <c r="U40" s="140">
        <v>0</v>
      </c>
      <c r="V40" s="140">
        <v>0</v>
      </c>
      <c r="W40" s="140">
        <f t="shared" si="8"/>
        <v>17244</v>
      </c>
      <c r="X40" s="140">
        <v>14288</v>
      </c>
      <c r="Y40" s="140">
        <v>2956</v>
      </c>
      <c r="Z40" s="140">
        <v>0</v>
      </c>
      <c r="AA40" s="140">
        <v>0</v>
      </c>
      <c r="AB40" s="141">
        <v>52463</v>
      </c>
      <c r="AC40" s="140">
        <v>0</v>
      </c>
      <c r="AD40" s="140">
        <v>0</v>
      </c>
      <c r="AE40" s="140">
        <f t="shared" si="9"/>
        <v>23929</v>
      </c>
      <c r="AF40" s="140">
        <f t="shared" si="10"/>
        <v>0</v>
      </c>
      <c r="AG40" s="140">
        <f t="shared" si="11"/>
        <v>0</v>
      </c>
      <c r="AH40" s="140">
        <v>0</v>
      </c>
      <c r="AI40" s="140">
        <v>0</v>
      </c>
      <c r="AJ40" s="140">
        <v>0</v>
      </c>
      <c r="AK40" s="140">
        <v>0</v>
      </c>
      <c r="AL40" s="140">
        <v>0</v>
      </c>
      <c r="AM40" s="141">
        <v>0</v>
      </c>
      <c r="AN40" s="140">
        <f t="shared" si="12"/>
        <v>661</v>
      </c>
      <c r="AO40" s="140">
        <f t="shared" si="13"/>
        <v>661</v>
      </c>
      <c r="AP40" s="140">
        <v>661</v>
      </c>
      <c r="AQ40" s="140">
        <v>0</v>
      </c>
      <c r="AR40" s="140">
        <v>0</v>
      </c>
      <c r="AS40" s="140">
        <v>0</v>
      </c>
      <c r="AT40" s="140">
        <f t="shared" si="14"/>
        <v>0</v>
      </c>
      <c r="AU40" s="140">
        <v>0</v>
      </c>
      <c r="AV40" s="140">
        <v>0</v>
      </c>
      <c r="AW40" s="140">
        <v>0</v>
      </c>
      <c r="AX40" s="140">
        <v>0</v>
      </c>
      <c r="AY40" s="140">
        <f t="shared" si="15"/>
        <v>0</v>
      </c>
      <c r="AZ40" s="140">
        <v>0</v>
      </c>
      <c r="BA40" s="140">
        <v>0</v>
      </c>
      <c r="BB40" s="140">
        <v>0</v>
      </c>
      <c r="BC40" s="140">
        <v>0</v>
      </c>
      <c r="BD40" s="141">
        <v>20989</v>
      </c>
      <c r="BE40" s="140">
        <v>0</v>
      </c>
      <c r="BF40" s="140">
        <v>0</v>
      </c>
      <c r="BG40" s="140">
        <f t="shared" si="16"/>
        <v>661</v>
      </c>
      <c r="BH40" s="140">
        <f t="shared" si="35"/>
        <v>0</v>
      </c>
      <c r="BI40" s="140">
        <f t="shared" si="35"/>
        <v>0</v>
      </c>
      <c r="BJ40" s="140">
        <f t="shared" si="35"/>
        <v>0</v>
      </c>
      <c r="BK40" s="140">
        <f t="shared" si="35"/>
        <v>0</v>
      </c>
      <c r="BL40" s="140">
        <f t="shared" si="35"/>
        <v>0</v>
      </c>
      <c r="BM40" s="140">
        <f t="shared" si="35"/>
        <v>0</v>
      </c>
      <c r="BN40" s="140">
        <f t="shared" si="35"/>
        <v>0</v>
      </c>
      <c r="BO40" s="141">
        <f t="shared" si="35"/>
        <v>0</v>
      </c>
      <c r="BP40" s="140">
        <f t="shared" si="35"/>
        <v>24590</v>
      </c>
      <c r="BQ40" s="140">
        <f t="shared" si="35"/>
        <v>7346</v>
      </c>
      <c r="BR40" s="140">
        <f t="shared" si="35"/>
        <v>7346</v>
      </c>
      <c r="BS40" s="140">
        <f t="shared" si="35"/>
        <v>0</v>
      </c>
      <c r="BT40" s="140">
        <f t="shared" si="35"/>
        <v>0</v>
      </c>
      <c r="BU40" s="140">
        <f t="shared" si="35"/>
        <v>0</v>
      </c>
      <c r="BV40" s="140">
        <f t="shared" si="35"/>
        <v>0</v>
      </c>
      <c r="BW40" s="140">
        <f t="shared" si="34"/>
        <v>0</v>
      </c>
      <c r="BX40" s="140">
        <f t="shared" si="34"/>
        <v>0</v>
      </c>
      <c r="BY40" s="140">
        <f t="shared" si="34"/>
        <v>0</v>
      </c>
      <c r="BZ40" s="140">
        <f t="shared" si="34"/>
        <v>0</v>
      </c>
      <c r="CA40" s="140">
        <f t="shared" si="34"/>
        <v>17244</v>
      </c>
      <c r="CB40" s="140">
        <f t="shared" si="34"/>
        <v>14288</v>
      </c>
      <c r="CC40" s="140">
        <f t="shared" si="34"/>
        <v>2956</v>
      </c>
      <c r="CD40" s="140">
        <f t="shared" si="34"/>
        <v>0</v>
      </c>
      <c r="CE40" s="140">
        <f t="shared" si="34"/>
        <v>0</v>
      </c>
      <c r="CF40" s="141">
        <f t="shared" si="34"/>
        <v>73452</v>
      </c>
      <c r="CG40" s="140">
        <f t="shared" si="34"/>
        <v>0</v>
      </c>
      <c r="CH40" s="140">
        <f t="shared" si="34"/>
        <v>0</v>
      </c>
      <c r="CI40" s="140">
        <f t="shared" si="34"/>
        <v>24590</v>
      </c>
    </row>
    <row r="41" spans="1:87" s="123" customFormat="1" ht="12" customHeight="1">
      <c r="A41" s="124" t="s">
        <v>219</v>
      </c>
      <c r="B41" s="125" t="s">
        <v>285</v>
      </c>
      <c r="C41" s="124" t="s">
        <v>286</v>
      </c>
      <c r="D41" s="140">
        <f t="shared" si="3"/>
        <v>0</v>
      </c>
      <c r="E41" s="140">
        <f t="shared" si="4"/>
        <v>0</v>
      </c>
      <c r="F41" s="140">
        <v>0</v>
      </c>
      <c r="G41" s="140">
        <v>0</v>
      </c>
      <c r="H41" s="140">
        <v>0</v>
      </c>
      <c r="I41" s="140">
        <v>0</v>
      </c>
      <c r="J41" s="140">
        <v>0</v>
      </c>
      <c r="K41" s="141">
        <v>12013</v>
      </c>
      <c r="L41" s="140">
        <f t="shared" si="5"/>
        <v>51635</v>
      </c>
      <c r="M41" s="140">
        <f t="shared" si="6"/>
        <v>0</v>
      </c>
      <c r="N41" s="140">
        <v>0</v>
      </c>
      <c r="O41" s="140">
        <v>0</v>
      </c>
      <c r="P41" s="140">
        <v>0</v>
      </c>
      <c r="Q41" s="140">
        <v>0</v>
      </c>
      <c r="R41" s="140">
        <f t="shared" si="7"/>
        <v>1452</v>
      </c>
      <c r="S41" s="140">
        <v>1452</v>
      </c>
      <c r="T41" s="140">
        <v>0</v>
      </c>
      <c r="U41" s="140">
        <v>0</v>
      </c>
      <c r="V41" s="140">
        <v>0</v>
      </c>
      <c r="W41" s="140">
        <f t="shared" si="8"/>
        <v>50183</v>
      </c>
      <c r="X41" s="140">
        <v>50062</v>
      </c>
      <c r="Y41" s="140">
        <v>0</v>
      </c>
      <c r="Z41" s="140">
        <v>121</v>
      </c>
      <c r="AA41" s="140">
        <v>0</v>
      </c>
      <c r="AB41" s="141">
        <v>117933</v>
      </c>
      <c r="AC41" s="140">
        <v>0</v>
      </c>
      <c r="AD41" s="140">
        <v>0</v>
      </c>
      <c r="AE41" s="140">
        <f t="shared" si="9"/>
        <v>51635</v>
      </c>
      <c r="AF41" s="140">
        <f t="shared" si="10"/>
        <v>0</v>
      </c>
      <c r="AG41" s="140">
        <f t="shared" si="11"/>
        <v>0</v>
      </c>
      <c r="AH41" s="140">
        <v>0</v>
      </c>
      <c r="AI41" s="140">
        <v>0</v>
      </c>
      <c r="AJ41" s="140">
        <v>0</v>
      </c>
      <c r="AK41" s="140">
        <v>0</v>
      </c>
      <c r="AL41" s="140">
        <v>0</v>
      </c>
      <c r="AM41" s="141">
        <v>0</v>
      </c>
      <c r="AN41" s="140">
        <f t="shared" si="12"/>
        <v>0</v>
      </c>
      <c r="AO41" s="140">
        <f t="shared" si="13"/>
        <v>0</v>
      </c>
      <c r="AP41" s="140"/>
      <c r="AQ41" s="140"/>
      <c r="AR41" s="140"/>
      <c r="AS41" s="140"/>
      <c r="AT41" s="140">
        <f t="shared" si="14"/>
        <v>0</v>
      </c>
      <c r="AU41" s="140"/>
      <c r="AV41" s="140"/>
      <c r="AW41" s="140">
        <v>0</v>
      </c>
      <c r="AX41" s="140">
        <v>0</v>
      </c>
      <c r="AY41" s="140">
        <f t="shared" si="15"/>
        <v>0</v>
      </c>
      <c r="AZ41" s="140">
        <v>0</v>
      </c>
      <c r="BA41" s="140">
        <v>0</v>
      </c>
      <c r="BB41" s="140">
        <v>0</v>
      </c>
      <c r="BC41" s="140">
        <v>0</v>
      </c>
      <c r="BD41" s="141">
        <v>35980</v>
      </c>
      <c r="BE41" s="140">
        <v>0</v>
      </c>
      <c r="BF41" s="140"/>
      <c r="BG41" s="140">
        <f t="shared" si="16"/>
        <v>0</v>
      </c>
      <c r="BH41" s="140">
        <f t="shared" si="35"/>
        <v>0</v>
      </c>
      <c r="BI41" s="140">
        <f t="shared" si="35"/>
        <v>0</v>
      </c>
      <c r="BJ41" s="140">
        <f t="shared" si="35"/>
        <v>0</v>
      </c>
      <c r="BK41" s="140">
        <f t="shared" si="35"/>
        <v>0</v>
      </c>
      <c r="BL41" s="140">
        <f t="shared" si="35"/>
        <v>0</v>
      </c>
      <c r="BM41" s="140">
        <f t="shared" si="35"/>
        <v>0</v>
      </c>
      <c r="BN41" s="140">
        <f t="shared" si="35"/>
        <v>0</v>
      </c>
      <c r="BO41" s="141">
        <f t="shared" si="35"/>
        <v>12013</v>
      </c>
      <c r="BP41" s="140">
        <f t="shared" si="35"/>
        <v>51635</v>
      </c>
      <c r="BQ41" s="140">
        <f t="shared" si="35"/>
        <v>0</v>
      </c>
      <c r="BR41" s="140">
        <f t="shared" si="35"/>
        <v>0</v>
      </c>
      <c r="BS41" s="140">
        <f t="shared" si="35"/>
        <v>0</v>
      </c>
      <c r="BT41" s="140">
        <f t="shared" si="35"/>
        <v>0</v>
      </c>
      <c r="BU41" s="140">
        <f t="shared" si="35"/>
        <v>0</v>
      </c>
      <c r="BV41" s="140">
        <f t="shared" si="35"/>
        <v>1452</v>
      </c>
      <c r="BW41" s="140">
        <f t="shared" si="34"/>
        <v>1452</v>
      </c>
      <c r="BX41" s="140">
        <f t="shared" si="34"/>
        <v>0</v>
      </c>
      <c r="BY41" s="140">
        <f t="shared" si="34"/>
        <v>0</v>
      </c>
      <c r="BZ41" s="140">
        <f t="shared" si="34"/>
        <v>0</v>
      </c>
      <c r="CA41" s="140">
        <f t="shared" si="34"/>
        <v>50183</v>
      </c>
      <c r="CB41" s="140">
        <f t="shared" si="34"/>
        <v>50062</v>
      </c>
      <c r="CC41" s="140">
        <f t="shared" si="34"/>
        <v>0</v>
      </c>
      <c r="CD41" s="140">
        <f t="shared" si="34"/>
        <v>121</v>
      </c>
      <c r="CE41" s="140">
        <f t="shared" si="34"/>
        <v>0</v>
      </c>
      <c r="CF41" s="141">
        <f t="shared" si="34"/>
        <v>153913</v>
      </c>
      <c r="CG41" s="140">
        <f t="shared" si="34"/>
        <v>0</v>
      </c>
      <c r="CH41" s="140">
        <f t="shared" si="34"/>
        <v>0</v>
      </c>
      <c r="CI41" s="140">
        <f t="shared" si="34"/>
        <v>51635</v>
      </c>
    </row>
    <row r="42" spans="1:87" s="123" customFormat="1" ht="12" customHeight="1">
      <c r="A42" s="124" t="s">
        <v>219</v>
      </c>
      <c r="B42" s="125" t="s">
        <v>287</v>
      </c>
      <c r="C42" s="124" t="s">
        <v>288</v>
      </c>
      <c r="D42" s="140">
        <f t="shared" si="3"/>
        <v>0</v>
      </c>
      <c r="E42" s="140">
        <f t="shared" si="4"/>
        <v>0</v>
      </c>
      <c r="F42" s="140">
        <v>0</v>
      </c>
      <c r="G42" s="140">
        <v>0</v>
      </c>
      <c r="H42" s="140">
        <v>0</v>
      </c>
      <c r="I42" s="140">
        <v>0</v>
      </c>
      <c r="J42" s="140">
        <v>0</v>
      </c>
      <c r="K42" s="141">
        <v>13194</v>
      </c>
      <c r="L42" s="140">
        <f t="shared" si="5"/>
        <v>101295</v>
      </c>
      <c r="M42" s="140">
        <f t="shared" si="6"/>
        <v>39068</v>
      </c>
      <c r="N42" s="140">
        <v>39068</v>
      </c>
      <c r="O42" s="140">
        <v>0</v>
      </c>
      <c r="P42" s="140">
        <v>0</v>
      </c>
      <c r="Q42" s="140">
        <v>0</v>
      </c>
      <c r="R42" s="140">
        <f t="shared" si="7"/>
        <v>356</v>
      </c>
      <c r="S42" s="140">
        <v>207</v>
      </c>
      <c r="T42" s="140">
        <v>149</v>
      </c>
      <c r="U42" s="140">
        <v>0</v>
      </c>
      <c r="V42" s="140">
        <v>0</v>
      </c>
      <c r="W42" s="140">
        <f t="shared" si="8"/>
        <v>61855</v>
      </c>
      <c r="X42" s="140">
        <v>60391</v>
      </c>
      <c r="Y42" s="140">
        <v>1285</v>
      </c>
      <c r="Z42" s="140">
        <v>179</v>
      </c>
      <c r="AA42" s="140">
        <v>0</v>
      </c>
      <c r="AB42" s="141">
        <v>140325</v>
      </c>
      <c r="AC42" s="140">
        <v>16</v>
      </c>
      <c r="AD42" s="140">
        <v>10318</v>
      </c>
      <c r="AE42" s="140">
        <f t="shared" si="9"/>
        <v>111613</v>
      </c>
      <c r="AF42" s="140">
        <f t="shared" si="10"/>
        <v>0</v>
      </c>
      <c r="AG42" s="140">
        <f t="shared" si="11"/>
        <v>0</v>
      </c>
      <c r="AH42" s="140">
        <v>0</v>
      </c>
      <c r="AI42" s="140">
        <v>0</v>
      </c>
      <c r="AJ42" s="140">
        <v>0</v>
      </c>
      <c r="AK42" s="140">
        <v>0</v>
      </c>
      <c r="AL42" s="140">
        <v>0</v>
      </c>
      <c r="AM42" s="141">
        <v>0</v>
      </c>
      <c r="AN42" s="140">
        <f t="shared" si="12"/>
        <v>0</v>
      </c>
      <c r="AO42" s="140">
        <f t="shared" si="13"/>
        <v>0</v>
      </c>
      <c r="AP42" s="140">
        <v>0</v>
      </c>
      <c r="AQ42" s="140">
        <v>0</v>
      </c>
      <c r="AR42" s="140">
        <v>0</v>
      </c>
      <c r="AS42" s="140">
        <v>0</v>
      </c>
      <c r="AT42" s="140">
        <f t="shared" si="14"/>
        <v>0</v>
      </c>
      <c r="AU42" s="140">
        <v>0</v>
      </c>
      <c r="AV42" s="140">
        <v>0</v>
      </c>
      <c r="AW42" s="140">
        <v>0</v>
      </c>
      <c r="AX42" s="140">
        <v>0</v>
      </c>
      <c r="AY42" s="140">
        <f t="shared" si="15"/>
        <v>0</v>
      </c>
      <c r="AZ42" s="140">
        <v>0</v>
      </c>
      <c r="BA42" s="140">
        <v>0</v>
      </c>
      <c r="BB42" s="140">
        <v>0</v>
      </c>
      <c r="BC42" s="140">
        <v>0</v>
      </c>
      <c r="BD42" s="141">
        <v>46224</v>
      </c>
      <c r="BE42" s="140">
        <v>0</v>
      </c>
      <c r="BF42" s="140">
        <v>0</v>
      </c>
      <c r="BG42" s="140">
        <f t="shared" si="16"/>
        <v>0</v>
      </c>
      <c r="BH42" s="140">
        <f aca="true" t="shared" si="36" ref="BH42:BH58">SUM(D42,AF42)</f>
        <v>0</v>
      </c>
      <c r="BI42" s="140">
        <f aca="true" t="shared" si="37" ref="BI42:BI57">SUM(E42,AG42)</f>
        <v>0</v>
      </c>
      <c r="BJ42" s="140">
        <f aca="true" t="shared" si="38" ref="BJ42:BJ57">SUM(F42,AH42)</f>
        <v>0</v>
      </c>
      <c r="BK42" s="140">
        <f aca="true" t="shared" si="39" ref="BK42:BK57">SUM(G42,AI42)</f>
        <v>0</v>
      </c>
      <c r="BL42" s="140">
        <f aca="true" t="shared" si="40" ref="BL42:BL57">SUM(H42,AJ42)</f>
        <v>0</v>
      </c>
      <c r="BM42" s="140">
        <f aca="true" t="shared" si="41" ref="BM42:BM57">SUM(I42,AK42)</f>
        <v>0</v>
      </c>
      <c r="BN42" s="140">
        <f aca="true" t="shared" si="42" ref="BN42:BN57">SUM(J42,AL42)</f>
        <v>0</v>
      </c>
      <c r="BO42" s="141">
        <f aca="true" t="shared" si="43" ref="BO42:BO57">SUM(K42,AM42)</f>
        <v>13194</v>
      </c>
      <c r="BP42" s="140">
        <f aca="true" t="shared" si="44" ref="BP42:BP57">SUM(L42,AN42)</f>
        <v>101295</v>
      </c>
      <c r="BQ42" s="140">
        <f aca="true" t="shared" si="45" ref="BQ42:BQ57">SUM(M42,AO42)</f>
        <v>39068</v>
      </c>
      <c r="BR42" s="140">
        <f aca="true" t="shared" si="46" ref="BR42:BR57">SUM(N42,AP42)</f>
        <v>39068</v>
      </c>
      <c r="BS42" s="140">
        <f aca="true" t="shared" si="47" ref="BS42:BS57">SUM(O42,AQ42)</f>
        <v>0</v>
      </c>
      <c r="BT42" s="140">
        <f aca="true" t="shared" si="48" ref="BT42:BT57">SUM(P42,AR42)</f>
        <v>0</v>
      </c>
      <c r="BU42" s="140">
        <f aca="true" t="shared" si="49" ref="BU42:BU92">SUM(Q42,AS42)</f>
        <v>0</v>
      </c>
      <c r="BV42" s="140">
        <f aca="true" t="shared" si="50" ref="BV42:BV92">SUM(R42,AT42)</f>
        <v>356</v>
      </c>
      <c r="BW42" s="140">
        <f t="shared" si="34"/>
        <v>207</v>
      </c>
      <c r="BX42" s="140">
        <f t="shared" si="34"/>
        <v>149</v>
      </c>
      <c r="BY42" s="140">
        <f t="shared" si="34"/>
        <v>0</v>
      </c>
      <c r="BZ42" s="140">
        <f t="shared" si="34"/>
        <v>0</v>
      </c>
      <c r="CA42" s="140">
        <f t="shared" si="34"/>
        <v>61855</v>
      </c>
      <c r="CB42" s="140">
        <f t="shared" si="34"/>
        <v>60391</v>
      </c>
      <c r="CC42" s="140">
        <f t="shared" si="34"/>
        <v>1285</v>
      </c>
      <c r="CD42" s="140">
        <f t="shared" si="34"/>
        <v>179</v>
      </c>
      <c r="CE42" s="140">
        <f t="shared" si="34"/>
        <v>0</v>
      </c>
      <c r="CF42" s="141">
        <f t="shared" si="34"/>
        <v>186549</v>
      </c>
      <c r="CG42" s="140">
        <f t="shared" si="34"/>
        <v>16</v>
      </c>
      <c r="CH42" s="140">
        <f t="shared" si="34"/>
        <v>10318</v>
      </c>
      <c r="CI42" s="140">
        <f t="shared" si="34"/>
        <v>111613</v>
      </c>
    </row>
    <row r="43" spans="1:87" s="123" customFormat="1" ht="12" customHeight="1">
      <c r="A43" s="124" t="s">
        <v>219</v>
      </c>
      <c r="B43" s="125" t="s">
        <v>289</v>
      </c>
      <c r="C43" s="124" t="s">
        <v>290</v>
      </c>
      <c r="D43" s="140">
        <f t="shared" si="3"/>
        <v>0</v>
      </c>
      <c r="E43" s="140">
        <f t="shared" si="4"/>
        <v>0</v>
      </c>
      <c r="F43" s="140">
        <v>0</v>
      </c>
      <c r="G43" s="140">
        <v>0</v>
      </c>
      <c r="H43" s="140">
        <v>0</v>
      </c>
      <c r="I43" s="140">
        <v>0</v>
      </c>
      <c r="J43" s="140">
        <v>0</v>
      </c>
      <c r="K43" s="141">
        <v>3950</v>
      </c>
      <c r="L43" s="140">
        <f t="shared" si="5"/>
        <v>0</v>
      </c>
      <c r="M43" s="140">
        <f t="shared" si="6"/>
        <v>0</v>
      </c>
      <c r="N43" s="140">
        <v>0</v>
      </c>
      <c r="O43" s="140">
        <v>0</v>
      </c>
      <c r="P43" s="140">
        <v>0</v>
      </c>
      <c r="Q43" s="140">
        <v>0</v>
      </c>
      <c r="R43" s="140">
        <f t="shared" si="7"/>
        <v>0</v>
      </c>
      <c r="S43" s="140">
        <v>0</v>
      </c>
      <c r="T43" s="140">
        <v>0</v>
      </c>
      <c r="U43" s="140">
        <v>0</v>
      </c>
      <c r="V43" s="140">
        <v>0</v>
      </c>
      <c r="W43" s="140">
        <f t="shared" si="8"/>
        <v>0</v>
      </c>
      <c r="X43" s="140">
        <v>0</v>
      </c>
      <c r="Y43" s="140">
        <v>0</v>
      </c>
      <c r="Z43" s="140">
        <v>0</v>
      </c>
      <c r="AA43" s="140">
        <v>0</v>
      </c>
      <c r="AB43" s="141">
        <v>30391</v>
      </c>
      <c r="AC43" s="140">
        <v>0</v>
      </c>
      <c r="AD43" s="140">
        <v>0</v>
      </c>
      <c r="AE43" s="140">
        <f t="shared" si="9"/>
        <v>0</v>
      </c>
      <c r="AF43" s="140">
        <f t="shared" si="10"/>
        <v>0</v>
      </c>
      <c r="AG43" s="140">
        <f t="shared" si="11"/>
        <v>0</v>
      </c>
      <c r="AH43" s="140">
        <v>0</v>
      </c>
      <c r="AI43" s="140">
        <v>0</v>
      </c>
      <c r="AJ43" s="140">
        <v>0</v>
      </c>
      <c r="AK43" s="140">
        <v>0</v>
      </c>
      <c r="AL43" s="140">
        <v>0</v>
      </c>
      <c r="AM43" s="141">
        <v>0</v>
      </c>
      <c r="AN43" s="140">
        <f t="shared" si="12"/>
        <v>0</v>
      </c>
      <c r="AO43" s="140">
        <f t="shared" si="13"/>
        <v>0</v>
      </c>
      <c r="AP43" s="140">
        <v>0</v>
      </c>
      <c r="AQ43" s="140">
        <v>0</v>
      </c>
      <c r="AR43" s="140">
        <v>0</v>
      </c>
      <c r="AS43" s="140">
        <v>0</v>
      </c>
      <c r="AT43" s="140">
        <f t="shared" si="14"/>
        <v>0</v>
      </c>
      <c r="AU43" s="140">
        <v>0</v>
      </c>
      <c r="AV43" s="140">
        <v>0</v>
      </c>
      <c r="AW43" s="140">
        <v>0</v>
      </c>
      <c r="AX43" s="140">
        <v>0</v>
      </c>
      <c r="AY43" s="140">
        <f t="shared" si="15"/>
        <v>0</v>
      </c>
      <c r="AZ43" s="140">
        <v>0</v>
      </c>
      <c r="BA43" s="140">
        <v>0</v>
      </c>
      <c r="BB43" s="140">
        <v>0</v>
      </c>
      <c r="BC43" s="140">
        <v>0</v>
      </c>
      <c r="BD43" s="141">
        <v>21400</v>
      </c>
      <c r="BE43" s="140">
        <v>0</v>
      </c>
      <c r="BF43" s="140">
        <v>0</v>
      </c>
      <c r="BG43" s="140">
        <f t="shared" si="16"/>
        <v>0</v>
      </c>
      <c r="BH43" s="140">
        <f t="shared" si="36"/>
        <v>0</v>
      </c>
      <c r="BI43" s="140">
        <f t="shared" si="37"/>
        <v>0</v>
      </c>
      <c r="BJ43" s="140">
        <f t="shared" si="38"/>
        <v>0</v>
      </c>
      <c r="BK43" s="140">
        <f t="shared" si="39"/>
        <v>0</v>
      </c>
      <c r="BL43" s="140">
        <f t="shared" si="40"/>
        <v>0</v>
      </c>
      <c r="BM43" s="140">
        <f t="shared" si="41"/>
        <v>0</v>
      </c>
      <c r="BN43" s="140">
        <f t="shared" si="42"/>
        <v>0</v>
      </c>
      <c r="BO43" s="141">
        <f t="shared" si="43"/>
        <v>3950</v>
      </c>
      <c r="BP43" s="140">
        <f t="shared" si="44"/>
        <v>0</v>
      </c>
      <c r="BQ43" s="140">
        <f t="shared" si="45"/>
        <v>0</v>
      </c>
      <c r="BR43" s="140">
        <f t="shared" si="46"/>
        <v>0</v>
      </c>
      <c r="BS43" s="140">
        <f t="shared" si="47"/>
        <v>0</v>
      </c>
      <c r="BT43" s="140">
        <f t="shared" si="48"/>
        <v>0</v>
      </c>
      <c r="BU43" s="140">
        <f t="shared" si="49"/>
        <v>0</v>
      </c>
      <c r="BV43" s="140">
        <f t="shared" si="50"/>
        <v>0</v>
      </c>
      <c r="BW43" s="140">
        <f t="shared" si="34"/>
        <v>0</v>
      </c>
      <c r="BX43" s="140">
        <f t="shared" si="34"/>
        <v>0</v>
      </c>
      <c r="BY43" s="140">
        <f t="shared" si="34"/>
        <v>0</v>
      </c>
      <c r="BZ43" s="140">
        <f t="shared" si="34"/>
        <v>0</v>
      </c>
      <c r="CA43" s="140">
        <f t="shared" si="34"/>
        <v>0</v>
      </c>
      <c r="CB43" s="140">
        <f t="shared" si="34"/>
        <v>0</v>
      </c>
      <c r="CC43" s="140">
        <f t="shared" si="34"/>
        <v>0</v>
      </c>
      <c r="CD43" s="140">
        <f t="shared" si="34"/>
        <v>0</v>
      </c>
      <c r="CE43" s="140">
        <f aca="true" t="shared" si="51" ref="CA43:CI71">SUM(AA43,BC43)</f>
        <v>0</v>
      </c>
      <c r="CF43" s="141">
        <f t="shared" si="51"/>
        <v>51791</v>
      </c>
      <c r="CG43" s="140">
        <f t="shared" si="51"/>
        <v>0</v>
      </c>
      <c r="CH43" s="140">
        <f t="shared" si="51"/>
        <v>0</v>
      </c>
      <c r="CI43" s="140">
        <f t="shared" si="51"/>
        <v>0</v>
      </c>
    </row>
    <row r="44" spans="1:87" s="123" customFormat="1" ht="12" customHeight="1">
      <c r="A44" s="124" t="s">
        <v>219</v>
      </c>
      <c r="B44" s="125" t="s">
        <v>291</v>
      </c>
      <c r="C44" s="124" t="s">
        <v>292</v>
      </c>
      <c r="D44" s="140">
        <f t="shared" si="3"/>
        <v>0</v>
      </c>
      <c r="E44" s="140">
        <f t="shared" si="4"/>
        <v>0</v>
      </c>
      <c r="F44" s="140">
        <v>0</v>
      </c>
      <c r="G44" s="140">
        <v>0</v>
      </c>
      <c r="H44" s="140">
        <v>0</v>
      </c>
      <c r="I44" s="140">
        <v>0</v>
      </c>
      <c r="J44" s="140">
        <v>0</v>
      </c>
      <c r="K44" s="141">
        <v>7650</v>
      </c>
      <c r="L44" s="140">
        <f t="shared" si="5"/>
        <v>26208</v>
      </c>
      <c r="M44" s="140">
        <f t="shared" si="6"/>
        <v>6633</v>
      </c>
      <c r="N44" s="140">
        <v>6633</v>
      </c>
      <c r="O44" s="140">
        <v>0</v>
      </c>
      <c r="P44" s="140">
        <v>0</v>
      </c>
      <c r="Q44" s="140">
        <v>0</v>
      </c>
      <c r="R44" s="140">
        <f t="shared" si="7"/>
        <v>0</v>
      </c>
      <c r="S44" s="140">
        <v>0</v>
      </c>
      <c r="T44" s="140">
        <v>0</v>
      </c>
      <c r="U44" s="140">
        <v>0</v>
      </c>
      <c r="V44" s="140">
        <v>0</v>
      </c>
      <c r="W44" s="140">
        <f t="shared" si="8"/>
        <v>19575</v>
      </c>
      <c r="X44" s="140">
        <v>18416</v>
      </c>
      <c r="Y44" s="140">
        <v>0</v>
      </c>
      <c r="Z44" s="140">
        <v>0</v>
      </c>
      <c r="AA44" s="140">
        <v>1159</v>
      </c>
      <c r="AB44" s="141">
        <v>78492</v>
      </c>
      <c r="AC44" s="140">
        <v>0</v>
      </c>
      <c r="AD44" s="140">
        <v>0</v>
      </c>
      <c r="AE44" s="140">
        <f t="shared" si="9"/>
        <v>26208</v>
      </c>
      <c r="AF44" s="140">
        <f t="shared" si="10"/>
        <v>0</v>
      </c>
      <c r="AG44" s="140">
        <f t="shared" si="11"/>
        <v>0</v>
      </c>
      <c r="AH44" s="140">
        <v>0</v>
      </c>
      <c r="AI44" s="140">
        <v>0</v>
      </c>
      <c r="AJ44" s="140">
        <v>0</v>
      </c>
      <c r="AK44" s="140">
        <v>0</v>
      </c>
      <c r="AL44" s="140">
        <v>0</v>
      </c>
      <c r="AM44" s="141">
        <v>0</v>
      </c>
      <c r="AN44" s="140">
        <f t="shared" si="12"/>
        <v>663</v>
      </c>
      <c r="AO44" s="140">
        <f t="shared" si="13"/>
        <v>663</v>
      </c>
      <c r="AP44" s="140">
        <v>663</v>
      </c>
      <c r="AQ44" s="140">
        <v>0</v>
      </c>
      <c r="AR44" s="140">
        <v>0</v>
      </c>
      <c r="AS44" s="140">
        <v>0</v>
      </c>
      <c r="AT44" s="140">
        <f t="shared" si="14"/>
        <v>0</v>
      </c>
      <c r="AU44" s="140">
        <v>0</v>
      </c>
      <c r="AV44" s="140">
        <v>0</v>
      </c>
      <c r="AW44" s="140">
        <v>0</v>
      </c>
      <c r="AX44" s="140">
        <v>0</v>
      </c>
      <c r="AY44" s="140">
        <f t="shared" si="15"/>
        <v>0</v>
      </c>
      <c r="AZ44" s="140">
        <v>0</v>
      </c>
      <c r="BA44" s="140">
        <v>0</v>
      </c>
      <c r="BB44" s="140">
        <v>0</v>
      </c>
      <c r="BC44" s="140">
        <v>0</v>
      </c>
      <c r="BD44" s="141">
        <v>22241</v>
      </c>
      <c r="BE44" s="140">
        <v>0</v>
      </c>
      <c r="BF44" s="140">
        <v>0</v>
      </c>
      <c r="BG44" s="140">
        <f t="shared" si="16"/>
        <v>663</v>
      </c>
      <c r="BH44" s="140">
        <f t="shared" si="36"/>
        <v>0</v>
      </c>
      <c r="BI44" s="140">
        <f t="shared" si="37"/>
        <v>0</v>
      </c>
      <c r="BJ44" s="140">
        <f t="shared" si="38"/>
        <v>0</v>
      </c>
      <c r="BK44" s="140">
        <f t="shared" si="39"/>
        <v>0</v>
      </c>
      <c r="BL44" s="140">
        <f t="shared" si="40"/>
        <v>0</v>
      </c>
      <c r="BM44" s="140">
        <f t="shared" si="41"/>
        <v>0</v>
      </c>
      <c r="BN44" s="140">
        <f t="shared" si="42"/>
        <v>0</v>
      </c>
      <c r="BO44" s="141">
        <f t="shared" si="43"/>
        <v>7650</v>
      </c>
      <c r="BP44" s="140">
        <f t="shared" si="44"/>
        <v>26871</v>
      </c>
      <c r="BQ44" s="140">
        <f t="shared" si="45"/>
        <v>7296</v>
      </c>
      <c r="BR44" s="140">
        <f t="shared" si="46"/>
        <v>7296</v>
      </c>
      <c r="BS44" s="140">
        <f t="shared" si="47"/>
        <v>0</v>
      </c>
      <c r="BT44" s="140">
        <f t="shared" si="48"/>
        <v>0</v>
      </c>
      <c r="BU44" s="140">
        <f t="shared" si="49"/>
        <v>0</v>
      </c>
      <c r="BV44" s="140">
        <f t="shared" si="50"/>
        <v>0</v>
      </c>
      <c r="BW44" s="140">
        <f aca="true" t="shared" si="52" ref="BW44:BW92">SUM(S44,AU44)</f>
        <v>0</v>
      </c>
      <c r="BX44" s="140">
        <f aca="true" t="shared" si="53" ref="BX44:BX92">SUM(T44,AV44)</f>
        <v>0</v>
      </c>
      <c r="BY44" s="140">
        <f aca="true" t="shared" si="54" ref="BY44:BY92">SUM(U44,AW44)</f>
        <v>0</v>
      </c>
      <c r="BZ44" s="140">
        <f aca="true" t="shared" si="55" ref="BZ44:BZ92">SUM(V44,AX44)</f>
        <v>0</v>
      </c>
      <c r="CA44" s="140">
        <f t="shared" si="51"/>
        <v>19575</v>
      </c>
      <c r="CB44" s="140">
        <f t="shared" si="51"/>
        <v>18416</v>
      </c>
      <c r="CC44" s="140">
        <f t="shared" si="51"/>
        <v>0</v>
      </c>
      <c r="CD44" s="140">
        <f t="shared" si="51"/>
        <v>0</v>
      </c>
      <c r="CE44" s="140">
        <f t="shared" si="51"/>
        <v>1159</v>
      </c>
      <c r="CF44" s="141">
        <f t="shared" si="51"/>
        <v>100733</v>
      </c>
      <c r="CG44" s="140">
        <f t="shared" si="51"/>
        <v>0</v>
      </c>
      <c r="CH44" s="140">
        <f t="shared" si="51"/>
        <v>0</v>
      </c>
      <c r="CI44" s="140">
        <f t="shared" si="51"/>
        <v>26871</v>
      </c>
    </row>
    <row r="45" spans="1:87" s="123" customFormat="1" ht="12" customHeight="1">
      <c r="A45" s="124" t="s">
        <v>219</v>
      </c>
      <c r="B45" s="125" t="s">
        <v>293</v>
      </c>
      <c r="C45" s="124" t="s">
        <v>294</v>
      </c>
      <c r="D45" s="140">
        <f t="shared" si="3"/>
        <v>0</v>
      </c>
      <c r="E45" s="140">
        <f t="shared" si="4"/>
        <v>0</v>
      </c>
      <c r="F45" s="140">
        <v>0</v>
      </c>
      <c r="G45" s="140">
        <v>0</v>
      </c>
      <c r="H45" s="140">
        <v>0</v>
      </c>
      <c r="I45" s="140">
        <v>0</v>
      </c>
      <c r="J45" s="140">
        <v>0</v>
      </c>
      <c r="K45" s="141">
        <v>1797</v>
      </c>
      <c r="L45" s="140">
        <f t="shared" si="5"/>
        <v>15067</v>
      </c>
      <c r="M45" s="140">
        <f t="shared" si="6"/>
        <v>0</v>
      </c>
      <c r="N45" s="140">
        <v>0</v>
      </c>
      <c r="O45" s="140">
        <v>0</v>
      </c>
      <c r="P45" s="140">
        <v>0</v>
      </c>
      <c r="Q45" s="140">
        <v>0</v>
      </c>
      <c r="R45" s="140">
        <f t="shared" si="7"/>
        <v>319</v>
      </c>
      <c r="S45" s="140">
        <v>0</v>
      </c>
      <c r="T45" s="140">
        <v>0</v>
      </c>
      <c r="U45" s="140">
        <v>319</v>
      </c>
      <c r="V45" s="140">
        <v>0</v>
      </c>
      <c r="W45" s="140">
        <f t="shared" si="8"/>
        <v>14748</v>
      </c>
      <c r="X45" s="140">
        <v>14748</v>
      </c>
      <c r="Y45" s="140">
        <v>0</v>
      </c>
      <c r="Z45" s="140">
        <v>0</v>
      </c>
      <c r="AA45" s="140">
        <v>0</v>
      </c>
      <c r="AB45" s="141">
        <v>13592</v>
      </c>
      <c r="AC45" s="140">
        <v>0</v>
      </c>
      <c r="AD45" s="140">
        <v>412</v>
      </c>
      <c r="AE45" s="140">
        <f t="shared" si="9"/>
        <v>15479</v>
      </c>
      <c r="AF45" s="140">
        <f t="shared" si="10"/>
        <v>0</v>
      </c>
      <c r="AG45" s="140">
        <f t="shared" si="11"/>
        <v>0</v>
      </c>
      <c r="AH45" s="140">
        <v>0</v>
      </c>
      <c r="AI45" s="140">
        <v>0</v>
      </c>
      <c r="AJ45" s="140">
        <v>0</v>
      </c>
      <c r="AK45" s="140">
        <v>0</v>
      </c>
      <c r="AL45" s="140">
        <v>0</v>
      </c>
      <c r="AM45" s="141">
        <v>0</v>
      </c>
      <c r="AN45" s="140">
        <f t="shared" si="12"/>
        <v>0</v>
      </c>
      <c r="AO45" s="140">
        <f t="shared" si="13"/>
        <v>0</v>
      </c>
      <c r="AP45" s="140">
        <v>0</v>
      </c>
      <c r="AQ45" s="140">
        <v>0</v>
      </c>
      <c r="AR45" s="140">
        <v>0</v>
      </c>
      <c r="AS45" s="140">
        <v>0</v>
      </c>
      <c r="AT45" s="140">
        <f t="shared" si="14"/>
        <v>0</v>
      </c>
      <c r="AU45" s="140">
        <v>0</v>
      </c>
      <c r="AV45" s="140">
        <v>0</v>
      </c>
      <c r="AW45" s="140">
        <v>0</v>
      </c>
      <c r="AX45" s="140">
        <v>0</v>
      </c>
      <c r="AY45" s="140">
        <f t="shared" si="15"/>
        <v>0</v>
      </c>
      <c r="AZ45" s="140">
        <v>0</v>
      </c>
      <c r="BA45" s="140">
        <v>0</v>
      </c>
      <c r="BB45" s="140">
        <v>0</v>
      </c>
      <c r="BC45" s="140">
        <v>0</v>
      </c>
      <c r="BD45" s="141">
        <v>4291</v>
      </c>
      <c r="BE45" s="140">
        <v>0</v>
      </c>
      <c r="BF45" s="140">
        <v>0</v>
      </c>
      <c r="BG45" s="140">
        <f t="shared" si="16"/>
        <v>0</v>
      </c>
      <c r="BH45" s="140">
        <f t="shared" si="36"/>
        <v>0</v>
      </c>
      <c r="BI45" s="140">
        <f t="shared" si="37"/>
        <v>0</v>
      </c>
      <c r="BJ45" s="140">
        <f t="shared" si="38"/>
        <v>0</v>
      </c>
      <c r="BK45" s="140">
        <f t="shared" si="39"/>
        <v>0</v>
      </c>
      <c r="BL45" s="140">
        <f t="shared" si="40"/>
        <v>0</v>
      </c>
      <c r="BM45" s="140">
        <f t="shared" si="41"/>
        <v>0</v>
      </c>
      <c r="BN45" s="140">
        <f t="shared" si="42"/>
        <v>0</v>
      </c>
      <c r="BO45" s="141">
        <f t="shared" si="43"/>
        <v>1797</v>
      </c>
      <c r="BP45" s="140">
        <f t="shared" si="44"/>
        <v>15067</v>
      </c>
      <c r="BQ45" s="140">
        <f t="shared" si="45"/>
        <v>0</v>
      </c>
      <c r="BR45" s="140">
        <f t="shared" si="46"/>
        <v>0</v>
      </c>
      <c r="BS45" s="140">
        <f t="shared" si="47"/>
        <v>0</v>
      </c>
      <c r="BT45" s="140">
        <f t="shared" si="48"/>
        <v>0</v>
      </c>
      <c r="BU45" s="140">
        <f t="shared" si="49"/>
        <v>0</v>
      </c>
      <c r="BV45" s="140">
        <f t="shared" si="50"/>
        <v>319</v>
      </c>
      <c r="BW45" s="140">
        <f t="shared" si="52"/>
        <v>0</v>
      </c>
      <c r="BX45" s="140">
        <f t="shared" si="53"/>
        <v>0</v>
      </c>
      <c r="BY45" s="140">
        <f t="shared" si="54"/>
        <v>319</v>
      </c>
      <c r="BZ45" s="140">
        <f t="shared" si="55"/>
        <v>0</v>
      </c>
      <c r="CA45" s="140">
        <f t="shared" si="51"/>
        <v>14748</v>
      </c>
      <c r="CB45" s="140">
        <f t="shared" si="51"/>
        <v>14748</v>
      </c>
      <c r="CC45" s="140">
        <f t="shared" si="51"/>
        <v>0</v>
      </c>
      <c r="CD45" s="140">
        <f t="shared" si="51"/>
        <v>0</v>
      </c>
      <c r="CE45" s="140">
        <f t="shared" si="51"/>
        <v>0</v>
      </c>
      <c r="CF45" s="141">
        <f t="shared" si="51"/>
        <v>17883</v>
      </c>
      <c r="CG45" s="140">
        <f t="shared" si="51"/>
        <v>0</v>
      </c>
      <c r="CH45" s="140">
        <f t="shared" si="51"/>
        <v>412</v>
      </c>
      <c r="CI45" s="140">
        <f t="shared" si="51"/>
        <v>15479</v>
      </c>
    </row>
    <row r="46" spans="1:87" s="123" customFormat="1" ht="12" customHeight="1">
      <c r="A46" s="124" t="s">
        <v>219</v>
      </c>
      <c r="B46" s="125" t="s">
        <v>295</v>
      </c>
      <c r="C46" s="124" t="s">
        <v>296</v>
      </c>
      <c r="D46" s="140">
        <f t="shared" si="3"/>
        <v>0</v>
      </c>
      <c r="E46" s="140">
        <f t="shared" si="4"/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1">
        <v>4426</v>
      </c>
      <c r="L46" s="140">
        <f t="shared" si="5"/>
        <v>13290</v>
      </c>
      <c r="M46" s="140">
        <f t="shared" si="6"/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f t="shared" si="7"/>
        <v>0</v>
      </c>
      <c r="S46" s="140">
        <v>0</v>
      </c>
      <c r="T46" s="140">
        <v>0</v>
      </c>
      <c r="U46" s="140">
        <v>0</v>
      </c>
      <c r="V46" s="140">
        <v>0</v>
      </c>
      <c r="W46" s="140">
        <f t="shared" si="8"/>
        <v>13290</v>
      </c>
      <c r="X46" s="140">
        <v>13266</v>
      </c>
      <c r="Y46" s="140">
        <v>24</v>
      </c>
      <c r="Z46" s="140">
        <v>0</v>
      </c>
      <c r="AA46" s="140">
        <v>0</v>
      </c>
      <c r="AB46" s="141">
        <v>30781</v>
      </c>
      <c r="AC46" s="140">
        <v>0</v>
      </c>
      <c r="AD46" s="140">
        <v>0</v>
      </c>
      <c r="AE46" s="140">
        <f t="shared" si="9"/>
        <v>13290</v>
      </c>
      <c r="AF46" s="140">
        <f t="shared" si="10"/>
        <v>0</v>
      </c>
      <c r="AG46" s="140">
        <f t="shared" si="11"/>
        <v>0</v>
      </c>
      <c r="AH46" s="140">
        <v>0</v>
      </c>
      <c r="AI46" s="140">
        <v>0</v>
      </c>
      <c r="AJ46" s="140">
        <v>0</v>
      </c>
      <c r="AK46" s="140">
        <v>0</v>
      </c>
      <c r="AL46" s="140">
        <v>0</v>
      </c>
      <c r="AM46" s="141">
        <v>0</v>
      </c>
      <c r="AN46" s="140">
        <f t="shared" si="12"/>
        <v>0</v>
      </c>
      <c r="AO46" s="140">
        <f t="shared" si="13"/>
        <v>0</v>
      </c>
      <c r="AP46" s="140">
        <v>0</v>
      </c>
      <c r="AQ46" s="140">
        <v>0</v>
      </c>
      <c r="AR46" s="140">
        <v>0</v>
      </c>
      <c r="AS46" s="140">
        <v>0</v>
      </c>
      <c r="AT46" s="140">
        <f t="shared" si="14"/>
        <v>0</v>
      </c>
      <c r="AU46" s="140">
        <v>0</v>
      </c>
      <c r="AV46" s="140">
        <v>0</v>
      </c>
      <c r="AW46" s="140">
        <v>0</v>
      </c>
      <c r="AX46" s="140">
        <v>0</v>
      </c>
      <c r="AY46" s="140">
        <f t="shared" si="15"/>
        <v>0</v>
      </c>
      <c r="AZ46" s="140">
        <v>0</v>
      </c>
      <c r="BA46" s="140">
        <v>0</v>
      </c>
      <c r="BB46" s="140">
        <v>0</v>
      </c>
      <c r="BC46" s="140">
        <v>0</v>
      </c>
      <c r="BD46" s="141">
        <v>3833</v>
      </c>
      <c r="BE46" s="140">
        <v>0</v>
      </c>
      <c r="BF46" s="140">
        <v>0</v>
      </c>
      <c r="BG46" s="140">
        <f t="shared" si="16"/>
        <v>0</v>
      </c>
      <c r="BH46" s="140">
        <f t="shared" si="36"/>
        <v>0</v>
      </c>
      <c r="BI46" s="140">
        <f t="shared" si="37"/>
        <v>0</v>
      </c>
      <c r="BJ46" s="140">
        <f t="shared" si="38"/>
        <v>0</v>
      </c>
      <c r="BK46" s="140">
        <f t="shared" si="39"/>
        <v>0</v>
      </c>
      <c r="BL46" s="140">
        <f t="shared" si="40"/>
        <v>0</v>
      </c>
      <c r="BM46" s="140">
        <f t="shared" si="41"/>
        <v>0</v>
      </c>
      <c r="BN46" s="140">
        <f t="shared" si="42"/>
        <v>0</v>
      </c>
      <c r="BO46" s="141">
        <f t="shared" si="43"/>
        <v>4426</v>
      </c>
      <c r="BP46" s="140">
        <f t="shared" si="44"/>
        <v>13290</v>
      </c>
      <c r="BQ46" s="140">
        <f t="shared" si="45"/>
        <v>0</v>
      </c>
      <c r="BR46" s="140">
        <f t="shared" si="46"/>
        <v>0</v>
      </c>
      <c r="BS46" s="140">
        <f t="shared" si="47"/>
        <v>0</v>
      </c>
      <c r="BT46" s="140">
        <f t="shared" si="48"/>
        <v>0</v>
      </c>
      <c r="BU46" s="140">
        <f t="shared" si="49"/>
        <v>0</v>
      </c>
      <c r="BV46" s="140">
        <f t="shared" si="50"/>
        <v>0</v>
      </c>
      <c r="BW46" s="140">
        <f t="shared" si="52"/>
        <v>0</v>
      </c>
      <c r="BX46" s="140">
        <f t="shared" si="53"/>
        <v>0</v>
      </c>
      <c r="BY46" s="140">
        <f t="shared" si="54"/>
        <v>0</v>
      </c>
      <c r="BZ46" s="140">
        <f t="shared" si="55"/>
        <v>0</v>
      </c>
      <c r="CA46" s="140">
        <f t="shared" si="51"/>
        <v>13290</v>
      </c>
      <c r="CB46" s="140">
        <f t="shared" si="51"/>
        <v>13266</v>
      </c>
      <c r="CC46" s="140">
        <f t="shared" si="51"/>
        <v>24</v>
      </c>
      <c r="CD46" s="140">
        <f t="shared" si="51"/>
        <v>0</v>
      </c>
      <c r="CE46" s="140">
        <f t="shared" si="51"/>
        <v>0</v>
      </c>
      <c r="CF46" s="141">
        <f t="shared" si="51"/>
        <v>34614</v>
      </c>
      <c r="CG46" s="140">
        <f t="shared" si="51"/>
        <v>0</v>
      </c>
      <c r="CH46" s="140">
        <f t="shared" si="51"/>
        <v>0</v>
      </c>
      <c r="CI46" s="140">
        <f t="shared" si="51"/>
        <v>13290</v>
      </c>
    </row>
    <row r="47" spans="1:87" s="123" customFormat="1" ht="12" customHeight="1">
      <c r="A47" s="124" t="s">
        <v>219</v>
      </c>
      <c r="B47" s="125" t="s">
        <v>297</v>
      </c>
      <c r="C47" s="124" t="s">
        <v>298</v>
      </c>
      <c r="D47" s="140">
        <f t="shared" si="3"/>
        <v>0</v>
      </c>
      <c r="E47" s="140">
        <f t="shared" si="4"/>
        <v>0</v>
      </c>
      <c r="F47" s="140">
        <v>0</v>
      </c>
      <c r="G47" s="140">
        <v>0</v>
      </c>
      <c r="H47" s="140">
        <v>0</v>
      </c>
      <c r="I47" s="140">
        <v>0</v>
      </c>
      <c r="J47" s="140">
        <v>0</v>
      </c>
      <c r="K47" s="141">
        <v>438</v>
      </c>
      <c r="L47" s="140">
        <f t="shared" si="5"/>
        <v>55475</v>
      </c>
      <c r="M47" s="140">
        <f t="shared" si="6"/>
        <v>0</v>
      </c>
      <c r="N47" s="140">
        <v>0</v>
      </c>
      <c r="O47" s="140">
        <v>0</v>
      </c>
      <c r="P47" s="140">
        <v>0</v>
      </c>
      <c r="Q47" s="140">
        <v>0</v>
      </c>
      <c r="R47" s="140">
        <f t="shared" si="7"/>
        <v>0</v>
      </c>
      <c r="S47" s="140">
        <v>0</v>
      </c>
      <c r="T47" s="140">
        <v>0</v>
      </c>
      <c r="U47" s="140">
        <v>0</v>
      </c>
      <c r="V47" s="140">
        <v>0</v>
      </c>
      <c r="W47" s="140">
        <f t="shared" si="8"/>
        <v>55475</v>
      </c>
      <c r="X47" s="140">
        <v>37768</v>
      </c>
      <c r="Y47" s="140">
        <v>14330</v>
      </c>
      <c r="Z47" s="140">
        <v>3377</v>
      </c>
      <c r="AA47" s="140">
        <v>0</v>
      </c>
      <c r="AB47" s="141">
        <v>40184</v>
      </c>
      <c r="AC47" s="140">
        <v>0</v>
      </c>
      <c r="AD47" s="140">
        <v>0</v>
      </c>
      <c r="AE47" s="140">
        <f t="shared" si="9"/>
        <v>55475</v>
      </c>
      <c r="AF47" s="140">
        <f t="shared" si="10"/>
        <v>0</v>
      </c>
      <c r="AG47" s="140">
        <f t="shared" si="11"/>
        <v>0</v>
      </c>
      <c r="AH47" s="140">
        <v>0</v>
      </c>
      <c r="AI47" s="140">
        <v>0</v>
      </c>
      <c r="AJ47" s="140">
        <v>0</v>
      </c>
      <c r="AK47" s="140">
        <v>0</v>
      </c>
      <c r="AL47" s="140">
        <v>0</v>
      </c>
      <c r="AM47" s="141">
        <v>0</v>
      </c>
      <c r="AN47" s="140">
        <f t="shared" si="12"/>
        <v>0</v>
      </c>
      <c r="AO47" s="140">
        <f t="shared" si="13"/>
        <v>0</v>
      </c>
      <c r="AP47" s="140">
        <v>0</v>
      </c>
      <c r="AQ47" s="140">
        <v>0</v>
      </c>
      <c r="AR47" s="140">
        <v>0</v>
      </c>
      <c r="AS47" s="140">
        <v>0</v>
      </c>
      <c r="AT47" s="140">
        <f t="shared" si="14"/>
        <v>0</v>
      </c>
      <c r="AU47" s="140">
        <v>0</v>
      </c>
      <c r="AV47" s="140">
        <v>0</v>
      </c>
      <c r="AW47" s="140">
        <v>0</v>
      </c>
      <c r="AX47" s="140">
        <v>0</v>
      </c>
      <c r="AY47" s="140">
        <f t="shared" si="15"/>
        <v>0</v>
      </c>
      <c r="AZ47" s="140">
        <v>0</v>
      </c>
      <c r="BA47" s="140">
        <v>0</v>
      </c>
      <c r="BB47" s="140">
        <v>0</v>
      </c>
      <c r="BC47" s="140">
        <v>0</v>
      </c>
      <c r="BD47" s="141">
        <v>20780</v>
      </c>
      <c r="BE47" s="140">
        <v>0</v>
      </c>
      <c r="BF47" s="140">
        <v>0</v>
      </c>
      <c r="BG47" s="140">
        <f t="shared" si="16"/>
        <v>0</v>
      </c>
      <c r="BH47" s="140">
        <f t="shared" si="36"/>
        <v>0</v>
      </c>
      <c r="BI47" s="140">
        <f t="shared" si="37"/>
        <v>0</v>
      </c>
      <c r="BJ47" s="140">
        <f t="shared" si="38"/>
        <v>0</v>
      </c>
      <c r="BK47" s="140">
        <f t="shared" si="39"/>
        <v>0</v>
      </c>
      <c r="BL47" s="140">
        <f t="shared" si="40"/>
        <v>0</v>
      </c>
      <c r="BM47" s="140">
        <f t="shared" si="41"/>
        <v>0</v>
      </c>
      <c r="BN47" s="140">
        <f t="shared" si="42"/>
        <v>0</v>
      </c>
      <c r="BO47" s="141">
        <f t="shared" si="43"/>
        <v>438</v>
      </c>
      <c r="BP47" s="140">
        <f t="shared" si="44"/>
        <v>55475</v>
      </c>
      <c r="BQ47" s="140">
        <f t="shared" si="45"/>
        <v>0</v>
      </c>
      <c r="BR47" s="140">
        <f t="shared" si="46"/>
        <v>0</v>
      </c>
      <c r="BS47" s="140">
        <f t="shared" si="47"/>
        <v>0</v>
      </c>
      <c r="BT47" s="140">
        <f t="shared" si="48"/>
        <v>0</v>
      </c>
      <c r="BU47" s="140">
        <f t="shared" si="49"/>
        <v>0</v>
      </c>
      <c r="BV47" s="140">
        <f t="shared" si="50"/>
        <v>0</v>
      </c>
      <c r="BW47" s="140">
        <f t="shared" si="52"/>
        <v>0</v>
      </c>
      <c r="BX47" s="140">
        <f t="shared" si="53"/>
        <v>0</v>
      </c>
      <c r="BY47" s="140">
        <f t="shared" si="54"/>
        <v>0</v>
      </c>
      <c r="BZ47" s="140">
        <f t="shared" si="55"/>
        <v>0</v>
      </c>
      <c r="CA47" s="140">
        <f t="shared" si="51"/>
        <v>55475</v>
      </c>
      <c r="CB47" s="140">
        <f t="shared" si="51"/>
        <v>37768</v>
      </c>
      <c r="CC47" s="140">
        <f t="shared" si="51"/>
        <v>14330</v>
      </c>
      <c r="CD47" s="140">
        <f t="shared" si="51"/>
        <v>3377</v>
      </c>
      <c r="CE47" s="140">
        <f t="shared" si="51"/>
        <v>0</v>
      </c>
      <c r="CF47" s="141">
        <f t="shared" si="51"/>
        <v>60964</v>
      </c>
      <c r="CG47" s="140">
        <f t="shared" si="51"/>
        <v>0</v>
      </c>
      <c r="CH47" s="140">
        <f t="shared" si="51"/>
        <v>0</v>
      </c>
      <c r="CI47" s="140">
        <f t="shared" si="51"/>
        <v>55475</v>
      </c>
    </row>
    <row r="48" spans="1:87" s="123" customFormat="1" ht="12" customHeight="1">
      <c r="A48" s="124" t="s">
        <v>219</v>
      </c>
      <c r="B48" s="125" t="s">
        <v>299</v>
      </c>
      <c r="C48" s="124" t="s">
        <v>204</v>
      </c>
      <c r="D48" s="140">
        <f t="shared" si="3"/>
        <v>0</v>
      </c>
      <c r="E48" s="140">
        <f t="shared" si="4"/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1">
        <v>0</v>
      </c>
      <c r="L48" s="140">
        <f t="shared" si="5"/>
        <v>53435</v>
      </c>
      <c r="M48" s="140">
        <f t="shared" si="6"/>
        <v>1498</v>
      </c>
      <c r="N48" s="140">
        <v>1498</v>
      </c>
      <c r="O48" s="140">
        <v>0</v>
      </c>
      <c r="P48" s="140">
        <v>0</v>
      </c>
      <c r="Q48" s="140">
        <v>0</v>
      </c>
      <c r="R48" s="140">
        <f t="shared" si="7"/>
        <v>0</v>
      </c>
      <c r="S48" s="140">
        <v>0</v>
      </c>
      <c r="T48" s="140">
        <v>0</v>
      </c>
      <c r="U48" s="140">
        <v>0</v>
      </c>
      <c r="V48" s="140">
        <v>0</v>
      </c>
      <c r="W48" s="140">
        <f t="shared" si="8"/>
        <v>51937</v>
      </c>
      <c r="X48" s="140">
        <v>36988</v>
      </c>
      <c r="Y48" s="140">
        <v>11866</v>
      </c>
      <c r="Z48" s="140">
        <v>3083</v>
      </c>
      <c r="AA48" s="140">
        <v>0</v>
      </c>
      <c r="AB48" s="141">
        <v>31287</v>
      </c>
      <c r="AC48" s="140">
        <v>0</v>
      </c>
      <c r="AD48" s="140">
        <v>4719</v>
      </c>
      <c r="AE48" s="140">
        <f t="shared" si="9"/>
        <v>58154</v>
      </c>
      <c r="AF48" s="140">
        <f t="shared" si="10"/>
        <v>0</v>
      </c>
      <c r="AG48" s="140">
        <f t="shared" si="11"/>
        <v>0</v>
      </c>
      <c r="AH48" s="140">
        <v>0</v>
      </c>
      <c r="AI48" s="140">
        <v>0</v>
      </c>
      <c r="AJ48" s="140">
        <v>0</v>
      </c>
      <c r="AK48" s="140">
        <v>0</v>
      </c>
      <c r="AL48" s="140">
        <v>0</v>
      </c>
      <c r="AM48" s="141">
        <v>0</v>
      </c>
      <c r="AN48" s="140">
        <f t="shared" si="12"/>
        <v>0</v>
      </c>
      <c r="AO48" s="140">
        <f t="shared" si="13"/>
        <v>0</v>
      </c>
      <c r="AP48" s="140">
        <v>0</v>
      </c>
      <c r="AQ48" s="140">
        <v>0</v>
      </c>
      <c r="AR48" s="140">
        <v>0</v>
      </c>
      <c r="AS48" s="140">
        <v>0</v>
      </c>
      <c r="AT48" s="140">
        <f t="shared" si="14"/>
        <v>0</v>
      </c>
      <c r="AU48" s="140">
        <v>0</v>
      </c>
      <c r="AV48" s="140">
        <v>0</v>
      </c>
      <c r="AW48" s="140">
        <v>0</v>
      </c>
      <c r="AX48" s="140">
        <v>0</v>
      </c>
      <c r="AY48" s="140">
        <f t="shared" si="15"/>
        <v>0</v>
      </c>
      <c r="AZ48" s="140">
        <v>0</v>
      </c>
      <c r="BA48" s="140">
        <v>0</v>
      </c>
      <c r="BB48" s="140">
        <v>0</v>
      </c>
      <c r="BC48" s="140">
        <v>0</v>
      </c>
      <c r="BD48" s="141">
        <v>16674</v>
      </c>
      <c r="BE48" s="140">
        <v>0</v>
      </c>
      <c r="BF48" s="140">
        <v>0</v>
      </c>
      <c r="BG48" s="140">
        <f t="shared" si="16"/>
        <v>0</v>
      </c>
      <c r="BH48" s="140">
        <f t="shared" si="36"/>
        <v>0</v>
      </c>
      <c r="BI48" s="140">
        <f t="shared" si="37"/>
        <v>0</v>
      </c>
      <c r="BJ48" s="140">
        <f t="shared" si="38"/>
        <v>0</v>
      </c>
      <c r="BK48" s="140">
        <f t="shared" si="39"/>
        <v>0</v>
      </c>
      <c r="BL48" s="140">
        <f t="shared" si="40"/>
        <v>0</v>
      </c>
      <c r="BM48" s="140">
        <f t="shared" si="41"/>
        <v>0</v>
      </c>
      <c r="BN48" s="140">
        <f t="shared" si="42"/>
        <v>0</v>
      </c>
      <c r="BO48" s="141">
        <f t="shared" si="43"/>
        <v>0</v>
      </c>
      <c r="BP48" s="140">
        <f t="shared" si="44"/>
        <v>53435</v>
      </c>
      <c r="BQ48" s="140">
        <f t="shared" si="45"/>
        <v>1498</v>
      </c>
      <c r="BR48" s="140">
        <f t="shared" si="46"/>
        <v>1498</v>
      </c>
      <c r="BS48" s="140">
        <f t="shared" si="47"/>
        <v>0</v>
      </c>
      <c r="BT48" s="140">
        <f t="shared" si="48"/>
        <v>0</v>
      </c>
      <c r="BU48" s="140">
        <f t="shared" si="49"/>
        <v>0</v>
      </c>
      <c r="BV48" s="140">
        <f t="shared" si="50"/>
        <v>0</v>
      </c>
      <c r="BW48" s="140">
        <f t="shared" si="52"/>
        <v>0</v>
      </c>
      <c r="BX48" s="140">
        <f t="shared" si="53"/>
        <v>0</v>
      </c>
      <c r="BY48" s="140">
        <f t="shared" si="54"/>
        <v>0</v>
      </c>
      <c r="BZ48" s="140">
        <f t="shared" si="55"/>
        <v>0</v>
      </c>
      <c r="CA48" s="140">
        <f t="shared" si="51"/>
        <v>51937</v>
      </c>
      <c r="CB48" s="140">
        <f t="shared" si="51"/>
        <v>36988</v>
      </c>
      <c r="CC48" s="140">
        <f t="shared" si="51"/>
        <v>11866</v>
      </c>
      <c r="CD48" s="140">
        <f t="shared" si="51"/>
        <v>3083</v>
      </c>
      <c r="CE48" s="140">
        <f t="shared" si="51"/>
        <v>0</v>
      </c>
      <c r="CF48" s="141">
        <f t="shared" si="51"/>
        <v>47961</v>
      </c>
      <c r="CG48" s="140">
        <f t="shared" si="51"/>
        <v>0</v>
      </c>
      <c r="CH48" s="140">
        <f t="shared" si="51"/>
        <v>4719</v>
      </c>
      <c r="CI48" s="140">
        <f t="shared" si="51"/>
        <v>58154</v>
      </c>
    </row>
    <row r="49" spans="1:87" s="123" customFormat="1" ht="12" customHeight="1">
      <c r="A49" s="124" t="s">
        <v>219</v>
      </c>
      <c r="B49" s="125" t="s">
        <v>300</v>
      </c>
      <c r="C49" s="124" t="s">
        <v>301</v>
      </c>
      <c r="D49" s="140">
        <f t="shared" si="3"/>
        <v>0</v>
      </c>
      <c r="E49" s="140">
        <f t="shared" si="4"/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0</v>
      </c>
      <c r="K49" s="141">
        <v>0</v>
      </c>
      <c r="L49" s="140">
        <f t="shared" si="5"/>
        <v>10281</v>
      </c>
      <c r="M49" s="140">
        <f t="shared" si="6"/>
        <v>0</v>
      </c>
      <c r="N49" s="140">
        <v>0</v>
      </c>
      <c r="O49" s="140">
        <v>0</v>
      </c>
      <c r="P49" s="140">
        <v>0</v>
      </c>
      <c r="Q49" s="140">
        <v>0</v>
      </c>
      <c r="R49" s="140">
        <f t="shared" si="7"/>
        <v>929</v>
      </c>
      <c r="S49" s="140">
        <v>157</v>
      </c>
      <c r="T49" s="140">
        <v>0</v>
      </c>
      <c r="U49" s="140">
        <v>772</v>
      </c>
      <c r="V49" s="140">
        <v>0</v>
      </c>
      <c r="W49" s="140">
        <f t="shared" si="8"/>
        <v>9352</v>
      </c>
      <c r="X49" s="140">
        <v>6071</v>
      </c>
      <c r="Y49" s="140">
        <v>2218</v>
      </c>
      <c r="Z49" s="140">
        <v>1040</v>
      </c>
      <c r="AA49" s="140">
        <v>23</v>
      </c>
      <c r="AB49" s="141">
        <v>17732</v>
      </c>
      <c r="AC49" s="140">
        <v>0</v>
      </c>
      <c r="AD49" s="140">
        <v>3454</v>
      </c>
      <c r="AE49" s="140">
        <f t="shared" si="9"/>
        <v>13735</v>
      </c>
      <c r="AF49" s="140">
        <f t="shared" si="10"/>
        <v>0</v>
      </c>
      <c r="AG49" s="140">
        <f t="shared" si="11"/>
        <v>0</v>
      </c>
      <c r="AH49" s="140">
        <v>0</v>
      </c>
      <c r="AI49" s="140">
        <v>0</v>
      </c>
      <c r="AJ49" s="140">
        <v>0</v>
      </c>
      <c r="AK49" s="140">
        <v>0</v>
      </c>
      <c r="AL49" s="140">
        <v>0</v>
      </c>
      <c r="AM49" s="141">
        <v>0</v>
      </c>
      <c r="AN49" s="140">
        <f t="shared" si="12"/>
        <v>0</v>
      </c>
      <c r="AO49" s="140">
        <f t="shared" si="13"/>
        <v>0</v>
      </c>
      <c r="AP49" s="140">
        <v>0</v>
      </c>
      <c r="AQ49" s="140">
        <v>0</v>
      </c>
      <c r="AR49" s="140">
        <v>0</v>
      </c>
      <c r="AS49" s="140">
        <v>0</v>
      </c>
      <c r="AT49" s="140">
        <f t="shared" si="14"/>
        <v>0</v>
      </c>
      <c r="AU49" s="140">
        <v>0</v>
      </c>
      <c r="AV49" s="140">
        <v>0</v>
      </c>
      <c r="AW49" s="140">
        <v>0</v>
      </c>
      <c r="AX49" s="140">
        <v>0</v>
      </c>
      <c r="AY49" s="140">
        <f t="shared" si="15"/>
        <v>0</v>
      </c>
      <c r="AZ49" s="140">
        <v>0</v>
      </c>
      <c r="BA49" s="140">
        <v>0</v>
      </c>
      <c r="BB49" s="140">
        <v>0</v>
      </c>
      <c r="BC49" s="140">
        <v>0</v>
      </c>
      <c r="BD49" s="141">
        <v>16584</v>
      </c>
      <c r="BE49" s="140">
        <v>0</v>
      </c>
      <c r="BF49" s="140">
        <v>0</v>
      </c>
      <c r="BG49" s="140">
        <f t="shared" si="16"/>
        <v>0</v>
      </c>
      <c r="BH49" s="140">
        <f t="shared" si="36"/>
        <v>0</v>
      </c>
      <c r="BI49" s="140">
        <f t="shared" si="37"/>
        <v>0</v>
      </c>
      <c r="BJ49" s="140">
        <f t="shared" si="38"/>
        <v>0</v>
      </c>
      <c r="BK49" s="140">
        <f t="shared" si="39"/>
        <v>0</v>
      </c>
      <c r="BL49" s="140">
        <f t="shared" si="40"/>
        <v>0</v>
      </c>
      <c r="BM49" s="140">
        <f t="shared" si="41"/>
        <v>0</v>
      </c>
      <c r="BN49" s="140">
        <f t="shared" si="42"/>
        <v>0</v>
      </c>
      <c r="BO49" s="141">
        <f t="shared" si="43"/>
        <v>0</v>
      </c>
      <c r="BP49" s="140">
        <f t="shared" si="44"/>
        <v>10281</v>
      </c>
      <c r="BQ49" s="140">
        <f t="shared" si="45"/>
        <v>0</v>
      </c>
      <c r="BR49" s="140">
        <f t="shared" si="46"/>
        <v>0</v>
      </c>
      <c r="BS49" s="140">
        <f t="shared" si="47"/>
        <v>0</v>
      </c>
      <c r="BT49" s="140">
        <f t="shared" si="48"/>
        <v>0</v>
      </c>
      <c r="BU49" s="140">
        <f t="shared" si="49"/>
        <v>0</v>
      </c>
      <c r="BV49" s="140">
        <f t="shared" si="50"/>
        <v>929</v>
      </c>
      <c r="BW49" s="140">
        <f t="shared" si="52"/>
        <v>157</v>
      </c>
      <c r="BX49" s="140">
        <f t="shared" si="53"/>
        <v>0</v>
      </c>
      <c r="BY49" s="140">
        <f t="shared" si="54"/>
        <v>772</v>
      </c>
      <c r="BZ49" s="140">
        <f t="shared" si="55"/>
        <v>0</v>
      </c>
      <c r="CA49" s="140">
        <f t="shared" si="51"/>
        <v>9352</v>
      </c>
      <c r="CB49" s="140">
        <f t="shared" si="51"/>
        <v>6071</v>
      </c>
      <c r="CC49" s="140">
        <f t="shared" si="51"/>
        <v>2218</v>
      </c>
      <c r="CD49" s="140">
        <f t="shared" si="51"/>
        <v>1040</v>
      </c>
      <c r="CE49" s="140">
        <f t="shared" si="51"/>
        <v>23</v>
      </c>
      <c r="CF49" s="141">
        <f t="shared" si="51"/>
        <v>34316</v>
      </c>
      <c r="CG49" s="140">
        <f t="shared" si="51"/>
        <v>0</v>
      </c>
      <c r="CH49" s="140">
        <f t="shared" si="51"/>
        <v>3454</v>
      </c>
      <c r="CI49" s="140">
        <f t="shared" si="51"/>
        <v>13735</v>
      </c>
    </row>
    <row r="50" spans="1:87" s="123" customFormat="1" ht="12" customHeight="1">
      <c r="A50" s="124" t="s">
        <v>219</v>
      </c>
      <c r="B50" s="125" t="s">
        <v>302</v>
      </c>
      <c r="C50" s="124" t="s">
        <v>303</v>
      </c>
      <c r="D50" s="140">
        <f t="shared" si="3"/>
        <v>0</v>
      </c>
      <c r="E50" s="140">
        <f t="shared" si="4"/>
        <v>0</v>
      </c>
      <c r="F50" s="140">
        <v>0</v>
      </c>
      <c r="G50" s="140">
        <v>0</v>
      </c>
      <c r="H50" s="140">
        <v>0</v>
      </c>
      <c r="I50" s="140">
        <v>0</v>
      </c>
      <c r="J50" s="140">
        <v>0</v>
      </c>
      <c r="K50" s="141">
        <v>10050</v>
      </c>
      <c r="L50" s="140">
        <f t="shared" si="5"/>
        <v>22380</v>
      </c>
      <c r="M50" s="140">
        <f t="shared" si="6"/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f t="shared" si="7"/>
        <v>1473</v>
      </c>
      <c r="S50" s="140">
        <v>472</v>
      </c>
      <c r="T50" s="140">
        <v>761</v>
      </c>
      <c r="U50" s="140">
        <v>240</v>
      </c>
      <c r="V50" s="140">
        <v>0</v>
      </c>
      <c r="W50" s="140">
        <f t="shared" si="8"/>
        <v>20907</v>
      </c>
      <c r="X50" s="140">
        <v>10741</v>
      </c>
      <c r="Y50" s="140">
        <v>6120</v>
      </c>
      <c r="Z50" s="140">
        <v>4046</v>
      </c>
      <c r="AA50" s="140">
        <v>0</v>
      </c>
      <c r="AB50" s="141">
        <v>18773</v>
      </c>
      <c r="AC50" s="140">
        <v>0</v>
      </c>
      <c r="AD50" s="140">
        <v>0</v>
      </c>
      <c r="AE50" s="140">
        <f t="shared" si="9"/>
        <v>22380</v>
      </c>
      <c r="AF50" s="140">
        <f t="shared" si="10"/>
        <v>0</v>
      </c>
      <c r="AG50" s="140">
        <f t="shared" si="11"/>
        <v>0</v>
      </c>
      <c r="AH50" s="140">
        <v>0</v>
      </c>
      <c r="AI50" s="140">
        <v>0</v>
      </c>
      <c r="AJ50" s="140">
        <v>0</v>
      </c>
      <c r="AK50" s="140">
        <v>0</v>
      </c>
      <c r="AL50" s="140">
        <v>0</v>
      </c>
      <c r="AM50" s="141">
        <v>14104</v>
      </c>
      <c r="AN50" s="140">
        <f t="shared" si="12"/>
        <v>7453</v>
      </c>
      <c r="AO50" s="140">
        <f t="shared" si="13"/>
        <v>0</v>
      </c>
      <c r="AP50" s="140">
        <v>0</v>
      </c>
      <c r="AQ50" s="140">
        <v>0</v>
      </c>
      <c r="AR50" s="140">
        <v>0</v>
      </c>
      <c r="AS50" s="140">
        <v>0</v>
      </c>
      <c r="AT50" s="140">
        <f t="shared" si="14"/>
        <v>0</v>
      </c>
      <c r="AU50" s="140">
        <v>0</v>
      </c>
      <c r="AV50" s="140">
        <v>0</v>
      </c>
      <c r="AW50" s="140">
        <v>0</v>
      </c>
      <c r="AX50" s="140">
        <v>0</v>
      </c>
      <c r="AY50" s="140">
        <f t="shared" si="15"/>
        <v>7453</v>
      </c>
      <c r="AZ50" s="140">
        <v>7453</v>
      </c>
      <c r="BA50" s="140">
        <v>0</v>
      </c>
      <c r="BB50" s="140">
        <v>0</v>
      </c>
      <c r="BC50" s="140">
        <v>0</v>
      </c>
      <c r="BD50" s="141">
        <v>27251</v>
      </c>
      <c r="BE50" s="140">
        <v>0</v>
      </c>
      <c r="BF50" s="140">
        <v>0</v>
      </c>
      <c r="BG50" s="140">
        <f t="shared" si="16"/>
        <v>7453</v>
      </c>
      <c r="BH50" s="140">
        <f t="shared" si="36"/>
        <v>0</v>
      </c>
      <c r="BI50" s="140">
        <f t="shared" si="37"/>
        <v>0</v>
      </c>
      <c r="BJ50" s="140">
        <f t="shared" si="38"/>
        <v>0</v>
      </c>
      <c r="BK50" s="140">
        <f t="shared" si="39"/>
        <v>0</v>
      </c>
      <c r="BL50" s="140">
        <f t="shared" si="40"/>
        <v>0</v>
      </c>
      <c r="BM50" s="140">
        <f t="shared" si="41"/>
        <v>0</v>
      </c>
      <c r="BN50" s="140">
        <f t="shared" si="42"/>
        <v>0</v>
      </c>
      <c r="BO50" s="141">
        <f t="shared" si="43"/>
        <v>24154</v>
      </c>
      <c r="BP50" s="140">
        <f t="shared" si="44"/>
        <v>29833</v>
      </c>
      <c r="BQ50" s="140">
        <f t="shared" si="45"/>
        <v>0</v>
      </c>
      <c r="BR50" s="140">
        <f t="shared" si="46"/>
        <v>0</v>
      </c>
      <c r="BS50" s="140">
        <f t="shared" si="47"/>
        <v>0</v>
      </c>
      <c r="BT50" s="140">
        <f t="shared" si="48"/>
        <v>0</v>
      </c>
      <c r="BU50" s="140">
        <f t="shared" si="49"/>
        <v>0</v>
      </c>
      <c r="BV50" s="140">
        <f t="shared" si="50"/>
        <v>1473</v>
      </c>
      <c r="BW50" s="140">
        <f t="shared" si="52"/>
        <v>472</v>
      </c>
      <c r="BX50" s="140">
        <f t="shared" si="53"/>
        <v>761</v>
      </c>
      <c r="BY50" s="140">
        <f t="shared" si="54"/>
        <v>240</v>
      </c>
      <c r="BZ50" s="140">
        <f t="shared" si="55"/>
        <v>0</v>
      </c>
      <c r="CA50" s="140">
        <f t="shared" si="51"/>
        <v>28360</v>
      </c>
      <c r="CB50" s="140">
        <f t="shared" si="51"/>
        <v>18194</v>
      </c>
      <c r="CC50" s="140">
        <f t="shared" si="51"/>
        <v>6120</v>
      </c>
      <c r="CD50" s="140">
        <f t="shared" si="51"/>
        <v>4046</v>
      </c>
      <c r="CE50" s="140">
        <f t="shared" si="51"/>
        <v>0</v>
      </c>
      <c r="CF50" s="141">
        <f t="shared" si="51"/>
        <v>46024</v>
      </c>
      <c r="CG50" s="140">
        <f t="shared" si="51"/>
        <v>0</v>
      </c>
      <c r="CH50" s="140">
        <f t="shared" si="51"/>
        <v>0</v>
      </c>
      <c r="CI50" s="140">
        <f t="shared" si="51"/>
        <v>29833</v>
      </c>
    </row>
    <row r="51" spans="1:87" s="123" customFormat="1" ht="12" customHeight="1">
      <c r="A51" s="124" t="s">
        <v>219</v>
      </c>
      <c r="B51" s="125" t="s">
        <v>304</v>
      </c>
      <c r="C51" s="124" t="s">
        <v>305</v>
      </c>
      <c r="D51" s="140">
        <f t="shared" si="3"/>
        <v>0</v>
      </c>
      <c r="E51" s="140">
        <f t="shared" si="4"/>
        <v>0</v>
      </c>
      <c r="F51" s="140">
        <v>0</v>
      </c>
      <c r="G51" s="140">
        <v>0</v>
      </c>
      <c r="H51" s="140">
        <v>0</v>
      </c>
      <c r="I51" s="140">
        <v>0</v>
      </c>
      <c r="J51" s="140">
        <v>0</v>
      </c>
      <c r="K51" s="141">
        <v>1195</v>
      </c>
      <c r="L51" s="140">
        <f t="shared" si="5"/>
        <v>3917</v>
      </c>
      <c r="M51" s="140">
        <f t="shared" si="6"/>
        <v>482</v>
      </c>
      <c r="N51" s="140">
        <v>0</v>
      </c>
      <c r="O51" s="140">
        <v>482</v>
      </c>
      <c r="P51" s="140">
        <v>0</v>
      </c>
      <c r="Q51" s="140">
        <v>0</v>
      </c>
      <c r="R51" s="140">
        <f t="shared" si="7"/>
        <v>0</v>
      </c>
      <c r="S51" s="140">
        <v>0</v>
      </c>
      <c r="T51" s="140">
        <v>0</v>
      </c>
      <c r="U51" s="140">
        <v>0</v>
      </c>
      <c r="V51" s="140">
        <v>0</v>
      </c>
      <c r="W51" s="140">
        <f t="shared" si="8"/>
        <v>3435</v>
      </c>
      <c r="X51" s="140">
        <v>3108</v>
      </c>
      <c r="Y51" s="140">
        <v>0</v>
      </c>
      <c r="Z51" s="140">
        <v>327</v>
      </c>
      <c r="AA51" s="140">
        <v>0</v>
      </c>
      <c r="AB51" s="141">
        <v>6880</v>
      </c>
      <c r="AC51" s="140">
        <v>0</v>
      </c>
      <c r="AD51" s="140">
        <v>0</v>
      </c>
      <c r="AE51" s="140">
        <f t="shared" si="9"/>
        <v>3917</v>
      </c>
      <c r="AF51" s="140">
        <f t="shared" si="10"/>
        <v>0</v>
      </c>
      <c r="AG51" s="140">
        <f t="shared" si="11"/>
        <v>0</v>
      </c>
      <c r="AH51" s="140">
        <v>0</v>
      </c>
      <c r="AI51" s="140">
        <v>0</v>
      </c>
      <c r="AJ51" s="140">
        <v>0</v>
      </c>
      <c r="AK51" s="140">
        <v>0</v>
      </c>
      <c r="AL51" s="140">
        <v>0</v>
      </c>
      <c r="AM51" s="141">
        <v>1677</v>
      </c>
      <c r="AN51" s="140">
        <f t="shared" si="12"/>
        <v>792</v>
      </c>
      <c r="AO51" s="140">
        <f t="shared" si="13"/>
        <v>0</v>
      </c>
      <c r="AP51" s="140">
        <v>0</v>
      </c>
      <c r="AQ51" s="140">
        <v>0</v>
      </c>
      <c r="AR51" s="140">
        <v>0</v>
      </c>
      <c r="AS51" s="140">
        <v>0</v>
      </c>
      <c r="AT51" s="140">
        <f t="shared" si="14"/>
        <v>792</v>
      </c>
      <c r="AU51" s="140">
        <v>792</v>
      </c>
      <c r="AV51" s="140">
        <v>0</v>
      </c>
      <c r="AW51" s="140">
        <v>0</v>
      </c>
      <c r="AX51" s="140">
        <v>0</v>
      </c>
      <c r="AY51" s="140">
        <f t="shared" si="15"/>
        <v>0</v>
      </c>
      <c r="AZ51" s="140">
        <v>0</v>
      </c>
      <c r="BA51" s="140">
        <v>0</v>
      </c>
      <c r="BB51" s="140">
        <v>0</v>
      </c>
      <c r="BC51" s="140">
        <v>0</v>
      </c>
      <c r="BD51" s="141">
        <v>3241</v>
      </c>
      <c r="BE51" s="140">
        <v>0</v>
      </c>
      <c r="BF51" s="140">
        <v>0</v>
      </c>
      <c r="BG51" s="140">
        <f t="shared" si="16"/>
        <v>792</v>
      </c>
      <c r="BH51" s="140">
        <f t="shared" si="36"/>
        <v>0</v>
      </c>
      <c r="BI51" s="140">
        <f t="shared" si="37"/>
        <v>0</v>
      </c>
      <c r="BJ51" s="140">
        <f t="shared" si="38"/>
        <v>0</v>
      </c>
      <c r="BK51" s="140">
        <f t="shared" si="39"/>
        <v>0</v>
      </c>
      <c r="BL51" s="140">
        <f t="shared" si="40"/>
        <v>0</v>
      </c>
      <c r="BM51" s="140">
        <f t="shared" si="41"/>
        <v>0</v>
      </c>
      <c r="BN51" s="140">
        <f t="shared" si="42"/>
        <v>0</v>
      </c>
      <c r="BO51" s="141">
        <f t="shared" si="43"/>
        <v>2872</v>
      </c>
      <c r="BP51" s="140">
        <f t="shared" si="44"/>
        <v>4709</v>
      </c>
      <c r="BQ51" s="140">
        <f t="shared" si="45"/>
        <v>482</v>
      </c>
      <c r="BR51" s="140">
        <f t="shared" si="46"/>
        <v>0</v>
      </c>
      <c r="BS51" s="140">
        <f t="shared" si="47"/>
        <v>482</v>
      </c>
      <c r="BT51" s="140">
        <f t="shared" si="48"/>
        <v>0</v>
      </c>
      <c r="BU51" s="140">
        <f t="shared" si="49"/>
        <v>0</v>
      </c>
      <c r="BV51" s="140">
        <f t="shared" si="50"/>
        <v>792</v>
      </c>
      <c r="BW51" s="140">
        <f t="shared" si="52"/>
        <v>792</v>
      </c>
      <c r="BX51" s="140">
        <f t="shared" si="53"/>
        <v>0</v>
      </c>
      <c r="BY51" s="140">
        <f t="shared" si="54"/>
        <v>0</v>
      </c>
      <c r="BZ51" s="140">
        <f t="shared" si="55"/>
        <v>0</v>
      </c>
      <c r="CA51" s="140">
        <f t="shared" si="51"/>
        <v>3435</v>
      </c>
      <c r="CB51" s="140">
        <f t="shared" si="51"/>
        <v>3108</v>
      </c>
      <c r="CC51" s="140">
        <f t="shared" si="51"/>
        <v>0</v>
      </c>
      <c r="CD51" s="140">
        <f t="shared" si="51"/>
        <v>327</v>
      </c>
      <c r="CE51" s="140">
        <f t="shared" si="51"/>
        <v>0</v>
      </c>
      <c r="CF51" s="141">
        <f t="shared" si="51"/>
        <v>10121</v>
      </c>
      <c r="CG51" s="140">
        <f t="shared" si="51"/>
        <v>0</v>
      </c>
      <c r="CH51" s="140">
        <f t="shared" si="51"/>
        <v>0</v>
      </c>
      <c r="CI51" s="140">
        <f t="shared" si="51"/>
        <v>4709</v>
      </c>
    </row>
    <row r="52" spans="1:87" s="123" customFormat="1" ht="12" customHeight="1">
      <c r="A52" s="124" t="s">
        <v>219</v>
      </c>
      <c r="B52" s="125" t="s">
        <v>306</v>
      </c>
      <c r="C52" s="124" t="s">
        <v>307</v>
      </c>
      <c r="D52" s="140">
        <f t="shared" si="3"/>
        <v>0</v>
      </c>
      <c r="E52" s="140">
        <f t="shared" si="4"/>
        <v>0</v>
      </c>
      <c r="F52" s="140">
        <v>0</v>
      </c>
      <c r="G52" s="140">
        <v>0</v>
      </c>
      <c r="H52" s="140">
        <v>0</v>
      </c>
      <c r="I52" s="140">
        <v>0</v>
      </c>
      <c r="J52" s="140">
        <v>0</v>
      </c>
      <c r="K52" s="141">
        <v>0</v>
      </c>
      <c r="L52" s="140">
        <f t="shared" si="5"/>
        <v>0</v>
      </c>
      <c r="M52" s="140">
        <f t="shared" si="6"/>
        <v>0</v>
      </c>
      <c r="N52" s="140">
        <v>0</v>
      </c>
      <c r="O52" s="140">
        <v>0</v>
      </c>
      <c r="P52" s="140">
        <v>0</v>
      </c>
      <c r="Q52" s="140">
        <v>0</v>
      </c>
      <c r="R52" s="140">
        <f t="shared" si="7"/>
        <v>0</v>
      </c>
      <c r="S52" s="140">
        <v>0</v>
      </c>
      <c r="T52" s="140">
        <v>0</v>
      </c>
      <c r="U52" s="140">
        <v>0</v>
      </c>
      <c r="V52" s="140">
        <v>0</v>
      </c>
      <c r="W52" s="140">
        <f t="shared" si="8"/>
        <v>0</v>
      </c>
      <c r="X52" s="140">
        <v>0</v>
      </c>
      <c r="Y52" s="140">
        <v>0</v>
      </c>
      <c r="Z52" s="140">
        <v>0</v>
      </c>
      <c r="AA52" s="140">
        <v>0</v>
      </c>
      <c r="AB52" s="141">
        <v>11387</v>
      </c>
      <c r="AC52" s="140">
        <v>0</v>
      </c>
      <c r="AD52" s="140">
        <v>0</v>
      </c>
      <c r="AE52" s="140">
        <f t="shared" si="9"/>
        <v>0</v>
      </c>
      <c r="AF52" s="140">
        <f t="shared" si="10"/>
        <v>0</v>
      </c>
      <c r="AG52" s="140">
        <f t="shared" si="11"/>
        <v>0</v>
      </c>
      <c r="AH52" s="140">
        <v>0</v>
      </c>
      <c r="AI52" s="140">
        <v>0</v>
      </c>
      <c r="AJ52" s="140">
        <v>0</v>
      </c>
      <c r="AK52" s="140">
        <v>0</v>
      </c>
      <c r="AL52" s="140">
        <v>0</v>
      </c>
      <c r="AM52" s="141">
        <v>0</v>
      </c>
      <c r="AN52" s="140">
        <f t="shared" si="12"/>
        <v>0</v>
      </c>
      <c r="AO52" s="140">
        <f t="shared" si="13"/>
        <v>0</v>
      </c>
      <c r="AP52" s="140">
        <v>0</v>
      </c>
      <c r="AQ52" s="140">
        <v>0</v>
      </c>
      <c r="AR52" s="140">
        <v>0</v>
      </c>
      <c r="AS52" s="140">
        <v>0</v>
      </c>
      <c r="AT52" s="140">
        <f t="shared" si="14"/>
        <v>0</v>
      </c>
      <c r="AU52" s="140">
        <v>0</v>
      </c>
      <c r="AV52" s="140">
        <v>0</v>
      </c>
      <c r="AW52" s="140">
        <v>0</v>
      </c>
      <c r="AX52" s="140">
        <v>0</v>
      </c>
      <c r="AY52" s="140">
        <f t="shared" si="15"/>
        <v>0</v>
      </c>
      <c r="AZ52" s="140">
        <v>0</v>
      </c>
      <c r="BA52" s="140">
        <v>0</v>
      </c>
      <c r="BB52" s="140">
        <v>0</v>
      </c>
      <c r="BC52" s="140">
        <v>0</v>
      </c>
      <c r="BD52" s="141">
        <v>9096</v>
      </c>
      <c r="BE52" s="140">
        <v>0</v>
      </c>
      <c r="BF52" s="140">
        <v>0</v>
      </c>
      <c r="BG52" s="140">
        <f t="shared" si="16"/>
        <v>0</v>
      </c>
      <c r="BH52" s="140">
        <f t="shared" si="36"/>
        <v>0</v>
      </c>
      <c r="BI52" s="140">
        <f t="shared" si="37"/>
        <v>0</v>
      </c>
      <c r="BJ52" s="140">
        <f t="shared" si="38"/>
        <v>0</v>
      </c>
      <c r="BK52" s="140">
        <f t="shared" si="39"/>
        <v>0</v>
      </c>
      <c r="BL52" s="140">
        <f t="shared" si="40"/>
        <v>0</v>
      </c>
      <c r="BM52" s="140">
        <f t="shared" si="41"/>
        <v>0</v>
      </c>
      <c r="BN52" s="140">
        <f t="shared" si="42"/>
        <v>0</v>
      </c>
      <c r="BO52" s="141">
        <f t="shared" si="43"/>
        <v>0</v>
      </c>
      <c r="BP52" s="140">
        <f t="shared" si="44"/>
        <v>0</v>
      </c>
      <c r="BQ52" s="140">
        <f t="shared" si="45"/>
        <v>0</v>
      </c>
      <c r="BR52" s="140">
        <f t="shared" si="46"/>
        <v>0</v>
      </c>
      <c r="BS52" s="140">
        <f t="shared" si="47"/>
        <v>0</v>
      </c>
      <c r="BT52" s="140">
        <f t="shared" si="48"/>
        <v>0</v>
      </c>
      <c r="BU52" s="140">
        <f t="shared" si="49"/>
        <v>0</v>
      </c>
      <c r="BV52" s="140">
        <f t="shared" si="50"/>
        <v>0</v>
      </c>
      <c r="BW52" s="140">
        <f t="shared" si="52"/>
        <v>0</v>
      </c>
      <c r="BX52" s="140">
        <f t="shared" si="53"/>
        <v>0</v>
      </c>
      <c r="BY52" s="140">
        <f t="shared" si="54"/>
        <v>0</v>
      </c>
      <c r="BZ52" s="140">
        <f t="shared" si="55"/>
        <v>0</v>
      </c>
      <c r="CA52" s="140">
        <f t="shared" si="51"/>
        <v>0</v>
      </c>
      <c r="CB52" s="140">
        <f t="shared" si="51"/>
        <v>0</v>
      </c>
      <c r="CC52" s="140">
        <f t="shared" si="51"/>
        <v>0</v>
      </c>
      <c r="CD52" s="140">
        <f t="shared" si="51"/>
        <v>0</v>
      </c>
      <c r="CE52" s="140">
        <f t="shared" si="51"/>
        <v>0</v>
      </c>
      <c r="CF52" s="141">
        <f t="shared" si="51"/>
        <v>20483</v>
      </c>
      <c r="CG52" s="140">
        <f t="shared" si="51"/>
        <v>0</v>
      </c>
      <c r="CH52" s="140">
        <f t="shared" si="51"/>
        <v>0</v>
      </c>
      <c r="CI52" s="140">
        <f t="shared" si="51"/>
        <v>0</v>
      </c>
    </row>
    <row r="53" spans="1:87" s="123" customFormat="1" ht="12" customHeight="1">
      <c r="A53" s="124" t="s">
        <v>219</v>
      </c>
      <c r="B53" s="125" t="s">
        <v>308</v>
      </c>
      <c r="C53" s="124" t="s">
        <v>309</v>
      </c>
      <c r="D53" s="140">
        <f t="shared" si="3"/>
        <v>2320</v>
      </c>
      <c r="E53" s="140">
        <f t="shared" si="4"/>
        <v>2320</v>
      </c>
      <c r="F53" s="140">
        <v>2320</v>
      </c>
      <c r="G53" s="140">
        <v>0</v>
      </c>
      <c r="H53" s="140">
        <v>0</v>
      </c>
      <c r="I53" s="140">
        <v>0</v>
      </c>
      <c r="J53" s="140">
        <v>0</v>
      </c>
      <c r="K53" s="141">
        <v>0</v>
      </c>
      <c r="L53" s="140">
        <f t="shared" si="5"/>
        <v>9060</v>
      </c>
      <c r="M53" s="140">
        <f t="shared" si="6"/>
        <v>368</v>
      </c>
      <c r="N53" s="140">
        <v>168</v>
      </c>
      <c r="O53" s="140">
        <v>200</v>
      </c>
      <c r="P53" s="140">
        <v>0</v>
      </c>
      <c r="Q53" s="140">
        <v>0</v>
      </c>
      <c r="R53" s="140">
        <f t="shared" si="7"/>
        <v>1160</v>
      </c>
      <c r="S53" s="140">
        <v>0</v>
      </c>
      <c r="T53" s="140">
        <v>428</v>
      </c>
      <c r="U53" s="140">
        <v>732</v>
      </c>
      <c r="V53" s="140">
        <v>0</v>
      </c>
      <c r="W53" s="140">
        <f t="shared" si="8"/>
        <v>5760</v>
      </c>
      <c r="X53" s="140">
        <v>4029</v>
      </c>
      <c r="Y53" s="140">
        <v>1570</v>
      </c>
      <c r="Z53" s="140">
        <v>161</v>
      </c>
      <c r="AA53" s="140">
        <v>0</v>
      </c>
      <c r="AB53" s="141">
        <v>14272</v>
      </c>
      <c r="AC53" s="140">
        <v>1772</v>
      </c>
      <c r="AD53" s="140">
        <v>61</v>
      </c>
      <c r="AE53" s="140">
        <f t="shared" si="9"/>
        <v>11441</v>
      </c>
      <c r="AF53" s="140">
        <f t="shared" si="10"/>
        <v>0</v>
      </c>
      <c r="AG53" s="140">
        <f t="shared" si="11"/>
        <v>0</v>
      </c>
      <c r="AH53" s="140">
        <v>0</v>
      </c>
      <c r="AI53" s="140">
        <v>0</v>
      </c>
      <c r="AJ53" s="140">
        <v>0</v>
      </c>
      <c r="AK53" s="140">
        <v>0</v>
      </c>
      <c r="AL53" s="140">
        <v>0</v>
      </c>
      <c r="AM53" s="141">
        <v>0</v>
      </c>
      <c r="AN53" s="140">
        <f t="shared" si="12"/>
        <v>0</v>
      </c>
      <c r="AO53" s="140">
        <f t="shared" si="13"/>
        <v>0</v>
      </c>
      <c r="AP53" s="140">
        <v>0</v>
      </c>
      <c r="AQ53" s="140">
        <v>0</v>
      </c>
      <c r="AR53" s="140">
        <v>0</v>
      </c>
      <c r="AS53" s="140">
        <v>0</v>
      </c>
      <c r="AT53" s="140">
        <f t="shared" si="14"/>
        <v>0</v>
      </c>
      <c r="AU53" s="140">
        <v>0</v>
      </c>
      <c r="AV53" s="140">
        <v>0</v>
      </c>
      <c r="AW53" s="140">
        <v>0</v>
      </c>
      <c r="AX53" s="140">
        <v>0</v>
      </c>
      <c r="AY53" s="140">
        <f t="shared" si="15"/>
        <v>0</v>
      </c>
      <c r="AZ53" s="140">
        <v>0</v>
      </c>
      <c r="BA53" s="140">
        <v>0</v>
      </c>
      <c r="BB53" s="140">
        <v>0</v>
      </c>
      <c r="BC53" s="140">
        <v>0</v>
      </c>
      <c r="BD53" s="141">
        <v>17505</v>
      </c>
      <c r="BE53" s="140">
        <v>0</v>
      </c>
      <c r="BF53" s="140">
        <v>0</v>
      </c>
      <c r="BG53" s="140">
        <f t="shared" si="16"/>
        <v>0</v>
      </c>
      <c r="BH53" s="140">
        <f t="shared" si="36"/>
        <v>2320</v>
      </c>
      <c r="BI53" s="140">
        <f t="shared" si="37"/>
        <v>2320</v>
      </c>
      <c r="BJ53" s="140">
        <f t="shared" si="38"/>
        <v>2320</v>
      </c>
      <c r="BK53" s="140">
        <f t="shared" si="39"/>
        <v>0</v>
      </c>
      <c r="BL53" s="140">
        <f t="shared" si="40"/>
        <v>0</v>
      </c>
      <c r="BM53" s="140">
        <f t="shared" si="41"/>
        <v>0</v>
      </c>
      <c r="BN53" s="140">
        <f t="shared" si="42"/>
        <v>0</v>
      </c>
      <c r="BO53" s="141">
        <f t="shared" si="43"/>
        <v>0</v>
      </c>
      <c r="BP53" s="140">
        <f t="shared" si="44"/>
        <v>9060</v>
      </c>
      <c r="BQ53" s="140">
        <f t="shared" si="45"/>
        <v>368</v>
      </c>
      <c r="BR53" s="140">
        <f t="shared" si="46"/>
        <v>168</v>
      </c>
      <c r="BS53" s="140">
        <f t="shared" si="47"/>
        <v>200</v>
      </c>
      <c r="BT53" s="140">
        <f t="shared" si="48"/>
        <v>0</v>
      </c>
      <c r="BU53" s="140">
        <f t="shared" si="49"/>
        <v>0</v>
      </c>
      <c r="BV53" s="140">
        <f t="shared" si="50"/>
        <v>1160</v>
      </c>
      <c r="BW53" s="140">
        <f t="shared" si="52"/>
        <v>0</v>
      </c>
      <c r="BX53" s="140">
        <f t="shared" si="53"/>
        <v>428</v>
      </c>
      <c r="BY53" s="140">
        <f t="shared" si="54"/>
        <v>732</v>
      </c>
      <c r="BZ53" s="140">
        <f t="shared" si="55"/>
        <v>0</v>
      </c>
      <c r="CA53" s="140">
        <f t="shared" si="51"/>
        <v>5760</v>
      </c>
      <c r="CB53" s="140">
        <f t="shared" si="51"/>
        <v>4029</v>
      </c>
      <c r="CC53" s="140">
        <f t="shared" si="51"/>
        <v>1570</v>
      </c>
      <c r="CD53" s="140">
        <f t="shared" si="51"/>
        <v>161</v>
      </c>
      <c r="CE53" s="140">
        <f t="shared" si="51"/>
        <v>0</v>
      </c>
      <c r="CF53" s="141">
        <f t="shared" si="51"/>
        <v>31777</v>
      </c>
      <c r="CG53" s="140">
        <f t="shared" si="51"/>
        <v>1772</v>
      </c>
      <c r="CH53" s="140">
        <f t="shared" si="51"/>
        <v>61</v>
      </c>
      <c r="CI53" s="140">
        <f t="shared" si="51"/>
        <v>11441</v>
      </c>
    </row>
    <row r="54" spans="1:87" s="123" customFormat="1" ht="12" customHeight="1">
      <c r="A54" s="124" t="s">
        <v>219</v>
      </c>
      <c r="B54" s="125" t="s">
        <v>310</v>
      </c>
      <c r="C54" s="124" t="s">
        <v>311</v>
      </c>
      <c r="D54" s="140">
        <f t="shared" si="3"/>
        <v>0</v>
      </c>
      <c r="E54" s="140">
        <f t="shared" si="4"/>
        <v>0</v>
      </c>
      <c r="F54" s="140">
        <v>0</v>
      </c>
      <c r="G54" s="140">
        <v>0</v>
      </c>
      <c r="H54" s="140">
        <v>0</v>
      </c>
      <c r="I54" s="140">
        <v>0</v>
      </c>
      <c r="J54" s="140">
        <v>0</v>
      </c>
      <c r="K54" s="141">
        <v>0</v>
      </c>
      <c r="L54" s="140">
        <f t="shared" si="5"/>
        <v>1187</v>
      </c>
      <c r="M54" s="140">
        <f t="shared" si="6"/>
        <v>86</v>
      </c>
      <c r="N54" s="140">
        <v>0</v>
      </c>
      <c r="O54" s="140">
        <v>0</v>
      </c>
      <c r="P54" s="140">
        <v>86</v>
      </c>
      <c r="Q54" s="140"/>
      <c r="R54" s="140">
        <f t="shared" si="7"/>
        <v>1101</v>
      </c>
      <c r="S54" s="140">
        <v>312</v>
      </c>
      <c r="T54" s="140">
        <v>427</v>
      </c>
      <c r="U54" s="140">
        <v>362</v>
      </c>
      <c r="V54" s="140">
        <v>0</v>
      </c>
      <c r="W54" s="140">
        <f t="shared" si="8"/>
        <v>0</v>
      </c>
      <c r="X54" s="140">
        <v>0</v>
      </c>
      <c r="Y54" s="140">
        <v>0</v>
      </c>
      <c r="Z54" s="140">
        <v>0</v>
      </c>
      <c r="AA54" s="140">
        <v>0</v>
      </c>
      <c r="AB54" s="141">
        <v>8221</v>
      </c>
      <c r="AC54" s="140">
        <v>0</v>
      </c>
      <c r="AD54" s="140">
        <v>0</v>
      </c>
      <c r="AE54" s="140">
        <f t="shared" si="9"/>
        <v>1187</v>
      </c>
      <c r="AF54" s="140">
        <f t="shared" si="10"/>
        <v>0</v>
      </c>
      <c r="AG54" s="140">
        <f t="shared" si="11"/>
        <v>0</v>
      </c>
      <c r="AH54" s="140">
        <v>0</v>
      </c>
      <c r="AI54" s="140">
        <v>0</v>
      </c>
      <c r="AJ54" s="140">
        <v>0</v>
      </c>
      <c r="AK54" s="140">
        <v>0</v>
      </c>
      <c r="AL54" s="140">
        <v>0</v>
      </c>
      <c r="AM54" s="141">
        <v>0</v>
      </c>
      <c r="AN54" s="140">
        <f t="shared" si="12"/>
        <v>0</v>
      </c>
      <c r="AO54" s="140">
        <f t="shared" si="13"/>
        <v>0</v>
      </c>
      <c r="AP54" s="140">
        <v>0</v>
      </c>
      <c r="AQ54" s="140">
        <v>0</v>
      </c>
      <c r="AR54" s="140">
        <v>0</v>
      </c>
      <c r="AS54" s="140">
        <v>0</v>
      </c>
      <c r="AT54" s="140">
        <f t="shared" si="14"/>
        <v>0</v>
      </c>
      <c r="AU54" s="140">
        <v>0</v>
      </c>
      <c r="AV54" s="140">
        <v>0</v>
      </c>
      <c r="AW54" s="140">
        <v>0</v>
      </c>
      <c r="AX54" s="140">
        <v>0</v>
      </c>
      <c r="AY54" s="140">
        <f t="shared" si="15"/>
        <v>0</v>
      </c>
      <c r="AZ54" s="140">
        <v>0</v>
      </c>
      <c r="BA54" s="140">
        <v>0</v>
      </c>
      <c r="BB54" s="140">
        <v>0</v>
      </c>
      <c r="BC54" s="140">
        <v>0</v>
      </c>
      <c r="BD54" s="141">
        <v>4126</v>
      </c>
      <c r="BE54" s="140">
        <v>0</v>
      </c>
      <c r="BF54" s="140">
        <v>0</v>
      </c>
      <c r="BG54" s="140">
        <f t="shared" si="16"/>
        <v>0</v>
      </c>
      <c r="BH54" s="140">
        <f t="shared" si="36"/>
        <v>0</v>
      </c>
      <c r="BI54" s="140">
        <f t="shared" si="37"/>
        <v>0</v>
      </c>
      <c r="BJ54" s="140">
        <f t="shared" si="38"/>
        <v>0</v>
      </c>
      <c r="BK54" s="140">
        <f t="shared" si="39"/>
        <v>0</v>
      </c>
      <c r="BL54" s="140">
        <f t="shared" si="40"/>
        <v>0</v>
      </c>
      <c r="BM54" s="140">
        <f t="shared" si="41"/>
        <v>0</v>
      </c>
      <c r="BN54" s="140">
        <f t="shared" si="42"/>
        <v>0</v>
      </c>
      <c r="BO54" s="141">
        <f t="shared" si="43"/>
        <v>0</v>
      </c>
      <c r="BP54" s="140">
        <f t="shared" si="44"/>
        <v>1187</v>
      </c>
      <c r="BQ54" s="140">
        <f t="shared" si="45"/>
        <v>86</v>
      </c>
      <c r="BR54" s="140">
        <f t="shared" si="46"/>
        <v>0</v>
      </c>
      <c r="BS54" s="140">
        <f t="shared" si="47"/>
        <v>0</v>
      </c>
      <c r="BT54" s="140">
        <f t="shared" si="48"/>
        <v>86</v>
      </c>
      <c r="BU54" s="140">
        <f t="shared" si="49"/>
        <v>0</v>
      </c>
      <c r="BV54" s="140">
        <f t="shared" si="50"/>
        <v>1101</v>
      </c>
      <c r="BW54" s="140">
        <f t="shared" si="52"/>
        <v>312</v>
      </c>
      <c r="BX54" s="140">
        <f t="shared" si="53"/>
        <v>427</v>
      </c>
      <c r="BY54" s="140">
        <f t="shared" si="54"/>
        <v>362</v>
      </c>
      <c r="BZ54" s="140">
        <f t="shared" si="55"/>
        <v>0</v>
      </c>
      <c r="CA54" s="140">
        <f t="shared" si="51"/>
        <v>0</v>
      </c>
      <c r="CB54" s="140">
        <f t="shared" si="51"/>
        <v>0</v>
      </c>
      <c r="CC54" s="140">
        <f t="shared" si="51"/>
        <v>0</v>
      </c>
      <c r="CD54" s="140">
        <f t="shared" si="51"/>
        <v>0</v>
      </c>
      <c r="CE54" s="140">
        <f t="shared" si="51"/>
        <v>0</v>
      </c>
      <c r="CF54" s="141">
        <f t="shared" si="51"/>
        <v>12347</v>
      </c>
      <c r="CG54" s="140">
        <f t="shared" si="51"/>
        <v>0</v>
      </c>
      <c r="CH54" s="140">
        <f t="shared" si="51"/>
        <v>0</v>
      </c>
      <c r="CI54" s="140">
        <f t="shared" si="51"/>
        <v>1187</v>
      </c>
    </row>
    <row r="55" spans="1:87" s="123" customFormat="1" ht="12" customHeight="1">
      <c r="A55" s="124" t="s">
        <v>219</v>
      </c>
      <c r="B55" s="125" t="s">
        <v>312</v>
      </c>
      <c r="C55" s="124" t="s">
        <v>313</v>
      </c>
      <c r="D55" s="140">
        <f t="shared" si="3"/>
        <v>0</v>
      </c>
      <c r="E55" s="140">
        <f t="shared" si="4"/>
        <v>0</v>
      </c>
      <c r="F55" s="140">
        <v>0</v>
      </c>
      <c r="G55" s="140">
        <v>0</v>
      </c>
      <c r="H55" s="140">
        <v>0</v>
      </c>
      <c r="I55" s="140">
        <v>0</v>
      </c>
      <c r="J55" s="140">
        <v>0</v>
      </c>
      <c r="K55" s="141">
        <v>0</v>
      </c>
      <c r="L55" s="140">
        <f t="shared" si="5"/>
        <v>8123</v>
      </c>
      <c r="M55" s="140">
        <f t="shared" si="6"/>
        <v>51</v>
      </c>
      <c r="N55" s="140">
        <v>0</v>
      </c>
      <c r="O55" s="140">
        <v>51</v>
      </c>
      <c r="P55" s="140">
        <v>0</v>
      </c>
      <c r="Q55" s="140">
        <v>0</v>
      </c>
      <c r="R55" s="140">
        <f t="shared" si="7"/>
        <v>1375</v>
      </c>
      <c r="S55" s="140">
        <v>65</v>
      </c>
      <c r="T55" s="140">
        <v>1218</v>
      </c>
      <c r="U55" s="140">
        <v>92</v>
      </c>
      <c r="V55" s="140">
        <v>0</v>
      </c>
      <c r="W55" s="140">
        <f t="shared" si="8"/>
        <v>6697</v>
      </c>
      <c r="X55" s="140">
        <v>6067</v>
      </c>
      <c r="Y55" s="140">
        <v>0</v>
      </c>
      <c r="Z55" s="140">
        <v>630</v>
      </c>
      <c r="AA55" s="140">
        <v>0</v>
      </c>
      <c r="AB55" s="141">
        <v>12943</v>
      </c>
      <c r="AC55" s="140">
        <v>0</v>
      </c>
      <c r="AD55" s="140">
        <v>0</v>
      </c>
      <c r="AE55" s="140">
        <f t="shared" si="9"/>
        <v>8123</v>
      </c>
      <c r="AF55" s="140">
        <f t="shared" si="10"/>
        <v>0</v>
      </c>
      <c r="AG55" s="140">
        <f t="shared" si="11"/>
        <v>0</v>
      </c>
      <c r="AH55" s="140">
        <v>0</v>
      </c>
      <c r="AI55" s="140">
        <v>0</v>
      </c>
      <c r="AJ55" s="140">
        <v>0</v>
      </c>
      <c r="AK55" s="140">
        <v>0</v>
      </c>
      <c r="AL55" s="140">
        <v>0</v>
      </c>
      <c r="AM55" s="141">
        <v>0</v>
      </c>
      <c r="AN55" s="140">
        <f t="shared" si="12"/>
        <v>0</v>
      </c>
      <c r="AO55" s="140">
        <f t="shared" si="13"/>
        <v>0</v>
      </c>
      <c r="AP55" s="140">
        <v>0</v>
      </c>
      <c r="AQ55" s="140">
        <v>0</v>
      </c>
      <c r="AR55" s="140">
        <v>0</v>
      </c>
      <c r="AS55" s="140">
        <v>0</v>
      </c>
      <c r="AT55" s="140">
        <f t="shared" si="14"/>
        <v>0</v>
      </c>
      <c r="AU55" s="140">
        <v>0</v>
      </c>
      <c r="AV55" s="140">
        <v>0</v>
      </c>
      <c r="AW55" s="140">
        <v>0</v>
      </c>
      <c r="AX55" s="140">
        <v>0</v>
      </c>
      <c r="AY55" s="140">
        <f t="shared" si="15"/>
        <v>0</v>
      </c>
      <c r="AZ55" s="140">
        <v>0</v>
      </c>
      <c r="BA55" s="140">
        <v>0</v>
      </c>
      <c r="BB55" s="140">
        <v>0</v>
      </c>
      <c r="BC55" s="140">
        <v>0</v>
      </c>
      <c r="BD55" s="141">
        <v>4725</v>
      </c>
      <c r="BE55" s="140">
        <v>0</v>
      </c>
      <c r="BF55" s="140">
        <v>0</v>
      </c>
      <c r="BG55" s="140">
        <f t="shared" si="16"/>
        <v>0</v>
      </c>
      <c r="BH55" s="140">
        <f t="shared" si="36"/>
        <v>0</v>
      </c>
      <c r="BI55" s="140">
        <f t="shared" si="37"/>
        <v>0</v>
      </c>
      <c r="BJ55" s="140">
        <f t="shared" si="38"/>
        <v>0</v>
      </c>
      <c r="BK55" s="140">
        <f t="shared" si="39"/>
        <v>0</v>
      </c>
      <c r="BL55" s="140">
        <f t="shared" si="40"/>
        <v>0</v>
      </c>
      <c r="BM55" s="140">
        <f t="shared" si="41"/>
        <v>0</v>
      </c>
      <c r="BN55" s="140">
        <f t="shared" si="42"/>
        <v>0</v>
      </c>
      <c r="BO55" s="141">
        <f t="shared" si="43"/>
        <v>0</v>
      </c>
      <c r="BP55" s="140">
        <f t="shared" si="44"/>
        <v>8123</v>
      </c>
      <c r="BQ55" s="140">
        <f t="shared" si="45"/>
        <v>51</v>
      </c>
      <c r="BR55" s="140">
        <f t="shared" si="46"/>
        <v>0</v>
      </c>
      <c r="BS55" s="140">
        <f t="shared" si="47"/>
        <v>51</v>
      </c>
      <c r="BT55" s="140">
        <f t="shared" si="48"/>
        <v>0</v>
      </c>
      <c r="BU55" s="140">
        <f t="shared" si="49"/>
        <v>0</v>
      </c>
      <c r="BV55" s="140">
        <f t="shared" si="50"/>
        <v>1375</v>
      </c>
      <c r="BW55" s="140">
        <f t="shared" si="52"/>
        <v>65</v>
      </c>
      <c r="BX55" s="140">
        <f t="shared" si="53"/>
        <v>1218</v>
      </c>
      <c r="BY55" s="140">
        <f t="shared" si="54"/>
        <v>92</v>
      </c>
      <c r="BZ55" s="140">
        <f t="shared" si="55"/>
        <v>0</v>
      </c>
      <c r="CA55" s="140">
        <f t="shared" si="51"/>
        <v>6697</v>
      </c>
      <c r="CB55" s="140">
        <f t="shared" si="51"/>
        <v>6067</v>
      </c>
      <c r="CC55" s="140">
        <f t="shared" si="51"/>
        <v>0</v>
      </c>
      <c r="CD55" s="140">
        <f t="shared" si="51"/>
        <v>630</v>
      </c>
      <c r="CE55" s="140">
        <f t="shared" si="51"/>
        <v>0</v>
      </c>
      <c r="CF55" s="141">
        <f t="shared" si="51"/>
        <v>17668</v>
      </c>
      <c r="CG55" s="140">
        <f t="shared" si="51"/>
        <v>0</v>
      </c>
      <c r="CH55" s="140">
        <f t="shared" si="51"/>
        <v>0</v>
      </c>
      <c r="CI55" s="140">
        <f t="shared" si="51"/>
        <v>8123</v>
      </c>
    </row>
    <row r="56" spans="1:87" s="123" customFormat="1" ht="12" customHeight="1">
      <c r="A56" s="124" t="s">
        <v>219</v>
      </c>
      <c r="B56" s="125" t="s">
        <v>314</v>
      </c>
      <c r="C56" s="124" t="s">
        <v>315</v>
      </c>
      <c r="D56" s="140">
        <f t="shared" si="3"/>
        <v>0</v>
      </c>
      <c r="E56" s="140">
        <f t="shared" si="4"/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1">
        <v>0</v>
      </c>
      <c r="L56" s="140">
        <f t="shared" si="5"/>
        <v>6214</v>
      </c>
      <c r="M56" s="140">
        <f t="shared" si="6"/>
        <v>296</v>
      </c>
      <c r="N56" s="140">
        <v>0</v>
      </c>
      <c r="O56" s="140">
        <v>0</v>
      </c>
      <c r="P56" s="140">
        <v>0</v>
      </c>
      <c r="Q56" s="140">
        <v>296</v>
      </c>
      <c r="R56" s="140">
        <f t="shared" si="7"/>
        <v>1768</v>
      </c>
      <c r="S56" s="140">
        <v>1634</v>
      </c>
      <c r="T56" s="140">
        <v>0</v>
      </c>
      <c r="U56" s="140">
        <v>134</v>
      </c>
      <c r="V56" s="140">
        <v>0</v>
      </c>
      <c r="W56" s="140">
        <f t="shared" si="8"/>
        <v>4150</v>
      </c>
      <c r="X56" s="140">
        <v>4150</v>
      </c>
      <c r="Y56" s="140">
        <v>0</v>
      </c>
      <c r="Z56" s="140">
        <v>0</v>
      </c>
      <c r="AA56" s="140">
        <v>0</v>
      </c>
      <c r="AB56" s="141">
        <v>9510</v>
      </c>
      <c r="AC56" s="140">
        <v>0</v>
      </c>
      <c r="AD56" s="140">
        <v>0</v>
      </c>
      <c r="AE56" s="140">
        <f t="shared" si="9"/>
        <v>6214</v>
      </c>
      <c r="AF56" s="140">
        <f t="shared" si="10"/>
        <v>0</v>
      </c>
      <c r="AG56" s="140">
        <f t="shared" si="11"/>
        <v>0</v>
      </c>
      <c r="AH56" s="140">
        <v>0</v>
      </c>
      <c r="AI56" s="140">
        <v>0</v>
      </c>
      <c r="AJ56" s="140">
        <v>0</v>
      </c>
      <c r="AK56" s="140">
        <v>0</v>
      </c>
      <c r="AL56" s="140">
        <v>0</v>
      </c>
      <c r="AM56" s="141">
        <v>0</v>
      </c>
      <c r="AN56" s="140">
        <f t="shared" si="12"/>
        <v>0</v>
      </c>
      <c r="AO56" s="140">
        <f t="shared" si="13"/>
        <v>0</v>
      </c>
      <c r="AP56" s="140">
        <v>0</v>
      </c>
      <c r="AQ56" s="140">
        <v>0</v>
      </c>
      <c r="AR56" s="140">
        <v>0</v>
      </c>
      <c r="AS56" s="140">
        <v>0</v>
      </c>
      <c r="AT56" s="140">
        <f t="shared" si="14"/>
        <v>0</v>
      </c>
      <c r="AU56" s="140">
        <v>0</v>
      </c>
      <c r="AV56" s="140">
        <v>0</v>
      </c>
      <c r="AW56" s="140">
        <v>0</v>
      </c>
      <c r="AX56" s="140">
        <v>0</v>
      </c>
      <c r="AY56" s="140">
        <f t="shared" si="15"/>
        <v>0</v>
      </c>
      <c r="AZ56" s="140">
        <v>0</v>
      </c>
      <c r="BA56" s="140">
        <v>0</v>
      </c>
      <c r="BB56" s="140">
        <v>0</v>
      </c>
      <c r="BC56" s="140">
        <v>0</v>
      </c>
      <c r="BD56" s="141">
        <v>9106</v>
      </c>
      <c r="BE56" s="140">
        <v>0</v>
      </c>
      <c r="BF56" s="140">
        <v>0</v>
      </c>
      <c r="BG56" s="140">
        <f t="shared" si="16"/>
        <v>0</v>
      </c>
      <c r="BH56" s="140">
        <f t="shared" si="36"/>
        <v>0</v>
      </c>
      <c r="BI56" s="140">
        <f t="shared" si="37"/>
        <v>0</v>
      </c>
      <c r="BJ56" s="140">
        <f t="shared" si="38"/>
        <v>0</v>
      </c>
      <c r="BK56" s="140">
        <f t="shared" si="39"/>
        <v>0</v>
      </c>
      <c r="BL56" s="140">
        <f t="shared" si="40"/>
        <v>0</v>
      </c>
      <c r="BM56" s="140">
        <f t="shared" si="41"/>
        <v>0</v>
      </c>
      <c r="BN56" s="140">
        <f t="shared" si="42"/>
        <v>0</v>
      </c>
      <c r="BO56" s="141">
        <f t="shared" si="43"/>
        <v>0</v>
      </c>
      <c r="BP56" s="140">
        <f t="shared" si="44"/>
        <v>6214</v>
      </c>
      <c r="BQ56" s="140">
        <f t="shared" si="45"/>
        <v>296</v>
      </c>
      <c r="BR56" s="140">
        <f t="shared" si="46"/>
        <v>0</v>
      </c>
      <c r="BS56" s="140">
        <f t="shared" si="47"/>
        <v>0</v>
      </c>
      <c r="BT56" s="140">
        <f t="shared" si="48"/>
        <v>0</v>
      </c>
      <c r="BU56" s="140">
        <f t="shared" si="49"/>
        <v>296</v>
      </c>
      <c r="BV56" s="140">
        <f t="shared" si="50"/>
        <v>1768</v>
      </c>
      <c r="BW56" s="140">
        <f t="shared" si="52"/>
        <v>1634</v>
      </c>
      <c r="BX56" s="140">
        <f t="shared" si="53"/>
        <v>0</v>
      </c>
      <c r="BY56" s="140">
        <f t="shared" si="54"/>
        <v>134</v>
      </c>
      <c r="BZ56" s="140">
        <f t="shared" si="55"/>
        <v>0</v>
      </c>
      <c r="CA56" s="140">
        <f t="shared" si="51"/>
        <v>4150</v>
      </c>
      <c r="CB56" s="140">
        <f t="shared" si="51"/>
        <v>4150</v>
      </c>
      <c r="CC56" s="140">
        <f t="shared" si="51"/>
        <v>0</v>
      </c>
      <c r="CD56" s="140">
        <f t="shared" si="51"/>
        <v>0</v>
      </c>
      <c r="CE56" s="140">
        <f t="shared" si="51"/>
        <v>0</v>
      </c>
      <c r="CF56" s="141">
        <f t="shared" si="51"/>
        <v>18616</v>
      </c>
      <c r="CG56" s="140">
        <f t="shared" si="51"/>
        <v>0</v>
      </c>
      <c r="CH56" s="140">
        <f t="shared" si="51"/>
        <v>0</v>
      </c>
      <c r="CI56" s="140">
        <f t="shared" si="51"/>
        <v>6214</v>
      </c>
    </row>
    <row r="57" spans="1:87" s="123" customFormat="1" ht="12" customHeight="1">
      <c r="A57" s="124" t="s">
        <v>219</v>
      </c>
      <c r="B57" s="125" t="s">
        <v>316</v>
      </c>
      <c r="C57" s="124" t="s">
        <v>317</v>
      </c>
      <c r="D57" s="140">
        <f t="shared" si="3"/>
        <v>0</v>
      </c>
      <c r="E57" s="140">
        <f t="shared" si="4"/>
        <v>0</v>
      </c>
      <c r="F57" s="140">
        <v>0</v>
      </c>
      <c r="G57" s="140">
        <v>0</v>
      </c>
      <c r="H57" s="140">
        <v>0</v>
      </c>
      <c r="I57" s="140">
        <v>0</v>
      </c>
      <c r="J57" s="140">
        <v>0</v>
      </c>
      <c r="K57" s="141">
        <v>201</v>
      </c>
      <c r="L57" s="140">
        <f t="shared" si="5"/>
        <v>32404</v>
      </c>
      <c r="M57" s="140">
        <f t="shared" si="6"/>
        <v>0</v>
      </c>
      <c r="N57" s="140">
        <v>0</v>
      </c>
      <c r="O57" s="140">
        <v>0</v>
      </c>
      <c r="P57" s="140">
        <v>0</v>
      </c>
      <c r="Q57" s="140">
        <v>0</v>
      </c>
      <c r="R57" s="140">
        <f t="shared" si="7"/>
        <v>5175</v>
      </c>
      <c r="S57" s="140">
        <v>0</v>
      </c>
      <c r="T57" s="140">
        <v>0</v>
      </c>
      <c r="U57" s="140">
        <v>5175</v>
      </c>
      <c r="V57" s="140">
        <v>0</v>
      </c>
      <c r="W57" s="140">
        <f t="shared" si="8"/>
        <v>27229</v>
      </c>
      <c r="X57" s="140">
        <v>22399</v>
      </c>
      <c r="Y57" s="140">
        <v>0</v>
      </c>
      <c r="Z57" s="140">
        <v>4830</v>
      </c>
      <c r="AA57" s="140">
        <v>0</v>
      </c>
      <c r="AB57" s="141">
        <v>18494</v>
      </c>
      <c r="AC57" s="140">
        <v>0</v>
      </c>
      <c r="AD57" s="140">
        <v>0</v>
      </c>
      <c r="AE57" s="140">
        <f t="shared" si="9"/>
        <v>32404</v>
      </c>
      <c r="AF57" s="140">
        <f t="shared" si="10"/>
        <v>0</v>
      </c>
      <c r="AG57" s="140">
        <f t="shared" si="11"/>
        <v>0</v>
      </c>
      <c r="AH57" s="140">
        <v>0</v>
      </c>
      <c r="AI57" s="140">
        <v>0</v>
      </c>
      <c r="AJ57" s="140">
        <v>0</v>
      </c>
      <c r="AK57" s="140">
        <v>0</v>
      </c>
      <c r="AL57" s="140">
        <v>0</v>
      </c>
      <c r="AM57" s="141">
        <v>0</v>
      </c>
      <c r="AN57" s="140">
        <f t="shared" si="12"/>
        <v>0</v>
      </c>
      <c r="AO57" s="140">
        <f t="shared" si="13"/>
        <v>0</v>
      </c>
      <c r="AP57" s="140">
        <v>0</v>
      </c>
      <c r="AQ57" s="140">
        <v>0</v>
      </c>
      <c r="AR57" s="140">
        <v>0</v>
      </c>
      <c r="AS57" s="140">
        <v>0</v>
      </c>
      <c r="AT57" s="140">
        <f t="shared" si="14"/>
        <v>0</v>
      </c>
      <c r="AU57" s="140">
        <v>0</v>
      </c>
      <c r="AV57" s="140">
        <v>0</v>
      </c>
      <c r="AW57" s="140">
        <v>0</v>
      </c>
      <c r="AX57" s="140">
        <v>0</v>
      </c>
      <c r="AY57" s="140">
        <f t="shared" si="15"/>
        <v>0</v>
      </c>
      <c r="AZ57" s="140">
        <v>0</v>
      </c>
      <c r="BA57" s="140">
        <v>0</v>
      </c>
      <c r="BB57" s="140">
        <v>0</v>
      </c>
      <c r="BC57" s="140">
        <v>0</v>
      </c>
      <c r="BD57" s="141">
        <v>7297</v>
      </c>
      <c r="BE57" s="140">
        <v>0</v>
      </c>
      <c r="BF57" s="140">
        <v>0</v>
      </c>
      <c r="BG57" s="140">
        <f t="shared" si="16"/>
        <v>0</v>
      </c>
      <c r="BH57" s="140">
        <f t="shared" si="36"/>
        <v>0</v>
      </c>
      <c r="BI57" s="140">
        <f t="shared" si="37"/>
        <v>0</v>
      </c>
      <c r="BJ57" s="140">
        <f t="shared" si="38"/>
        <v>0</v>
      </c>
      <c r="BK57" s="140">
        <f t="shared" si="39"/>
        <v>0</v>
      </c>
      <c r="BL57" s="140">
        <f t="shared" si="40"/>
        <v>0</v>
      </c>
      <c r="BM57" s="140">
        <f t="shared" si="41"/>
        <v>0</v>
      </c>
      <c r="BN57" s="140">
        <f t="shared" si="42"/>
        <v>0</v>
      </c>
      <c r="BO57" s="141">
        <f t="shared" si="43"/>
        <v>201</v>
      </c>
      <c r="BP57" s="140">
        <f t="shared" si="44"/>
        <v>32404</v>
      </c>
      <c r="BQ57" s="140">
        <f t="shared" si="45"/>
        <v>0</v>
      </c>
      <c r="BR57" s="140">
        <f t="shared" si="46"/>
        <v>0</v>
      </c>
      <c r="BS57" s="140">
        <f t="shared" si="47"/>
        <v>0</v>
      </c>
      <c r="BT57" s="140">
        <f t="shared" si="48"/>
        <v>0</v>
      </c>
      <c r="BU57" s="140">
        <f t="shared" si="49"/>
        <v>0</v>
      </c>
      <c r="BV57" s="140">
        <f t="shared" si="50"/>
        <v>5175</v>
      </c>
      <c r="BW57" s="140">
        <f t="shared" si="52"/>
        <v>0</v>
      </c>
      <c r="BX57" s="140">
        <f t="shared" si="53"/>
        <v>0</v>
      </c>
      <c r="BY57" s="140">
        <f t="shared" si="54"/>
        <v>5175</v>
      </c>
      <c r="BZ57" s="140">
        <f t="shared" si="55"/>
        <v>0</v>
      </c>
      <c r="CA57" s="140">
        <f t="shared" si="51"/>
        <v>27229</v>
      </c>
      <c r="CB57" s="140">
        <f t="shared" si="51"/>
        <v>22399</v>
      </c>
      <c r="CC57" s="140">
        <f t="shared" si="51"/>
        <v>0</v>
      </c>
      <c r="CD57" s="140">
        <f t="shared" si="51"/>
        <v>4830</v>
      </c>
      <c r="CE57" s="140">
        <f t="shared" si="51"/>
        <v>0</v>
      </c>
      <c r="CF57" s="141">
        <f t="shared" si="51"/>
        <v>25791</v>
      </c>
      <c r="CG57" s="140">
        <f t="shared" si="51"/>
        <v>0</v>
      </c>
      <c r="CH57" s="140">
        <f t="shared" si="51"/>
        <v>0</v>
      </c>
      <c r="CI57" s="140">
        <f t="shared" si="51"/>
        <v>32404</v>
      </c>
    </row>
    <row r="58" spans="1:87" s="123" customFormat="1" ht="12" customHeight="1">
      <c r="A58" s="124" t="s">
        <v>219</v>
      </c>
      <c r="B58" s="125" t="s">
        <v>318</v>
      </c>
      <c r="C58" s="124" t="s">
        <v>319</v>
      </c>
      <c r="D58" s="140">
        <f t="shared" si="3"/>
        <v>3427</v>
      </c>
      <c r="E58" s="140">
        <f t="shared" si="4"/>
        <v>3427</v>
      </c>
      <c r="F58" s="140">
        <v>0</v>
      </c>
      <c r="G58" s="140">
        <v>0</v>
      </c>
      <c r="H58" s="140">
        <v>3427</v>
      </c>
      <c r="I58" s="140">
        <v>0</v>
      </c>
      <c r="J58" s="140">
        <v>0</v>
      </c>
      <c r="K58" s="141">
        <v>0</v>
      </c>
      <c r="L58" s="140">
        <f t="shared" si="5"/>
        <v>24611</v>
      </c>
      <c r="M58" s="140">
        <f t="shared" si="6"/>
        <v>6266</v>
      </c>
      <c r="N58" s="140">
        <v>6266</v>
      </c>
      <c r="O58" s="140">
        <v>0</v>
      </c>
      <c r="P58" s="140">
        <v>0</v>
      </c>
      <c r="Q58" s="140">
        <v>0</v>
      </c>
      <c r="R58" s="140">
        <f t="shared" si="7"/>
        <v>7405</v>
      </c>
      <c r="S58" s="140">
        <v>0</v>
      </c>
      <c r="T58" s="140">
        <v>7200</v>
      </c>
      <c r="U58" s="140">
        <v>205</v>
      </c>
      <c r="V58" s="140">
        <v>0</v>
      </c>
      <c r="W58" s="140">
        <f t="shared" si="8"/>
        <v>10940</v>
      </c>
      <c r="X58" s="140">
        <v>9516</v>
      </c>
      <c r="Y58" s="140">
        <v>0</v>
      </c>
      <c r="Z58" s="140">
        <v>938</v>
      </c>
      <c r="AA58" s="140">
        <v>486</v>
      </c>
      <c r="AB58" s="141">
        <v>17678</v>
      </c>
      <c r="AC58" s="140">
        <v>0</v>
      </c>
      <c r="AD58" s="140">
        <v>11070</v>
      </c>
      <c r="AE58" s="140">
        <f t="shared" si="9"/>
        <v>39108</v>
      </c>
      <c r="AF58" s="140">
        <f t="shared" si="10"/>
        <v>0</v>
      </c>
      <c r="AG58" s="140">
        <f t="shared" si="11"/>
        <v>0</v>
      </c>
      <c r="AH58" s="140">
        <v>0</v>
      </c>
      <c r="AI58" s="140">
        <v>0</v>
      </c>
      <c r="AJ58" s="140">
        <v>0</v>
      </c>
      <c r="AK58" s="140">
        <v>0</v>
      </c>
      <c r="AL58" s="140">
        <v>0</v>
      </c>
      <c r="AM58" s="141">
        <v>0</v>
      </c>
      <c r="AN58" s="140">
        <f t="shared" si="12"/>
        <v>0</v>
      </c>
      <c r="AO58" s="140">
        <f t="shared" si="13"/>
        <v>0</v>
      </c>
      <c r="AP58" s="140">
        <v>0</v>
      </c>
      <c r="AQ58" s="140">
        <v>0</v>
      </c>
      <c r="AR58" s="140">
        <v>0</v>
      </c>
      <c r="AS58" s="140">
        <v>0</v>
      </c>
      <c r="AT58" s="140">
        <f t="shared" si="14"/>
        <v>0</v>
      </c>
      <c r="AU58" s="140">
        <v>0</v>
      </c>
      <c r="AV58" s="140">
        <v>0</v>
      </c>
      <c r="AW58" s="140">
        <v>0</v>
      </c>
      <c r="AX58" s="140">
        <v>0</v>
      </c>
      <c r="AY58" s="140">
        <f t="shared" si="15"/>
        <v>0</v>
      </c>
      <c r="AZ58" s="140">
        <v>0</v>
      </c>
      <c r="BA58" s="140">
        <v>0</v>
      </c>
      <c r="BB58" s="140">
        <v>0</v>
      </c>
      <c r="BC58" s="140">
        <v>0</v>
      </c>
      <c r="BD58" s="141">
        <v>8564</v>
      </c>
      <c r="BE58" s="140">
        <v>0</v>
      </c>
      <c r="BF58" s="140">
        <v>0</v>
      </c>
      <c r="BG58" s="140">
        <f t="shared" si="16"/>
        <v>0</v>
      </c>
      <c r="BH58" s="140">
        <f t="shared" si="36"/>
        <v>3427</v>
      </c>
      <c r="BI58" s="140">
        <f aca="true" t="shared" si="56" ref="BI58:BT58">SUM(E58,AG58)</f>
        <v>3427</v>
      </c>
      <c r="BJ58" s="140">
        <f t="shared" si="56"/>
        <v>0</v>
      </c>
      <c r="BK58" s="140">
        <f t="shared" si="56"/>
        <v>0</v>
      </c>
      <c r="BL58" s="140">
        <f t="shared" si="56"/>
        <v>3427</v>
      </c>
      <c r="BM58" s="140">
        <f t="shared" si="56"/>
        <v>0</v>
      </c>
      <c r="BN58" s="140">
        <f t="shared" si="56"/>
        <v>0</v>
      </c>
      <c r="BO58" s="141">
        <f t="shared" si="56"/>
        <v>0</v>
      </c>
      <c r="BP58" s="140">
        <f t="shared" si="56"/>
        <v>24611</v>
      </c>
      <c r="BQ58" s="140">
        <f t="shared" si="56"/>
        <v>6266</v>
      </c>
      <c r="BR58" s="140">
        <f t="shared" si="56"/>
        <v>6266</v>
      </c>
      <c r="BS58" s="140">
        <f t="shared" si="56"/>
        <v>0</v>
      </c>
      <c r="BT58" s="140">
        <f t="shared" si="56"/>
        <v>0</v>
      </c>
      <c r="BU58" s="140">
        <f t="shared" si="49"/>
        <v>0</v>
      </c>
      <c r="BV58" s="140">
        <f t="shared" si="50"/>
        <v>7405</v>
      </c>
      <c r="BW58" s="140">
        <f t="shared" si="52"/>
        <v>0</v>
      </c>
      <c r="BX58" s="140">
        <f t="shared" si="53"/>
        <v>7200</v>
      </c>
      <c r="BY58" s="140">
        <f t="shared" si="54"/>
        <v>205</v>
      </c>
      <c r="BZ58" s="140">
        <f t="shared" si="55"/>
        <v>0</v>
      </c>
      <c r="CA58" s="140">
        <f t="shared" si="51"/>
        <v>10940</v>
      </c>
      <c r="CB58" s="140">
        <f t="shared" si="51"/>
        <v>9516</v>
      </c>
      <c r="CC58" s="140">
        <f t="shared" si="51"/>
        <v>0</v>
      </c>
      <c r="CD58" s="140">
        <f t="shared" si="51"/>
        <v>938</v>
      </c>
      <c r="CE58" s="140">
        <f t="shared" si="51"/>
        <v>486</v>
      </c>
      <c r="CF58" s="141">
        <f t="shared" si="51"/>
        <v>26242</v>
      </c>
      <c r="CG58" s="140">
        <f t="shared" si="51"/>
        <v>0</v>
      </c>
      <c r="CH58" s="140">
        <f t="shared" si="51"/>
        <v>11070</v>
      </c>
      <c r="CI58" s="140">
        <f t="shared" si="51"/>
        <v>39108</v>
      </c>
    </row>
    <row r="59" spans="1:87" s="123" customFormat="1" ht="12" customHeight="1">
      <c r="A59" s="124" t="s">
        <v>219</v>
      </c>
      <c r="B59" s="125" t="s">
        <v>320</v>
      </c>
      <c r="C59" s="124" t="s">
        <v>321</v>
      </c>
      <c r="D59" s="140">
        <f t="shared" si="3"/>
        <v>0</v>
      </c>
      <c r="E59" s="140">
        <f t="shared" si="4"/>
        <v>0</v>
      </c>
      <c r="F59" s="140">
        <v>0</v>
      </c>
      <c r="G59" s="140">
        <v>0</v>
      </c>
      <c r="H59" s="140">
        <v>0</v>
      </c>
      <c r="I59" s="140">
        <v>0</v>
      </c>
      <c r="J59" s="140">
        <v>0</v>
      </c>
      <c r="K59" s="141">
        <v>83</v>
      </c>
      <c r="L59" s="140">
        <f t="shared" si="5"/>
        <v>20222</v>
      </c>
      <c r="M59" s="140">
        <f t="shared" si="6"/>
        <v>0</v>
      </c>
      <c r="N59" s="140">
        <v>0</v>
      </c>
      <c r="O59" s="140">
        <v>0</v>
      </c>
      <c r="P59" s="140"/>
      <c r="Q59" s="140"/>
      <c r="R59" s="140">
        <f t="shared" si="7"/>
        <v>1939</v>
      </c>
      <c r="S59" s="140">
        <v>0</v>
      </c>
      <c r="T59" s="140">
        <v>1016</v>
      </c>
      <c r="U59" s="140">
        <v>923</v>
      </c>
      <c r="V59" s="140">
        <v>0</v>
      </c>
      <c r="W59" s="140">
        <f t="shared" si="8"/>
        <v>18283</v>
      </c>
      <c r="X59" s="140">
        <v>10654</v>
      </c>
      <c r="Y59" s="140">
        <v>2904</v>
      </c>
      <c r="Z59" s="140">
        <v>4725</v>
      </c>
      <c r="AA59" s="140">
        <v>0</v>
      </c>
      <c r="AB59" s="141">
        <v>7458</v>
      </c>
      <c r="AC59" s="140">
        <v>0</v>
      </c>
      <c r="AD59" s="140">
        <v>0</v>
      </c>
      <c r="AE59" s="140">
        <f t="shared" si="9"/>
        <v>20222</v>
      </c>
      <c r="AF59" s="140">
        <f t="shared" si="10"/>
        <v>0</v>
      </c>
      <c r="AG59" s="140">
        <f t="shared" si="11"/>
        <v>0</v>
      </c>
      <c r="AH59" s="140">
        <v>0</v>
      </c>
      <c r="AI59" s="140">
        <v>0</v>
      </c>
      <c r="AJ59" s="140">
        <v>0</v>
      </c>
      <c r="AK59" s="140">
        <v>0</v>
      </c>
      <c r="AL59" s="140">
        <v>0</v>
      </c>
      <c r="AM59" s="141">
        <v>0</v>
      </c>
      <c r="AN59" s="140">
        <f t="shared" si="12"/>
        <v>5067</v>
      </c>
      <c r="AO59" s="140">
        <f t="shared" si="13"/>
        <v>0</v>
      </c>
      <c r="AP59" s="140">
        <v>0</v>
      </c>
      <c r="AQ59" s="140">
        <v>0</v>
      </c>
      <c r="AR59" s="140">
        <v>0</v>
      </c>
      <c r="AS59" s="140">
        <v>0</v>
      </c>
      <c r="AT59" s="140">
        <f t="shared" si="14"/>
        <v>0</v>
      </c>
      <c r="AU59" s="140">
        <v>0</v>
      </c>
      <c r="AV59" s="140">
        <v>0</v>
      </c>
      <c r="AW59" s="140">
        <v>0</v>
      </c>
      <c r="AX59" s="140">
        <v>0</v>
      </c>
      <c r="AY59" s="140">
        <f t="shared" si="15"/>
        <v>5067</v>
      </c>
      <c r="AZ59" s="140">
        <v>5067</v>
      </c>
      <c r="BA59" s="140">
        <v>0</v>
      </c>
      <c r="BB59" s="140">
        <v>0</v>
      </c>
      <c r="BC59" s="140">
        <v>0</v>
      </c>
      <c r="BD59" s="141">
        <v>5091</v>
      </c>
      <c r="BE59" s="140">
        <v>0</v>
      </c>
      <c r="BF59" s="140">
        <v>0</v>
      </c>
      <c r="BG59" s="140">
        <f t="shared" si="16"/>
        <v>5067</v>
      </c>
      <c r="BH59" s="140">
        <f aca="true" t="shared" si="57" ref="BH59:BT78">SUM(D59,AF59)</f>
        <v>0</v>
      </c>
      <c r="BI59" s="140">
        <f t="shared" si="57"/>
        <v>0</v>
      </c>
      <c r="BJ59" s="140">
        <f t="shared" si="57"/>
        <v>0</v>
      </c>
      <c r="BK59" s="140">
        <f t="shared" si="57"/>
        <v>0</v>
      </c>
      <c r="BL59" s="140">
        <f t="shared" si="57"/>
        <v>0</v>
      </c>
      <c r="BM59" s="140">
        <f t="shared" si="57"/>
        <v>0</v>
      </c>
      <c r="BN59" s="140">
        <f t="shared" si="57"/>
        <v>0</v>
      </c>
      <c r="BO59" s="141">
        <f t="shared" si="57"/>
        <v>83</v>
      </c>
      <c r="BP59" s="140">
        <f t="shared" si="57"/>
        <v>25289</v>
      </c>
      <c r="BQ59" s="140">
        <f t="shared" si="57"/>
        <v>0</v>
      </c>
      <c r="BR59" s="140">
        <f t="shared" si="57"/>
        <v>0</v>
      </c>
      <c r="BS59" s="140">
        <f t="shared" si="57"/>
        <v>0</v>
      </c>
      <c r="BT59" s="140">
        <f t="shared" si="57"/>
        <v>0</v>
      </c>
      <c r="BU59" s="140">
        <f t="shared" si="49"/>
        <v>0</v>
      </c>
      <c r="BV59" s="140">
        <f t="shared" si="50"/>
        <v>1939</v>
      </c>
      <c r="BW59" s="140">
        <f t="shared" si="52"/>
        <v>0</v>
      </c>
      <c r="BX59" s="140">
        <f t="shared" si="53"/>
        <v>1016</v>
      </c>
      <c r="BY59" s="140">
        <f t="shared" si="54"/>
        <v>923</v>
      </c>
      <c r="BZ59" s="140">
        <f t="shared" si="55"/>
        <v>0</v>
      </c>
      <c r="CA59" s="140">
        <f t="shared" si="51"/>
        <v>23350</v>
      </c>
      <c r="CB59" s="140">
        <f t="shared" si="51"/>
        <v>15721</v>
      </c>
      <c r="CC59" s="140">
        <f t="shared" si="51"/>
        <v>2904</v>
      </c>
      <c r="CD59" s="140">
        <f t="shared" si="51"/>
        <v>4725</v>
      </c>
      <c r="CE59" s="140">
        <f t="shared" si="51"/>
        <v>0</v>
      </c>
      <c r="CF59" s="141">
        <f t="shared" si="51"/>
        <v>12549</v>
      </c>
      <c r="CG59" s="140">
        <f t="shared" si="51"/>
        <v>0</v>
      </c>
      <c r="CH59" s="140">
        <f t="shared" si="51"/>
        <v>0</v>
      </c>
      <c r="CI59" s="140">
        <f t="shared" si="51"/>
        <v>25289</v>
      </c>
    </row>
    <row r="60" spans="1:87" s="123" customFormat="1" ht="12" customHeight="1">
      <c r="A60" s="124" t="s">
        <v>219</v>
      </c>
      <c r="B60" s="125" t="s">
        <v>322</v>
      </c>
      <c r="C60" s="124" t="s">
        <v>323</v>
      </c>
      <c r="D60" s="140">
        <f t="shared" si="3"/>
        <v>0</v>
      </c>
      <c r="E60" s="140">
        <f t="shared" si="4"/>
        <v>0</v>
      </c>
      <c r="F60" s="140">
        <v>0</v>
      </c>
      <c r="G60" s="140">
        <v>0</v>
      </c>
      <c r="H60" s="140">
        <v>0</v>
      </c>
      <c r="I60" s="140">
        <v>0</v>
      </c>
      <c r="J60" s="140">
        <v>0</v>
      </c>
      <c r="K60" s="141">
        <v>1120</v>
      </c>
      <c r="L60" s="140">
        <f t="shared" si="5"/>
        <v>0</v>
      </c>
      <c r="M60" s="140">
        <f t="shared" si="6"/>
        <v>0</v>
      </c>
      <c r="N60" s="140">
        <v>0</v>
      </c>
      <c r="O60" s="140">
        <v>0</v>
      </c>
      <c r="P60" s="140">
        <v>0</v>
      </c>
      <c r="Q60" s="140">
        <v>0</v>
      </c>
      <c r="R60" s="140">
        <f t="shared" si="7"/>
        <v>0</v>
      </c>
      <c r="S60" s="140">
        <v>0</v>
      </c>
      <c r="T60" s="140">
        <v>0</v>
      </c>
      <c r="U60" s="140">
        <v>0</v>
      </c>
      <c r="V60" s="140">
        <v>0</v>
      </c>
      <c r="W60" s="140">
        <f t="shared" si="8"/>
        <v>0</v>
      </c>
      <c r="X60" s="140">
        <v>0</v>
      </c>
      <c r="Y60" s="140">
        <v>0</v>
      </c>
      <c r="Z60" s="140">
        <v>0</v>
      </c>
      <c r="AA60" s="140">
        <v>0</v>
      </c>
      <c r="AB60" s="141">
        <v>58588</v>
      </c>
      <c r="AC60" s="140">
        <v>0</v>
      </c>
      <c r="AD60" s="140">
        <v>0</v>
      </c>
      <c r="AE60" s="140">
        <f t="shared" si="9"/>
        <v>0</v>
      </c>
      <c r="AF60" s="140">
        <f t="shared" si="10"/>
        <v>0</v>
      </c>
      <c r="AG60" s="140">
        <f t="shared" si="11"/>
        <v>0</v>
      </c>
      <c r="AH60" s="140">
        <v>0</v>
      </c>
      <c r="AI60" s="140">
        <v>0</v>
      </c>
      <c r="AJ60" s="140">
        <v>0</v>
      </c>
      <c r="AK60" s="140">
        <v>0</v>
      </c>
      <c r="AL60" s="140">
        <v>0</v>
      </c>
      <c r="AM60" s="141">
        <v>0</v>
      </c>
      <c r="AN60" s="140">
        <f t="shared" si="12"/>
        <v>0</v>
      </c>
      <c r="AO60" s="140">
        <f t="shared" si="13"/>
        <v>0</v>
      </c>
      <c r="AP60" s="140">
        <v>0</v>
      </c>
      <c r="AQ60" s="140">
        <v>0</v>
      </c>
      <c r="AR60" s="140">
        <v>0</v>
      </c>
      <c r="AS60" s="140">
        <v>0</v>
      </c>
      <c r="AT60" s="140">
        <f t="shared" si="14"/>
        <v>0</v>
      </c>
      <c r="AU60" s="140">
        <v>0</v>
      </c>
      <c r="AV60" s="140">
        <v>0</v>
      </c>
      <c r="AW60" s="140">
        <v>0</v>
      </c>
      <c r="AX60" s="140">
        <v>0</v>
      </c>
      <c r="AY60" s="140">
        <f t="shared" si="15"/>
        <v>0</v>
      </c>
      <c r="AZ60" s="140">
        <v>0</v>
      </c>
      <c r="BA60" s="140">
        <v>0</v>
      </c>
      <c r="BB60" s="140">
        <v>0</v>
      </c>
      <c r="BC60" s="140">
        <v>0</v>
      </c>
      <c r="BD60" s="141">
        <v>20317</v>
      </c>
      <c r="BE60" s="140">
        <v>0</v>
      </c>
      <c r="BF60" s="140">
        <v>0</v>
      </c>
      <c r="BG60" s="140">
        <f t="shared" si="16"/>
        <v>0</v>
      </c>
      <c r="BH60" s="140">
        <f t="shared" si="57"/>
        <v>0</v>
      </c>
      <c r="BI60" s="140">
        <f t="shared" si="57"/>
        <v>0</v>
      </c>
      <c r="BJ60" s="140">
        <f t="shared" si="57"/>
        <v>0</v>
      </c>
      <c r="BK60" s="140">
        <f t="shared" si="57"/>
        <v>0</v>
      </c>
      <c r="BL60" s="140">
        <f t="shared" si="57"/>
        <v>0</v>
      </c>
      <c r="BM60" s="140">
        <f t="shared" si="57"/>
        <v>0</v>
      </c>
      <c r="BN60" s="140">
        <f t="shared" si="57"/>
        <v>0</v>
      </c>
      <c r="BO60" s="141">
        <f t="shared" si="57"/>
        <v>1120</v>
      </c>
      <c r="BP60" s="140">
        <f t="shared" si="57"/>
        <v>0</v>
      </c>
      <c r="BQ60" s="140">
        <f t="shared" si="57"/>
        <v>0</v>
      </c>
      <c r="BR60" s="140">
        <f t="shared" si="57"/>
        <v>0</v>
      </c>
      <c r="BS60" s="140">
        <f t="shared" si="57"/>
        <v>0</v>
      </c>
      <c r="BT60" s="140">
        <f t="shared" si="57"/>
        <v>0</v>
      </c>
      <c r="BU60" s="140">
        <f t="shared" si="49"/>
        <v>0</v>
      </c>
      <c r="BV60" s="140">
        <f t="shared" si="50"/>
        <v>0</v>
      </c>
      <c r="BW60" s="140">
        <f t="shared" si="52"/>
        <v>0</v>
      </c>
      <c r="BX60" s="140">
        <f t="shared" si="53"/>
        <v>0</v>
      </c>
      <c r="BY60" s="140">
        <f t="shared" si="54"/>
        <v>0</v>
      </c>
      <c r="BZ60" s="140">
        <f t="shared" si="55"/>
        <v>0</v>
      </c>
      <c r="CA60" s="140">
        <f t="shared" si="51"/>
        <v>0</v>
      </c>
      <c r="CB60" s="140">
        <f t="shared" si="51"/>
        <v>0</v>
      </c>
      <c r="CC60" s="140">
        <f t="shared" si="51"/>
        <v>0</v>
      </c>
      <c r="CD60" s="140">
        <f t="shared" si="51"/>
        <v>0</v>
      </c>
      <c r="CE60" s="140">
        <f t="shared" si="51"/>
        <v>0</v>
      </c>
      <c r="CF60" s="141">
        <f t="shared" si="51"/>
        <v>78905</v>
      </c>
      <c r="CG60" s="140">
        <f t="shared" si="51"/>
        <v>0</v>
      </c>
      <c r="CH60" s="140">
        <f t="shared" si="51"/>
        <v>0</v>
      </c>
      <c r="CI60" s="140">
        <f t="shared" si="51"/>
        <v>0</v>
      </c>
    </row>
    <row r="61" spans="1:87" s="123" customFormat="1" ht="12" customHeight="1">
      <c r="A61" s="124" t="s">
        <v>219</v>
      </c>
      <c r="B61" s="125" t="s">
        <v>324</v>
      </c>
      <c r="C61" s="124" t="s">
        <v>325</v>
      </c>
      <c r="D61" s="140">
        <f t="shared" si="3"/>
        <v>0</v>
      </c>
      <c r="E61" s="140">
        <f t="shared" si="4"/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1">
        <v>1046</v>
      </c>
      <c r="L61" s="140">
        <f t="shared" si="5"/>
        <v>0</v>
      </c>
      <c r="M61" s="140">
        <f t="shared" si="6"/>
        <v>0</v>
      </c>
      <c r="N61" s="140">
        <v>0</v>
      </c>
      <c r="O61" s="140">
        <v>0</v>
      </c>
      <c r="P61" s="140">
        <v>0</v>
      </c>
      <c r="Q61" s="140">
        <v>0</v>
      </c>
      <c r="R61" s="140">
        <f t="shared" si="7"/>
        <v>0</v>
      </c>
      <c r="S61" s="140">
        <v>0</v>
      </c>
      <c r="T61" s="140">
        <v>0</v>
      </c>
      <c r="U61" s="140">
        <v>0</v>
      </c>
      <c r="V61" s="140">
        <v>0</v>
      </c>
      <c r="W61" s="140">
        <f t="shared" si="8"/>
        <v>0</v>
      </c>
      <c r="X61" s="140">
        <v>0</v>
      </c>
      <c r="Y61" s="140">
        <v>0</v>
      </c>
      <c r="Z61" s="140">
        <v>0</v>
      </c>
      <c r="AA61" s="140">
        <v>0</v>
      </c>
      <c r="AB61" s="141">
        <v>50536</v>
      </c>
      <c r="AC61" s="140">
        <v>0</v>
      </c>
      <c r="AD61" s="140">
        <v>0</v>
      </c>
      <c r="AE61" s="140">
        <f t="shared" si="9"/>
        <v>0</v>
      </c>
      <c r="AF61" s="140">
        <f t="shared" si="10"/>
        <v>0</v>
      </c>
      <c r="AG61" s="140">
        <f t="shared" si="11"/>
        <v>0</v>
      </c>
      <c r="AH61" s="140">
        <v>0</v>
      </c>
      <c r="AI61" s="140">
        <v>0</v>
      </c>
      <c r="AJ61" s="140">
        <v>0</v>
      </c>
      <c r="AK61" s="140">
        <v>0</v>
      </c>
      <c r="AL61" s="140">
        <v>0</v>
      </c>
      <c r="AM61" s="141">
        <v>0</v>
      </c>
      <c r="AN61" s="140">
        <f t="shared" si="12"/>
        <v>0</v>
      </c>
      <c r="AO61" s="140">
        <f t="shared" si="13"/>
        <v>0</v>
      </c>
      <c r="AP61" s="140">
        <v>0</v>
      </c>
      <c r="AQ61" s="140">
        <v>0</v>
      </c>
      <c r="AR61" s="140">
        <v>0</v>
      </c>
      <c r="AS61" s="140">
        <v>0</v>
      </c>
      <c r="AT61" s="140">
        <f t="shared" si="14"/>
        <v>0</v>
      </c>
      <c r="AU61" s="140">
        <v>0</v>
      </c>
      <c r="AV61" s="140">
        <v>0</v>
      </c>
      <c r="AW61" s="140">
        <v>0</v>
      </c>
      <c r="AX61" s="140">
        <v>0</v>
      </c>
      <c r="AY61" s="140">
        <f t="shared" si="15"/>
        <v>0</v>
      </c>
      <c r="AZ61" s="140">
        <v>0</v>
      </c>
      <c r="BA61" s="140">
        <v>0</v>
      </c>
      <c r="BB61" s="140">
        <v>0</v>
      </c>
      <c r="BC61" s="140">
        <v>0</v>
      </c>
      <c r="BD61" s="141">
        <v>23730</v>
      </c>
      <c r="BE61" s="140">
        <v>0</v>
      </c>
      <c r="BF61" s="140">
        <v>0</v>
      </c>
      <c r="BG61" s="140">
        <f t="shared" si="16"/>
        <v>0</v>
      </c>
      <c r="BH61" s="140">
        <f t="shared" si="57"/>
        <v>0</v>
      </c>
      <c r="BI61" s="140">
        <f t="shared" si="57"/>
        <v>0</v>
      </c>
      <c r="BJ61" s="140">
        <f t="shared" si="57"/>
        <v>0</v>
      </c>
      <c r="BK61" s="140">
        <f t="shared" si="57"/>
        <v>0</v>
      </c>
      <c r="BL61" s="140">
        <f t="shared" si="57"/>
        <v>0</v>
      </c>
      <c r="BM61" s="140">
        <f t="shared" si="57"/>
        <v>0</v>
      </c>
      <c r="BN61" s="140">
        <f t="shared" si="57"/>
        <v>0</v>
      </c>
      <c r="BO61" s="141">
        <f t="shared" si="57"/>
        <v>1046</v>
      </c>
      <c r="BP61" s="140">
        <f t="shared" si="57"/>
        <v>0</v>
      </c>
      <c r="BQ61" s="140">
        <f t="shared" si="57"/>
        <v>0</v>
      </c>
      <c r="BR61" s="140">
        <f t="shared" si="57"/>
        <v>0</v>
      </c>
      <c r="BS61" s="140">
        <f t="shared" si="57"/>
        <v>0</v>
      </c>
      <c r="BT61" s="140">
        <f t="shared" si="57"/>
        <v>0</v>
      </c>
      <c r="BU61" s="140">
        <f t="shared" si="49"/>
        <v>0</v>
      </c>
      <c r="BV61" s="140">
        <f t="shared" si="50"/>
        <v>0</v>
      </c>
      <c r="BW61" s="140">
        <f t="shared" si="52"/>
        <v>0</v>
      </c>
      <c r="BX61" s="140">
        <f t="shared" si="53"/>
        <v>0</v>
      </c>
      <c r="BY61" s="140">
        <f t="shared" si="54"/>
        <v>0</v>
      </c>
      <c r="BZ61" s="140">
        <f t="shared" si="55"/>
        <v>0</v>
      </c>
      <c r="CA61" s="140">
        <f t="shared" si="51"/>
        <v>0</v>
      </c>
      <c r="CB61" s="140">
        <f t="shared" si="51"/>
        <v>0</v>
      </c>
      <c r="CC61" s="140">
        <f t="shared" si="51"/>
        <v>0</v>
      </c>
      <c r="CD61" s="140">
        <f t="shared" si="51"/>
        <v>0</v>
      </c>
      <c r="CE61" s="140">
        <f t="shared" si="51"/>
        <v>0</v>
      </c>
      <c r="CF61" s="141">
        <f t="shared" si="51"/>
        <v>74266</v>
      </c>
      <c r="CG61" s="140">
        <f t="shared" si="51"/>
        <v>0</v>
      </c>
      <c r="CH61" s="140">
        <f t="shared" si="51"/>
        <v>0</v>
      </c>
      <c r="CI61" s="140">
        <f t="shared" si="51"/>
        <v>0</v>
      </c>
    </row>
    <row r="62" spans="1:87" s="123" customFormat="1" ht="12" customHeight="1">
      <c r="A62" s="124" t="s">
        <v>219</v>
      </c>
      <c r="B62" s="125" t="s">
        <v>326</v>
      </c>
      <c r="C62" s="124" t="s">
        <v>327</v>
      </c>
      <c r="D62" s="140">
        <f t="shared" si="3"/>
        <v>0</v>
      </c>
      <c r="E62" s="140">
        <f t="shared" si="4"/>
        <v>0</v>
      </c>
      <c r="F62" s="140">
        <v>0</v>
      </c>
      <c r="G62" s="140">
        <v>0</v>
      </c>
      <c r="H62" s="140">
        <v>0</v>
      </c>
      <c r="I62" s="140">
        <v>0</v>
      </c>
      <c r="J62" s="140">
        <v>0</v>
      </c>
      <c r="K62" s="141">
        <v>759</v>
      </c>
      <c r="L62" s="140">
        <f t="shared" si="5"/>
        <v>0</v>
      </c>
      <c r="M62" s="140">
        <f t="shared" si="6"/>
        <v>0</v>
      </c>
      <c r="N62" s="140">
        <v>0</v>
      </c>
      <c r="O62" s="140">
        <v>0</v>
      </c>
      <c r="P62" s="140">
        <v>0</v>
      </c>
      <c r="Q62" s="140">
        <v>0</v>
      </c>
      <c r="R62" s="140">
        <f t="shared" si="7"/>
        <v>0</v>
      </c>
      <c r="S62" s="140">
        <v>0</v>
      </c>
      <c r="T62" s="140">
        <v>0</v>
      </c>
      <c r="U62" s="140">
        <v>0</v>
      </c>
      <c r="V62" s="140">
        <v>0</v>
      </c>
      <c r="W62" s="140">
        <f t="shared" si="8"/>
        <v>0</v>
      </c>
      <c r="X62" s="140">
        <v>0</v>
      </c>
      <c r="Y62" s="140">
        <v>0</v>
      </c>
      <c r="Z62" s="140">
        <v>0</v>
      </c>
      <c r="AA62" s="140">
        <v>0</v>
      </c>
      <c r="AB62" s="141">
        <v>35165</v>
      </c>
      <c r="AC62" s="140">
        <v>0</v>
      </c>
      <c r="AD62" s="140">
        <v>0</v>
      </c>
      <c r="AE62" s="140">
        <f t="shared" si="9"/>
        <v>0</v>
      </c>
      <c r="AF62" s="140">
        <f t="shared" si="10"/>
        <v>0</v>
      </c>
      <c r="AG62" s="140">
        <f t="shared" si="11"/>
        <v>0</v>
      </c>
      <c r="AH62" s="140">
        <v>0</v>
      </c>
      <c r="AI62" s="140">
        <v>0</v>
      </c>
      <c r="AJ62" s="140">
        <v>0</v>
      </c>
      <c r="AK62" s="140">
        <v>0</v>
      </c>
      <c r="AL62" s="140">
        <v>0</v>
      </c>
      <c r="AM62" s="141">
        <v>0</v>
      </c>
      <c r="AN62" s="140">
        <f t="shared" si="12"/>
        <v>0</v>
      </c>
      <c r="AO62" s="140">
        <f t="shared" si="13"/>
        <v>0</v>
      </c>
      <c r="AP62" s="140">
        <v>0</v>
      </c>
      <c r="AQ62" s="140">
        <v>0</v>
      </c>
      <c r="AR62" s="140">
        <v>0</v>
      </c>
      <c r="AS62" s="140">
        <v>0</v>
      </c>
      <c r="AT62" s="140">
        <f t="shared" si="14"/>
        <v>0</v>
      </c>
      <c r="AU62" s="140">
        <v>0</v>
      </c>
      <c r="AV62" s="140">
        <v>0</v>
      </c>
      <c r="AW62" s="140">
        <v>0</v>
      </c>
      <c r="AX62" s="140">
        <v>0</v>
      </c>
      <c r="AY62" s="140">
        <f t="shared" si="15"/>
        <v>0</v>
      </c>
      <c r="AZ62" s="140">
        <v>0</v>
      </c>
      <c r="BA62" s="140">
        <v>0</v>
      </c>
      <c r="BB62" s="140">
        <v>0</v>
      </c>
      <c r="BC62" s="140">
        <v>0</v>
      </c>
      <c r="BD62" s="141">
        <v>10609</v>
      </c>
      <c r="BE62" s="140">
        <v>0</v>
      </c>
      <c r="BF62" s="140">
        <v>0</v>
      </c>
      <c r="BG62" s="140">
        <f t="shared" si="16"/>
        <v>0</v>
      </c>
      <c r="BH62" s="140">
        <f t="shared" si="57"/>
        <v>0</v>
      </c>
      <c r="BI62" s="140">
        <f t="shared" si="57"/>
        <v>0</v>
      </c>
      <c r="BJ62" s="140">
        <f t="shared" si="57"/>
        <v>0</v>
      </c>
      <c r="BK62" s="140">
        <f t="shared" si="57"/>
        <v>0</v>
      </c>
      <c r="BL62" s="140">
        <f t="shared" si="57"/>
        <v>0</v>
      </c>
      <c r="BM62" s="140">
        <f t="shared" si="57"/>
        <v>0</v>
      </c>
      <c r="BN62" s="140">
        <f t="shared" si="57"/>
        <v>0</v>
      </c>
      <c r="BO62" s="141">
        <f t="shared" si="57"/>
        <v>759</v>
      </c>
      <c r="BP62" s="140">
        <f t="shared" si="57"/>
        <v>0</v>
      </c>
      <c r="BQ62" s="140">
        <f t="shared" si="57"/>
        <v>0</v>
      </c>
      <c r="BR62" s="140">
        <f t="shared" si="57"/>
        <v>0</v>
      </c>
      <c r="BS62" s="140">
        <f t="shared" si="57"/>
        <v>0</v>
      </c>
      <c r="BT62" s="140">
        <f t="shared" si="57"/>
        <v>0</v>
      </c>
      <c r="BU62" s="140">
        <f t="shared" si="49"/>
        <v>0</v>
      </c>
      <c r="BV62" s="140">
        <f t="shared" si="50"/>
        <v>0</v>
      </c>
      <c r="BW62" s="140">
        <f t="shared" si="52"/>
        <v>0</v>
      </c>
      <c r="BX62" s="140">
        <f t="shared" si="53"/>
        <v>0</v>
      </c>
      <c r="BY62" s="140">
        <f t="shared" si="54"/>
        <v>0</v>
      </c>
      <c r="BZ62" s="140">
        <f t="shared" si="55"/>
        <v>0</v>
      </c>
      <c r="CA62" s="140">
        <f t="shared" si="51"/>
        <v>0</v>
      </c>
      <c r="CB62" s="140">
        <f t="shared" si="51"/>
        <v>0</v>
      </c>
      <c r="CC62" s="140">
        <f t="shared" si="51"/>
        <v>0</v>
      </c>
      <c r="CD62" s="140">
        <f t="shared" si="51"/>
        <v>0</v>
      </c>
      <c r="CE62" s="140">
        <f t="shared" si="51"/>
        <v>0</v>
      </c>
      <c r="CF62" s="141">
        <f t="shared" si="51"/>
        <v>45774</v>
      </c>
      <c r="CG62" s="140">
        <f t="shared" si="51"/>
        <v>0</v>
      </c>
      <c r="CH62" s="140">
        <f t="shared" si="51"/>
        <v>0</v>
      </c>
      <c r="CI62" s="140">
        <f t="shared" si="51"/>
        <v>0</v>
      </c>
    </row>
    <row r="63" spans="1:87" s="123" customFormat="1" ht="12" customHeight="1">
      <c r="A63" s="124" t="s">
        <v>219</v>
      </c>
      <c r="B63" s="125" t="s">
        <v>328</v>
      </c>
      <c r="C63" s="124" t="s">
        <v>329</v>
      </c>
      <c r="D63" s="140">
        <f t="shared" si="3"/>
        <v>0</v>
      </c>
      <c r="E63" s="140">
        <f t="shared" si="4"/>
        <v>0</v>
      </c>
      <c r="F63" s="140">
        <v>0</v>
      </c>
      <c r="G63" s="140">
        <v>0</v>
      </c>
      <c r="H63" s="140">
        <v>0</v>
      </c>
      <c r="I63" s="140">
        <v>0</v>
      </c>
      <c r="J63" s="140">
        <v>0</v>
      </c>
      <c r="K63" s="141">
        <v>387</v>
      </c>
      <c r="L63" s="140">
        <f t="shared" si="5"/>
        <v>0</v>
      </c>
      <c r="M63" s="140">
        <f t="shared" si="6"/>
        <v>0</v>
      </c>
      <c r="N63" s="140">
        <v>0</v>
      </c>
      <c r="O63" s="140">
        <v>0</v>
      </c>
      <c r="P63" s="140">
        <v>0</v>
      </c>
      <c r="Q63" s="140">
        <v>0</v>
      </c>
      <c r="R63" s="140">
        <f t="shared" si="7"/>
        <v>0</v>
      </c>
      <c r="S63" s="140">
        <v>0</v>
      </c>
      <c r="T63" s="140">
        <v>0</v>
      </c>
      <c r="U63" s="140">
        <v>0</v>
      </c>
      <c r="V63" s="140">
        <v>0</v>
      </c>
      <c r="W63" s="140">
        <f t="shared" si="8"/>
        <v>0</v>
      </c>
      <c r="X63" s="140">
        <v>0</v>
      </c>
      <c r="Y63" s="140">
        <v>0</v>
      </c>
      <c r="Z63" s="140">
        <v>0</v>
      </c>
      <c r="AA63" s="140">
        <v>0</v>
      </c>
      <c r="AB63" s="141">
        <v>18469</v>
      </c>
      <c r="AC63" s="140">
        <v>0</v>
      </c>
      <c r="AD63" s="140">
        <v>0</v>
      </c>
      <c r="AE63" s="140">
        <f t="shared" si="9"/>
        <v>0</v>
      </c>
      <c r="AF63" s="140">
        <f t="shared" si="10"/>
        <v>0</v>
      </c>
      <c r="AG63" s="140">
        <f t="shared" si="11"/>
        <v>0</v>
      </c>
      <c r="AH63" s="140">
        <v>0</v>
      </c>
      <c r="AI63" s="140">
        <v>0</v>
      </c>
      <c r="AJ63" s="140">
        <v>0</v>
      </c>
      <c r="AK63" s="140">
        <v>0</v>
      </c>
      <c r="AL63" s="140">
        <v>0</v>
      </c>
      <c r="AM63" s="141">
        <v>0</v>
      </c>
      <c r="AN63" s="140">
        <f t="shared" si="12"/>
        <v>0</v>
      </c>
      <c r="AO63" s="140">
        <f t="shared" si="13"/>
        <v>0</v>
      </c>
      <c r="AP63" s="140">
        <v>0</v>
      </c>
      <c r="AQ63" s="140">
        <v>0</v>
      </c>
      <c r="AR63" s="140">
        <v>0</v>
      </c>
      <c r="AS63" s="140">
        <v>0</v>
      </c>
      <c r="AT63" s="140">
        <f t="shared" si="14"/>
        <v>0</v>
      </c>
      <c r="AU63" s="140">
        <v>0</v>
      </c>
      <c r="AV63" s="140">
        <v>0</v>
      </c>
      <c r="AW63" s="140">
        <v>0</v>
      </c>
      <c r="AX63" s="140">
        <v>0</v>
      </c>
      <c r="AY63" s="140">
        <f t="shared" si="15"/>
        <v>0</v>
      </c>
      <c r="AZ63" s="140">
        <v>0</v>
      </c>
      <c r="BA63" s="140">
        <v>0</v>
      </c>
      <c r="BB63" s="140">
        <v>0</v>
      </c>
      <c r="BC63" s="140">
        <v>0</v>
      </c>
      <c r="BD63" s="141">
        <v>6689</v>
      </c>
      <c r="BE63" s="140">
        <v>0</v>
      </c>
      <c r="BF63" s="140">
        <v>0</v>
      </c>
      <c r="BG63" s="140">
        <f t="shared" si="16"/>
        <v>0</v>
      </c>
      <c r="BH63" s="140">
        <f t="shared" si="57"/>
        <v>0</v>
      </c>
      <c r="BI63" s="140">
        <f t="shared" si="57"/>
        <v>0</v>
      </c>
      <c r="BJ63" s="140">
        <f t="shared" si="57"/>
        <v>0</v>
      </c>
      <c r="BK63" s="140">
        <f t="shared" si="57"/>
        <v>0</v>
      </c>
      <c r="BL63" s="140">
        <f t="shared" si="57"/>
        <v>0</v>
      </c>
      <c r="BM63" s="140">
        <f t="shared" si="57"/>
        <v>0</v>
      </c>
      <c r="BN63" s="140">
        <f t="shared" si="57"/>
        <v>0</v>
      </c>
      <c r="BO63" s="141">
        <f t="shared" si="57"/>
        <v>387</v>
      </c>
      <c r="BP63" s="140">
        <f t="shared" si="57"/>
        <v>0</v>
      </c>
      <c r="BQ63" s="140">
        <f t="shared" si="57"/>
        <v>0</v>
      </c>
      <c r="BR63" s="140">
        <f t="shared" si="57"/>
        <v>0</v>
      </c>
      <c r="BS63" s="140">
        <f t="shared" si="57"/>
        <v>0</v>
      </c>
      <c r="BT63" s="140">
        <f t="shared" si="57"/>
        <v>0</v>
      </c>
      <c r="BU63" s="140">
        <f t="shared" si="49"/>
        <v>0</v>
      </c>
      <c r="BV63" s="140">
        <f t="shared" si="50"/>
        <v>0</v>
      </c>
      <c r="BW63" s="140">
        <f t="shared" si="52"/>
        <v>0</v>
      </c>
      <c r="BX63" s="140">
        <f t="shared" si="53"/>
        <v>0</v>
      </c>
      <c r="BY63" s="140">
        <f t="shared" si="54"/>
        <v>0</v>
      </c>
      <c r="BZ63" s="140">
        <f t="shared" si="55"/>
        <v>0</v>
      </c>
      <c r="CA63" s="140">
        <f t="shared" si="51"/>
        <v>0</v>
      </c>
      <c r="CB63" s="140">
        <f t="shared" si="51"/>
        <v>0</v>
      </c>
      <c r="CC63" s="140">
        <f t="shared" si="51"/>
        <v>0</v>
      </c>
      <c r="CD63" s="140">
        <f t="shared" si="51"/>
        <v>0</v>
      </c>
      <c r="CE63" s="140">
        <f t="shared" si="51"/>
        <v>0</v>
      </c>
      <c r="CF63" s="141">
        <f t="shared" si="51"/>
        <v>25158</v>
      </c>
      <c r="CG63" s="140">
        <f t="shared" si="51"/>
        <v>0</v>
      </c>
      <c r="CH63" s="140">
        <f t="shared" si="51"/>
        <v>0</v>
      </c>
      <c r="CI63" s="140">
        <f t="shared" si="51"/>
        <v>0</v>
      </c>
    </row>
    <row r="64" spans="1:87" s="123" customFormat="1" ht="12" customHeight="1">
      <c r="A64" s="124" t="s">
        <v>219</v>
      </c>
      <c r="B64" s="125" t="s">
        <v>330</v>
      </c>
      <c r="C64" s="124" t="s">
        <v>331</v>
      </c>
      <c r="D64" s="140">
        <f t="shared" si="3"/>
        <v>0</v>
      </c>
      <c r="E64" s="140">
        <f t="shared" si="4"/>
        <v>0</v>
      </c>
      <c r="F64" s="140">
        <v>0</v>
      </c>
      <c r="G64" s="140">
        <v>0</v>
      </c>
      <c r="H64" s="140">
        <v>0</v>
      </c>
      <c r="I64" s="140">
        <v>0</v>
      </c>
      <c r="J64" s="140">
        <v>0</v>
      </c>
      <c r="K64" s="141">
        <v>932</v>
      </c>
      <c r="L64" s="140">
        <f t="shared" si="5"/>
        <v>0</v>
      </c>
      <c r="M64" s="140">
        <f t="shared" si="6"/>
        <v>0</v>
      </c>
      <c r="N64" s="140">
        <v>0</v>
      </c>
      <c r="O64" s="140">
        <v>0</v>
      </c>
      <c r="P64" s="140">
        <v>0</v>
      </c>
      <c r="Q64" s="140">
        <v>0</v>
      </c>
      <c r="R64" s="140">
        <f t="shared" si="7"/>
        <v>0</v>
      </c>
      <c r="S64" s="140">
        <v>0</v>
      </c>
      <c r="T64" s="140">
        <v>0</v>
      </c>
      <c r="U64" s="140">
        <v>0</v>
      </c>
      <c r="V64" s="140">
        <v>0</v>
      </c>
      <c r="W64" s="140">
        <f t="shared" si="8"/>
        <v>0</v>
      </c>
      <c r="X64" s="140">
        <v>0</v>
      </c>
      <c r="Y64" s="140">
        <v>0</v>
      </c>
      <c r="Z64" s="140">
        <v>0</v>
      </c>
      <c r="AA64" s="140">
        <v>0</v>
      </c>
      <c r="AB64" s="141">
        <v>45525</v>
      </c>
      <c r="AC64" s="140">
        <v>0</v>
      </c>
      <c r="AD64" s="140">
        <v>0</v>
      </c>
      <c r="AE64" s="140">
        <f t="shared" si="9"/>
        <v>0</v>
      </c>
      <c r="AF64" s="140">
        <f t="shared" si="10"/>
        <v>0</v>
      </c>
      <c r="AG64" s="140">
        <f t="shared" si="11"/>
        <v>0</v>
      </c>
      <c r="AH64" s="140">
        <v>0</v>
      </c>
      <c r="AI64" s="140">
        <v>0</v>
      </c>
      <c r="AJ64" s="140">
        <v>0</v>
      </c>
      <c r="AK64" s="140">
        <v>0</v>
      </c>
      <c r="AL64" s="140">
        <v>0</v>
      </c>
      <c r="AM64" s="141">
        <v>0</v>
      </c>
      <c r="AN64" s="140">
        <f t="shared" si="12"/>
        <v>0</v>
      </c>
      <c r="AO64" s="140">
        <f t="shared" si="13"/>
        <v>0</v>
      </c>
      <c r="AP64" s="140">
        <v>0</v>
      </c>
      <c r="AQ64" s="140">
        <v>0</v>
      </c>
      <c r="AR64" s="140">
        <v>0</v>
      </c>
      <c r="AS64" s="140">
        <v>0</v>
      </c>
      <c r="AT64" s="140">
        <f t="shared" si="14"/>
        <v>0</v>
      </c>
      <c r="AU64" s="140">
        <v>0</v>
      </c>
      <c r="AV64" s="140">
        <v>0</v>
      </c>
      <c r="AW64" s="140">
        <v>0</v>
      </c>
      <c r="AX64" s="140">
        <v>0</v>
      </c>
      <c r="AY64" s="140">
        <f t="shared" si="15"/>
        <v>0</v>
      </c>
      <c r="AZ64" s="140">
        <v>0</v>
      </c>
      <c r="BA64" s="140">
        <v>0</v>
      </c>
      <c r="BB64" s="140">
        <v>0</v>
      </c>
      <c r="BC64" s="140">
        <v>0</v>
      </c>
      <c r="BD64" s="141">
        <v>15472</v>
      </c>
      <c r="BE64" s="140">
        <v>0</v>
      </c>
      <c r="BF64" s="140">
        <v>0</v>
      </c>
      <c r="BG64" s="140">
        <f t="shared" si="16"/>
        <v>0</v>
      </c>
      <c r="BH64" s="140">
        <f t="shared" si="57"/>
        <v>0</v>
      </c>
      <c r="BI64" s="140">
        <f t="shared" si="57"/>
        <v>0</v>
      </c>
      <c r="BJ64" s="140">
        <f t="shared" si="57"/>
        <v>0</v>
      </c>
      <c r="BK64" s="140">
        <f t="shared" si="57"/>
        <v>0</v>
      </c>
      <c r="BL64" s="140">
        <f t="shared" si="57"/>
        <v>0</v>
      </c>
      <c r="BM64" s="140">
        <f t="shared" si="57"/>
        <v>0</v>
      </c>
      <c r="BN64" s="140">
        <f t="shared" si="57"/>
        <v>0</v>
      </c>
      <c r="BO64" s="141">
        <f t="shared" si="57"/>
        <v>932</v>
      </c>
      <c r="BP64" s="140">
        <f t="shared" si="57"/>
        <v>0</v>
      </c>
      <c r="BQ64" s="140">
        <f t="shared" si="57"/>
        <v>0</v>
      </c>
      <c r="BR64" s="140">
        <f t="shared" si="57"/>
        <v>0</v>
      </c>
      <c r="BS64" s="140">
        <f t="shared" si="57"/>
        <v>0</v>
      </c>
      <c r="BT64" s="140">
        <f t="shared" si="57"/>
        <v>0</v>
      </c>
      <c r="BU64" s="140">
        <f t="shared" si="49"/>
        <v>0</v>
      </c>
      <c r="BV64" s="140">
        <f t="shared" si="50"/>
        <v>0</v>
      </c>
      <c r="BW64" s="140">
        <f t="shared" si="52"/>
        <v>0</v>
      </c>
      <c r="BX64" s="140">
        <f t="shared" si="53"/>
        <v>0</v>
      </c>
      <c r="BY64" s="140">
        <f t="shared" si="54"/>
        <v>0</v>
      </c>
      <c r="BZ64" s="140">
        <f t="shared" si="55"/>
        <v>0</v>
      </c>
      <c r="CA64" s="140">
        <f t="shared" si="51"/>
        <v>0</v>
      </c>
      <c r="CB64" s="140">
        <f t="shared" si="51"/>
        <v>0</v>
      </c>
      <c r="CC64" s="140">
        <f t="shared" si="51"/>
        <v>0</v>
      </c>
      <c r="CD64" s="140">
        <f t="shared" si="51"/>
        <v>0</v>
      </c>
      <c r="CE64" s="140">
        <f t="shared" si="51"/>
        <v>0</v>
      </c>
      <c r="CF64" s="141">
        <f t="shared" si="51"/>
        <v>60997</v>
      </c>
      <c r="CG64" s="140">
        <f t="shared" si="51"/>
        <v>0</v>
      </c>
      <c r="CH64" s="140">
        <f t="shared" si="51"/>
        <v>0</v>
      </c>
      <c r="CI64" s="140">
        <f t="shared" si="51"/>
        <v>0</v>
      </c>
    </row>
    <row r="65" spans="1:87" s="123" customFormat="1" ht="12" customHeight="1">
      <c r="A65" s="124" t="s">
        <v>219</v>
      </c>
      <c r="B65" s="125" t="s">
        <v>332</v>
      </c>
      <c r="C65" s="124" t="s">
        <v>333</v>
      </c>
      <c r="D65" s="140">
        <f t="shared" si="3"/>
        <v>0</v>
      </c>
      <c r="E65" s="140">
        <f t="shared" si="4"/>
        <v>0</v>
      </c>
      <c r="F65" s="140">
        <v>0</v>
      </c>
      <c r="G65" s="140">
        <v>0</v>
      </c>
      <c r="H65" s="140">
        <v>0</v>
      </c>
      <c r="I65" s="140">
        <v>0</v>
      </c>
      <c r="J65" s="140">
        <v>0</v>
      </c>
      <c r="K65" s="141">
        <v>2406</v>
      </c>
      <c r="L65" s="140">
        <f t="shared" si="5"/>
        <v>0</v>
      </c>
      <c r="M65" s="140">
        <f t="shared" si="6"/>
        <v>0</v>
      </c>
      <c r="N65" s="140">
        <v>0</v>
      </c>
      <c r="O65" s="140">
        <v>0</v>
      </c>
      <c r="P65" s="140">
        <v>0</v>
      </c>
      <c r="Q65" s="140">
        <v>0</v>
      </c>
      <c r="R65" s="140">
        <f t="shared" si="7"/>
        <v>0</v>
      </c>
      <c r="S65" s="140">
        <v>0</v>
      </c>
      <c r="T65" s="140">
        <v>0</v>
      </c>
      <c r="U65" s="140">
        <v>0</v>
      </c>
      <c r="V65" s="140">
        <v>0</v>
      </c>
      <c r="W65" s="140">
        <f t="shared" si="8"/>
        <v>0</v>
      </c>
      <c r="X65" s="140">
        <v>0</v>
      </c>
      <c r="Y65" s="140">
        <v>0</v>
      </c>
      <c r="Z65" s="140">
        <v>0</v>
      </c>
      <c r="AA65" s="140">
        <v>0</v>
      </c>
      <c r="AB65" s="141">
        <v>191560</v>
      </c>
      <c r="AC65" s="140">
        <v>0</v>
      </c>
      <c r="AD65" s="140">
        <v>0</v>
      </c>
      <c r="AE65" s="140">
        <f t="shared" si="9"/>
        <v>0</v>
      </c>
      <c r="AF65" s="140">
        <f t="shared" si="10"/>
        <v>0</v>
      </c>
      <c r="AG65" s="140">
        <f t="shared" si="11"/>
        <v>0</v>
      </c>
      <c r="AH65" s="140">
        <v>0</v>
      </c>
      <c r="AI65" s="140">
        <v>0</v>
      </c>
      <c r="AJ65" s="140">
        <v>0</v>
      </c>
      <c r="AK65" s="140">
        <v>0</v>
      </c>
      <c r="AL65" s="140">
        <v>0</v>
      </c>
      <c r="AM65" s="141">
        <v>0</v>
      </c>
      <c r="AN65" s="140">
        <f t="shared" si="12"/>
        <v>0</v>
      </c>
      <c r="AO65" s="140">
        <f t="shared" si="13"/>
        <v>0</v>
      </c>
      <c r="AP65" s="140">
        <v>0</v>
      </c>
      <c r="AQ65" s="140">
        <v>0</v>
      </c>
      <c r="AR65" s="140">
        <v>0</v>
      </c>
      <c r="AS65" s="140">
        <v>0</v>
      </c>
      <c r="AT65" s="140">
        <f t="shared" si="14"/>
        <v>0</v>
      </c>
      <c r="AU65" s="140">
        <v>0</v>
      </c>
      <c r="AV65" s="140">
        <v>0</v>
      </c>
      <c r="AW65" s="140">
        <v>0</v>
      </c>
      <c r="AX65" s="140">
        <v>0</v>
      </c>
      <c r="AY65" s="140">
        <f t="shared" si="15"/>
        <v>0</v>
      </c>
      <c r="AZ65" s="140">
        <v>0</v>
      </c>
      <c r="BA65" s="140">
        <v>0</v>
      </c>
      <c r="BB65" s="140">
        <v>0</v>
      </c>
      <c r="BC65" s="140">
        <v>0</v>
      </c>
      <c r="BD65" s="141">
        <v>39738</v>
      </c>
      <c r="BE65" s="140">
        <v>0</v>
      </c>
      <c r="BF65" s="140">
        <v>0</v>
      </c>
      <c r="BG65" s="140">
        <f t="shared" si="16"/>
        <v>0</v>
      </c>
      <c r="BH65" s="140">
        <f t="shared" si="57"/>
        <v>0</v>
      </c>
      <c r="BI65" s="140">
        <f t="shared" si="57"/>
        <v>0</v>
      </c>
      <c r="BJ65" s="140">
        <f t="shared" si="57"/>
        <v>0</v>
      </c>
      <c r="BK65" s="140">
        <f t="shared" si="57"/>
        <v>0</v>
      </c>
      <c r="BL65" s="140">
        <f t="shared" si="57"/>
        <v>0</v>
      </c>
      <c r="BM65" s="140">
        <f t="shared" si="57"/>
        <v>0</v>
      </c>
      <c r="BN65" s="140">
        <f t="shared" si="57"/>
        <v>0</v>
      </c>
      <c r="BO65" s="141">
        <f t="shared" si="57"/>
        <v>2406</v>
      </c>
      <c r="BP65" s="140">
        <f t="shared" si="57"/>
        <v>0</v>
      </c>
      <c r="BQ65" s="140">
        <f t="shared" si="57"/>
        <v>0</v>
      </c>
      <c r="BR65" s="140">
        <f t="shared" si="57"/>
        <v>0</v>
      </c>
      <c r="BS65" s="140">
        <f t="shared" si="57"/>
        <v>0</v>
      </c>
      <c r="BT65" s="140">
        <f t="shared" si="57"/>
        <v>0</v>
      </c>
      <c r="BU65" s="140">
        <f t="shared" si="49"/>
        <v>0</v>
      </c>
      <c r="BV65" s="140">
        <f t="shared" si="50"/>
        <v>0</v>
      </c>
      <c r="BW65" s="140">
        <f t="shared" si="52"/>
        <v>0</v>
      </c>
      <c r="BX65" s="140">
        <f t="shared" si="53"/>
        <v>0</v>
      </c>
      <c r="BY65" s="140">
        <f t="shared" si="54"/>
        <v>0</v>
      </c>
      <c r="BZ65" s="140">
        <f t="shared" si="55"/>
        <v>0</v>
      </c>
      <c r="CA65" s="140">
        <f t="shared" si="51"/>
        <v>0</v>
      </c>
      <c r="CB65" s="140">
        <f t="shared" si="51"/>
        <v>0</v>
      </c>
      <c r="CC65" s="140">
        <f t="shared" si="51"/>
        <v>0</v>
      </c>
      <c r="CD65" s="140">
        <f t="shared" si="51"/>
        <v>0</v>
      </c>
      <c r="CE65" s="140">
        <f t="shared" si="51"/>
        <v>0</v>
      </c>
      <c r="CF65" s="141">
        <f t="shared" si="51"/>
        <v>231298</v>
      </c>
      <c r="CG65" s="140">
        <f t="shared" si="51"/>
        <v>0</v>
      </c>
      <c r="CH65" s="140">
        <f t="shared" si="51"/>
        <v>0</v>
      </c>
      <c r="CI65" s="140">
        <f t="shared" si="51"/>
        <v>0</v>
      </c>
    </row>
    <row r="66" spans="1:87" s="123" customFormat="1" ht="12" customHeight="1">
      <c r="A66" s="124" t="s">
        <v>219</v>
      </c>
      <c r="B66" s="125" t="s">
        <v>334</v>
      </c>
      <c r="C66" s="124" t="s">
        <v>335</v>
      </c>
      <c r="D66" s="140">
        <f t="shared" si="3"/>
        <v>0</v>
      </c>
      <c r="E66" s="140">
        <f t="shared" si="4"/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1">
        <v>0</v>
      </c>
      <c r="L66" s="140">
        <f t="shared" si="5"/>
        <v>6367</v>
      </c>
      <c r="M66" s="140">
        <f t="shared" si="6"/>
        <v>0</v>
      </c>
      <c r="N66" s="140">
        <v>0</v>
      </c>
      <c r="O66" s="140">
        <v>0</v>
      </c>
      <c r="P66" s="140">
        <v>0</v>
      </c>
      <c r="Q66" s="140">
        <v>0</v>
      </c>
      <c r="R66" s="140">
        <f t="shared" si="7"/>
        <v>0</v>
      </c>
      <c r="S66" s="140">
        <v>0</v>
      </c>
      <c r="T66" s="140">
        <v>0</v>
      </c>
      <c r="U66" s="140">
        <v>0</v>
      </c>
      <c r="V66" s="140">
        <v>0</v>
      </c>
      <c r="W66" s="140">
        <f t="shared" si="8"/>
        <v>6367</v>
      </c>
      <c r="X66" s="140">
        <v>4410</v>
      </c>
      <c r="Y66" s="140">
        <v>1726</v>
      </c>
      <c r="Z66" s="140">
        <v>231</v>
      </c>
      <c r="AA66" s="140">
        <v>0</v>
      </c>
      <c r="AB66" s="141">
        <v>18184</v>
      </c>
      <c r="AC66" s="140">
        <v>0</v>
      </c>
      <c r="AD66" s="140">
        <v>0</v>
      </c>
      <c r="AE66" s="140">
        <f t="shared" si="9"/>
        <v>6367</v>
      </c>
      <c r="AF66" s="140">
        <f t="shared" si="10"/>
        <v>0</v>
      </c>
      <c r="AG66" s="140">
        <f t="shared" si="11"/>
        <v>0</v>
      </c>
      <c r="AH66" s="140">
        <v>0</v>
      </c>
      <c r="AI66" s="140">
        <v>0</v>
      </c>
      <c r="AJ66" s="140">
        <v>0</v>
      </c>
      <c r="AK66" s="140">
        <v>0</v>
      </c>
      <c r="AL66" s="140">
        <v>0</v>
      </c>
      <c r="AM66" s="141">
        <v>0</v>
      </c>
      <c r="AN66" s="140">
        <f t="shared" si="12"/>
        <v>0</v>
      </c>
      <c r="AO66" s="140">
        <f t="shared" si="13"/>
        <v>0</v>
      </c>
      <c r="AP66" s="140">
        <v>0</v>
      </c>
      <c r="AQ66" s="140">
        <v>0</v>
      </c>
      <c r="AR66" s="140">
        <v>0</v>
      </c>
      <c r="AS66" s="140">
        <v>0</v>
      </c>
      <c r="AT66" s="140">
        <f t="shared" si="14"/>
        <v>0</v>
      </c>
      <c r="AU66" s="140">
        <v>0</v>
      </c>
      <c r="AV66" s="140">
        <v>0</v>
      </c>
      <c r="AW66" s="140">
        <v>0</v>
      </c>
      <c r="AX66" s="140">
        <v>0</v>
      </c>
      <c r="AY66" s="140">
        <f t="shared" si="15"/>
        <v>0</v>
      </c>
      <c r="AZ66" s="140">
        <v>0</v>
      </c>
      <c r="BA66" s="140">
        <v>0</v>
      </c>
      <c r="BB66" s="140">
        <v>0</v>
      </c>
      <c r="BC66" s="140">
        <v>0</v>
      </c>
      <c r="BD66" s="141">
        <v>9620</v>
      </c>
      <c r="BE66" s="140">
        <v>0</v>
      </c>
      <c r="BF66" s="140">
        <v>0</v>
      </c>
      <c r="BG66" s="140">
        <f t="shared" si="16"/>
        <v>0</v>
      </c>
      <c r="BH66" s="140">
        <f t="shared" si="57"/>
        <v>0</v>
      </c>
      <c r="BI66" s="140">
        <f t="shared" si="57"/>
        <v>0</v>
      </c>
      <c r="BJ66" s="140">
        <f t="shared" si="57"/>
        <v>0</v>
      </c>
      <c r="BK66" s="140">
        <f t="shared" si="57"/>
        <v>0</v>
      </c>
      <c r="BL66" s="140">
        <f t="shared" si="57"/>
        <v>0</v>
      </c>
      <c r="BM66" s="140">
        <f t="shared" si="57"/>
        <v>0</v>
      </c>
      <c r="BN66" s="140">
        <f t="shared" si="57"/>
        <v>0</v>
      </c>
      <c r="BO66" s="141">
        <f t="shared" si="57"/>
        <v>0</v>
      </c>
      <c r="BP66" s="140">
        <f t="shared" si="57"/>
        <v>6367</v>
      </c>
      <c r="BQ66" s="140">
        <f t="shared" si="57"/>
        <v>0</v>
      </c>
      <c r="BR66" s="140">
        <f t="shared" si="57"/>
        <v>0</v>
      </c>
      <c r="BS66" s="140">
        <f t="shared" si="57"/>
        <v>0</v>
      </c>
      <c r="BT66" s="140">
        <f t="shared" si="57"/>
        <v>0</v>
      </c>
      <c r="BU66" s="140">
        <f t="shared" si="49"/>
        <v>0</v>
      </c>
      <c r="BV66" s="140">
        <f t="shared" si="50"/>
        <v>0</v>
      </c>
      <c r="BW66" s="140">
        <f t="shared" si="52"/>
        <v>0</v>
      </c>
      <c r="BX66" s="140">
        <f t="shared" si="53"/>
        <v>0</v>
      </c>
      <c r="BY66" s="140">
        <f t="shared" si="54"/>
        <v>0</v>
      </c>
      <c r="BZ66" s="140">
        <f t="shared" si="55"/>
        <v>0</v>
      </c>
      <c r="CA66" s="140">
        <f t="shared" si="51"/>
        <v>6367</v>
      </c>
      <c r="CB66" s="140">
        <f t="shared" si="51"/>
        <v>4410</v>
      </c>
      <c r="CC66" s="140">
        <f t="shared" si="51"/>
        <v>1726</v>
      </c>
      <c r="CD66" s="140">
        <f t="shared" si="51"/>
        <v>231</v>
      </c>
      <c r="CE66" s="140">
        <f t="shared" si="51"/>
        <v>0</v>
      </c>
      <c r="CF66" s="141">
        <f t="shared" si="51"/>
        <v>27804</v>
      </c>
      <c r="CG66" s="140">
        <f t="shared" si="51"/>
        <v>0</v>
      </c>
      <c r="CH66" s="140">
        <f t="shared" si="51"/>
        <v>0</v>
      </c>
      <c r="CI66" s="140">
        <f t="shared" si="51"/>
        <v>6367</v>
      </c>
    </row>
    <row r="67" spans="1:87" s="123" customFormat="1" ht="12" customHeight="1">
      <c r="A67" s="124" t="s">
        <v>219</v>
      </c>
      <c r="B67" s="125" t="s">
        <v>336</v>
      </c>
      <c r="C67" s="124" t="s">
        <v>337</v>
      </c>
      <c r="D67" s="140">
        <f t="shared" si="3"/>
        <v>0</v>
      </c>
      <c r="E67" s="140">
        <f t="shared" si="4"/>
        <v>0</v>
      </c>
      <c r="F67" s="140">
        <v>0</v>
      </c>
      <c r="G67" s="140">
        <v>0</v>
      </c>
      <c r="H67" s="140">
        <v>0</v>
      </c>
      <c r="I67" s="140">
        <v>0</v>
      </c>
      <c r="J67" s="140">
        <v>0</v>
      </c>
      <c r="K67" s="141">
        <v>0</v>
      </c>
      <c r="L67" s="140">
        <f t="shared" si="5"/>
        <v>0</v>
      </c>
      <c r="M67" s="140">
        <f t="shared" si="6"/>
        <v>0</v>
      </c>
      <c r="N67" s="140">
        <v>0</v>
      </c>
      <c r="O67" s="140">
        <v>0</v>
      </c>
      <c r="P67" s="140">
        <v>0</v>
      </c>
      <c r="Q67" s="140">
        <v>0</v>
      </c>
      <c r="R67" s="140">
        <f t="shared" si="7"/>
        <v>0</v>
      </c>
      <c r="S67" s="140">
        <v>0</v>
      </c>
      <c r="T67" s="140">
        <v>0</v>
      </c>
      <c r="U67" s="140">
        <v>0</v>
      </c>
      <c r="V67" s="140">
        <v>0</v>
      </c>
      <c r="W67" s="140">
        <f t="shared" si="8"/>
        <v>0</v>
      </c>
      <c r="X67" s="140">
        <v>0</v>
      </c>
      <c r="Y67" s="140">
        <v>0</v>
      </c>
      <c r="Z67" s="140">
        <v>0</v>
      </c>
      <c r="AA67" s="140">
        <v>0</v>
      </c>
      <c r="AB67" s="141">
        <v>17247</v>
      </c>
      <c r="AC67" s="140">
        <v>0</v>
      </c>
      <c r="AD67" s="140">
        <v>0</v>
      </c>
      <c r="AE67" s="140">
        <f t="shared" si="9"/>
        <v>0</v>
      </c>
      <c r="AF67" s="140">
        <f t="shared" si="10"/>
        <v>0</v>
      </c>
      <c r="AG67" s="140">
        <f t="shared" si="11"/>
        <v>0</v>
      </c>
      <c r="AH67" s="140">
        <v>0</v>
      </c>
      <c r="AI67" s="140">
        <v>0</v>
      </c>
      <c r="AJ67" s="140">
        <v>0</v>
      </c>
      <c r="AK67" s="140">
        <v>0</v>
      </c>
      <c r="AL67" s="140">
        <v>0</v>
      </c>
      <c r="AM67" s="141">
        <v>0</v>
      </c>
      <c r="AN67" s="140">
        <f t="shared" si="12"/>
        <v>0</v>
      </c>
      <c r="AO67" s="140">
        <f t="shared" si="13"/>
        <v>0</v>
      </c>
      <c r="AP67" s="140">
        <v>0</v>
      </c>
      <c r="AQ67" s="140">
        <v>0</v>
      </c>
      <c r="AR67" s="140">
        <v>0</v>
      </c>
      <c r="AS67" s="140">
        <v>0</v>
      </c>
      <c r="AT67" s="140">
        <f t="shared" si="14"/>
        <v>0</v>
      </c>
      <c r="AU67" s="140">
        <v>0</v>
      </c>
      <c r="AV67" s="140">
        <v>0</v>
      </c>
      <c r="AW67" s="140">
        <v>0</v>
      </c>
      <c r="AX67" s="140">
        <v>0</v>
      </c>
      <c r="AY67" s="140">
        <f t="shared" si="15"/>
        <v>0</v>
      </c>
      <c r="AZ67" s="140">
        <v>0</v>
      </c>
      <c r="BA67" s="140">
        <v>0</v>
      </c>
      <c r="BB67" s="140">
        <v>0</v>
      </c>
      <c r="BC67" s="140">
        <v>0</v>
      </c>
      <c r="BD67" s="141">
        <v>6432</v>
      </c>
      <c r="BE67" s="140">
        <v>0</v>
      </c>
      <c r="BF67" s="140">
        <v>0</v>
      </c>
      <c r="BG67" s="140">
        <f t="shared" si="16"/>
        <v>0</v>
      </c>
      <c r="BH67" s="140">
        <f t="shared" si="57"/>
        <v>0</v>
      </c>
      <c r="BI67" s="140">
        <f t="shared" si="57"/>
        <v>0</v>
      </c>
      <c r="BJ67" s="140">
        <f t="shared" si="57"/>
        <v>0</v>
      </c>
      <c r="BK67" s="140">
        <f t="shared" si="57"/>
        <v>0</v>
      </c>
      <c r="BL67" s="140">
        <f t="shared" si="57"/>
        <v>0</v>
      </c>
      <c r="BM67" s="140">
        <f t="shared" si="57"/>
        <v>0</v>
      </c>
      <c r="BN67" s="140">
        <f t="shared" si="57"/>
        <v>0</v>
      </c>
      <c r="BO67" s="141">
        <f t="shared" si="57"/>
        <v>0</v>
      </c>
      <c r="BP67" s="140">
        <f t="shared" si="57"/>
        <v>0</v>
      </c>
      <c r="BQ67" s="140">
        <f t="shared" si="57"/>
        <v>0</v>
      </c>
      <c r="BR67" s="140">
        <f t="shared" si="57"/>
        <v>0</v>
      </c>
      <c r="BS67" s="140">
        <f t="shared" si="57"/>
        <v>0</v>
      </c>
      <c r="BT67" s="140">
        <f t="shared" si="57"/>
        <v>0</v>
      </c>
      <c r="BU67" s="140">
        <f t="shared" si="49"/>
        <v>0</v>
      </c>
      <c r="BV67" s="140">
        <f t="shared" si="50"/>
        <v>0</v>
      </c>
      <c r="BW67" s="140">
        <f t="shared" si="52"/>
        <v>0</v>
      </c>
      <c r="BX67" s="140">
        <f t="shared" si="53"/>
        <v>0</v>
      </c>
      <c r="BY67" s="140">
        <f t="shared" si="54"/>
        <v>0</v>
      </c>
      <c r="BZ67" s="140">
        <f t="shared" si="55"/>
        <v>0</v>
      </c>
      <c r="CA67" s="140">
        <f t="shared" si="51"/>
        <v>0</v>
      </c>
      <c r="CB67" s="140">
        <f t="shared" si="51"/>
        <v>0</v>
      </c>
      <c r="CC67" s="140">
        <f t="shared" si="51"/>
        <v>0</v>
      </c>
      <c r="CD67" s="140">
        <f t="shared" si="51"/>
        <v>0</v>
      </c>
      <c r="CE67" s="140">
        <f t="shared" si="51"/>
        <v>0</v>
      </c>
      <c r="CF67" s="141">
        <f t="shared" si="51"/>
        <v>23679</v>
      </c>
      <c r="CG67" s="140">
        <f t="shared" si="51"/>
        <v>0</v>
      </c>
      <c r="CH67" s="140">
        <f t="shared" si="51"/>
        <v>0</v>
      </c>
      <c r="CI67" s="140">
        <f t="shared" si="51"/>
        <v>0</v>
      </c>
    </row>
    <row r="68" spans="1:87" s="123" customFormat="1" ht="12" customHeight="1">
      <c r="A68" s="124" t="s">
        <v>219</v>
      </c>
      <c r="B68" s="125" t="s">
        <v>338</v>
      </c>
      <c r="C68" s="124" t="s">
        <v>339</v>
      </c>
      <c r="D68" s="140">
        <f t="shared" si="3"/>
        <v>1478</v>
      </c>
      <c r="E68" s="140">
        <f t="shared" si="4"/>
        <v>1478</v>
      </c>
      <c r="F68" s="140">
        <v>0</v>
      </c>
      <c r="G68" s="140">
        <v>0</v>
      </c>
      <c r="H68" s="140">
        <v>1478</v>
      </c>
      <c r="I68" s="140">
        <v>0</v>
      </c>
      <c r="J68" s="140">
        <v>0</v>
      </c>
      <c r="K68" s="141">
        <v>0</v>
      </c>
      <c r="L68" s="140">
        <f t="shared" si="5"/>
        <v>38515</v>
      </c>
      <c r="M68" s="140">
        <f t="shared" si="6"/>
        <v>8</v>
      </c>
      <c r="N68" s="140">
        <v>8</v>
      </c>
      <c r="O68" s="140">
        <v>0</v>
      </c>
      <c r="P68" s="140">
        <v>0</v>
      </c>
      <c r="Q68" s="140">
        <v>0</v>
      </c>
      <c r="R68" s="140">
        <f t="shared" si="7"/>
        <v>5696</v>
      </c>
      <c r="S68" s="140">
        <v>5043</v>
      </c>
      <c r="T68" s="140">
        <v>0</v>
      </c>
      <c r="U68" s="140">
        <v>653</v>
      </c>
      <c r="V68" s="140">
        <v>0</v>
      </c>
      <c r="W68" s="140">
        <f t="shared" si="8"/>
        <v>32811</v>
      </c>
      <c r="X68" s="140">
        <v>27111</v>
      </c>
      <c r="Y68" s="140">
        <v>1250</v>
      </c>
      <c r="Z68" s="140">
        <v>4450</v>
      </c>
      <c r="AA68" s="140">
        <v>0</v>
      </c>
      <c r="AB68" s="141">
        <v>7403</v>
      </c>
      <c r="AC68" s="140">
        <v>0</v>
      </c>
      <c r="AD68" s="140">
        <v>445</v>
      </c>
      <c r="AE68" s="140">
        <f t="shared" si="9"/>
        <v>40438</v>
      </c>
      <c r="AF68" s="140">
        <f t="shared" si="10"/>
        <v>0</v>
      </c>
      <c r="AG68" s="140">
        <f t="shared" si="11"/>
        <v>0</v>
      </c>
      <c r="AH68" s="140">
        <v>0</v>
      </c>
      <c r="AI68" s="140">
        <v>0</v>
      </c>
      <c r="AJ68" s="140">
        <v>0</v>
      </c>
      <c r="AK68" s="140">
        <v>0</v>
      </c>
      <c r="AL68" s="140">
        <v>0</v>
      </c>
      <c r="AM68" s="141">
        <v>0</v>
      </c>
      <c r="AN68" s="140">
        <f t="shared" si="12"/>
        <v>0</v>
      </c>
      <c r="AO68" s="140">
        <f t="shared" si="13"/>
        <v>0</v>
      </c>
      <c r="AP68" s="140">
        <v>0</v>
      </c>
      <c r="AQ68" s="140">
        <v>0</v>
      </c>
      <c r="AR68" s="140">
        <v>0</v>
      </c>
      <c r="AS68" s="140">
        <v>0</v>
      </c>
      <c r="AT68" s="140">
        <f t="shared" si="14"/>
        <v>0</v>
      </c>
      <c r="AU68" s="140">
        <v>0</v>
      </c>
      <c r="AV68" s="140">
        <v>0</v>
      </c>
      <c r="AW68" s="140">
        <v>0</v>
      </c>
      <c r="AX68" s="140">
        <v>0</v>
      </c>
      <c r="AY68" s="140">
        <f t="shared" si="15"/>
        <v>0</v>
      </c>
      <c r="AZ68" s="140">
        <v>0</v>
      </c>
      <c r="BA68" s="140">
        <v>0</v>
      </c>
      <c r="BB68" s="140">
        <v>0</v>
      </c>
      <c r="BC68" s="140">
        <v>0</v>
      </c>
      <c r="BD68" s="141">
        <v>9315</v>
      </c>
      <c r="BE68" s="140">
        <v>0</v>
      </c>
      <c r="BF68" s="140">
        <v>0</v>
      </c>
      <c r="BG68" s="140">
        <f t="shared" si="16"/>
        <v>0</v>
      </c>
      <c r="BH68" s="140">
        <f t="shared" si="57"/>
        <v>1478</v>
      </c>
      <c r="BI68" s="140">
        <f t="shared" si="57"/>
        <v>1478</v>
      </c>
      <c r="BJ68" s="140">
        <f t="shared" si="57"/>
        <v>0</v>
      </c>
      <c r="BK68" s="140">
        <f t="shared" si="57"/>
        <v>0</v>
      </c>
      <c r="BL68" s="140">
        <f t="shared" si="57"/>
        <v>1478</v>
      </c>
      <c r="BM68" s="140">
        <f t="shared" si="57"/>
        <v>0</v>
      </c>
      <c r="BN68" s="140">
        <f t="shared" si="57"/>
        <v>0</v>
      </c>
      <c r="BO68" s="141">
        <f t="shared" si="57"/>
        <v>0</v>
      </c>
      <c r="BP68" s="140">
        <f t="shared" si="57"/>
        <v>38515</v>
      </c>
      <c r="BQ68" s="140">
        <f t="shared" si="57"/>
        <v>8</v>
      </c>
      <c r="BR68" s="140">
        <f t="shared" si="57"/>
        <v>8</v>
      </c>
      <c r="BS68" s="140">
        <f t="shared" si="57"/>
        <v>0</v>
      </c>
      <c r="BT68" s="140">
        <f t="shared" si="57"/>
        <v>0</v>
      </c>
      <c r="BU68" s="140">
        <f t="shared" si="49"/>
        <v>0</v>
      </c>
      <c r="BV68" s="140">
        <f t="shared" si="50"/>
        <v>5696</v>
      </c>
      <c r="BW68" s="140">
        <f t="shared" si="52"/>
        <v>5043</v>
      </c>
      <c r="BX68" s="140">
        <f t="shared" si="53"/>
        <v>0</v>
      </c>
      <c r="BY68" s="140">
        <f t="shared" si="54"/>
        <v>653</v>
      </c>
      <c r="BZ68" s="140">
        <f t="shared" si="55"/>
        <v>0</v>
      </c>
      <c r="CA68" s="140">
        <f t="shared" si="51"/>
        <v>32811</v>
      </c>
      <c r="CB68" s="140">
        <f t="shared" si="51"/>
        <v>27111</v>
      </c>
      <c r="CC68" s="140">
        <f t="shared" si="51"/>
        <v>1250</v>
      </c>
      <c r="CD68" s="140">
        <f t="shared" si="51"/>
        <v>4450</v>
      </c>
      <c r="CE68" s="140">
        <f t="shared" si="51"/>
        <v>0</v>
      </c>
      <c r="CF68" s="141">
        <f t="shared" si="51"/>
        <v>16718</v>
      </c>
      <c r="CG68" s="140">
        <f t="shared" si="51"/>
        <v>0</v>
      </c>
      <c r="CH68" s="140">
        <f t="shared" si="51"/>
        <v>445</v>
      </c>
      <c r="CI68" s="140">
        <f t="shared" si="51"/>
        <v>40438</v>
      </c>
    </row>
    <row r="69" spans="1:87" s="123" customFormat="1" ht="12" customHeight="1">
      <c r="A69" s="124" t="s">
        <v>219</v>
      </c>
      <c r="B69" s="125" t="s">
        <v>340</v>
      </c>
      <c r="C69" s="124" t="s">
        <v>341</v>
      </c>
      <c r="D69" s="140">
        <f t="shared" si="3"/>
        <v>0</v>
      </c>
      <c r="E69" s="140">
        <f t="shared" si="4"/>
        <v>0</v>
      </c>
      <c r="F69" s="140">
        <v>0</v>
      </c>
      <c r="G69" s="140">
        <v>0</v>
      </c>
      <c r="H69" s="140">
        <v>0</v>
      </c>
      <c r="I69" s="140">
        <v>0</v>
      </c>
      <c r="J69" s="140">
        <v>0</v>
      </c>
      <c r="K69" s="141">
        <v>0</v>
      </c>
      <c r="L69" s="140">
        <f t="shared" si="5"/>
        <v>15984</v>
      </c>
      <c r="M69" s="140">
        <f t="shared" si="6"/>
        <v>0</v>
      </c>
      <c r="N69" s="140">
        <v>0</v>
      </c>
      <c r="O69" s="140">
        <v>0</v>
      </c>
      <c r="P69" s="140">
        <v>0</v>
      </c>
      <c r="Q69" s="140">
        <v>0</v>
      </c>
      <c r="R69" s="140">
        <f t="shared" si="7"/>
        <v>5985</v>
      </c>
      <c r="S69" s="140">
        <v>5985</v>
      </c>
      <c r="T69" s="140">
        <v>0</v>
      </c>
      <c r="U69" s="140">
        <v>0</v>
      </c>
      <c r="V69" s="140">
        <v>0</v>
      </c>
      <c r="W69" s="140">
        <f t="shared" si="8"/>
        <v>9999</v>
      </c>
      <c r="X69" s="140">
        <v>9999</v>
      </c>
      <c r="Y69" s="140">
        <v>0</v>
      </c>
      <c r="Z69" s="140">
        <v>0</v>
      </c>
      <c r="AA69" s="140">
        <v>0</v>
      </c>
      <c r="AB69" s="141">
        <v>4486</v>
      </c>
      <c r="AC69" s="140">
        <v>0</v>
      </c>
      <c r="AD69" s="140">
        <v>0</v>
      </c>
      <c r="AE69" s="140">
        <f t="shared" si="9"/>
        <v>15984</v>
      </c>
      <c r="AF69" s="140">
        <f t="shared" si="10"/>
        <v>0</v>
      </c>
      <c r="AG69" s="140">
        <f t="shared" si="11"/>
        <v>0</v>
      </c>
      <c r="AH69" s="140">
        <v>0</v>
      </c>
      <c r="AI69" s="140">
        <v>0</v>
      </c>
      <c r="AJ69" s="140">
        <v>0</v>
      </c>
      <c r="AK69" s="140">
        <v>0</v>
      </c>
      <c r="AL69" s="140">
        <v>0</v>
      </c>
      <c r="AM69" s="141">
        <v>0</v>
      </c>
      <c r="AN69" s="140">
        <f t="shared" si="12"/>
        <v>914</v>
      </c>
      <c r="AO69" s="140">
        <f t="shared" si="13"/>
        <v>0</v>
      </c>
      <c r="AP69" s="140">
        <v>0</v>
      </c>
      <c r="AQ69" s="140">
        <v>0</v>
      </c>
      <c r="AR69" s="140">
        <v>0</v>
      </c>
      <c r="AS69" s="140">
        <v>0</v>
      </c>
      <c r="AT69" s="140">
        <f t="shared" si="14"/>
        <v>0</v>
      </c>
      <c r="AU69" s="140">
        <v>0</v>
      </c>
      <c r="AV69" s="140">
        <v>0</v>
      </c>
      <c r="AW69" s="140">
        <v>0</v>
      </c>
      <c r="AX69" s="140">
        <v>0</v>
      </c>
      <c r="AY69" s="140">
        <f t="shared" si="15"/>
        <v>914</v>
      </c>
      <c r="AZ69" s="140">
        <v>0</v>
      </c>
      <c r="BA69" s="140">
        <v>0</v>
      </c>
      <c r="BB69" s="140">
        <v>914</v>
      </c>
      <c r="BC69" s="140">
        <v>0</v>
      </c>
      <c r="BD69" s="141">
        <v>0</v>
      </c>
      <c r="BE69" s="140">
        <v>0</v>
      </c>
      <c r="BF69" s="140">
        <v>0</v>
      </c>
      <c r="BG69" s="140">
        <f t="shared" si="16"/>
        <v>914</v>
      </c>
      <c r="BH69" s="140">
        <f t="shared" si="57"/>
        <v>0</v>
      </c>
      <c r="BI69" s="140">
        <f t="shared" si="57"/>
        <v>0</v>
      </c>
      <c r="BJ69" s="140">
        <f t="shared" si="57"/>
        <v>0</v>
      </c>
      <c r="BK69" s="140">
        <f t="shared" si="57"/>
        <v>0</v>
      </c>
      <c r="BL69" s="140">
        <f t="shared" si="57"/>
        <v>0</v>
      </c>
      <c r="BM69" s="140">
        <f t="shared" si="57"/>
        <v>0</v>
      </c>
      <c r="BN69" s="140">
        <f t="shared" si="57"/>
        <v>0</v>
      </c>
      <c r="BO69" s="141">
        <f t="shared" si="57"/>
        <v>0</v>
      </c>
      <c r="BP69" s="140">
        <f t="shared" si="57"/>
        <v>16898</v>
      </c>
      <c r="BQ69" s="140">
        <f t="shared" si="57"/>
        <v>0</v>
      </c>
      <c r="BR69" s="140">
        <f t="shared" si="57"/>
        <v>0</v>
      </c>
      <c r="BS69" s="140">
        <f t="shared" si="57"/>
        <v>0</v>
      </c>
      <c r="BT69" s="140">
        <f t="shared" si="57"/>
        <v>0</v>
      </c>
      <c r="BU69" s="140">
        <f t="shared" si="49"/>
        <v>0</v>
      </c>
      <c r="BV69" s="140">
        <f t="shared" si="50"/>
        <v>5985</v>
      </c>
      <c r="BW69" s="140">
        <f t="shared" si="52"/>
        <v>5985</v>
      </c>
      <c r="BX69" s="140">
        <f t="shared" si="53"/>
        <v>0</v>
      </c>
      <c r="BY69" s="140">
        <f t="shared" si="54"/>
        <v>0</v>
      </c>
      <c r="BZ69" s="140">
        <f t="shared" si="55"/>
        <v>0</v>
      </c>
      <c r="CA69" s="140">
        <f t="shared" si="51"/>
        <v>10913</v>
      </c>
      <c r="CB69" s="140">
        <f t="shared" si="51"/>
        <v>9999</v>
      </c>
      <c r="CC69" s="140">
        <f t="shared" si="51"/>
        <v>0</v>
      </c>
      <c r="CD69" s="140">
        <f t="shared" si="51"/>
        <v>914</v>
      </c>
      <c r="CE69" s="140">
        <f t="shared" si="51"/>
        <v>0</v>
      </c>
      <c r="CF69" s="141">
        <f t="shared" si="51"/>
        <v>4486</v>
      </c>
      <c r="CG69" s="140">
        <f t="shared" si="51"/>
        <v>0</v>
      </c>
      <c r="CH69" s="140">
        <f t="shared" si="51"/>
        <v>0</v>
      </c>
      <c r="CI69" s="140">
        <f t="shared" si="51"/>
        <v>16898</v>
      </c>
    </row>
    <row r="70" spans="1:87" s="123" customFormat="1" ht="12" customHeight="1">
      <c r="A70" s="124" t="s">
        <v>219</v>
      </c>
      <c r="B70" s="125" t="s">
        <v>342</v>
      </c>
      <c r="C70" s="124" t="s">
        <v>343</v>
      </c>
      <c r="D70" s="140">
        <f t="shared" si="3"/>
        <v>0</v>
      </c>
      <c r="E70" s="140">
        <f t="shared" si="4"/>
        <v>0</v>
      </c>
      <c r="F70" s="140">
        <v>0</v>
      </c>
      <c r="G70" s="140">
        <v>0</v>
      </c>
      <c r="H70" s="140">
        <v>0</v>
      </c>
      <c r="I70" s="140">
        <v>0</v>
      </c>
      <c r="J70" s="140">
        <v>0</v>
      </c>
      <c r="K70" s="141">
        <v>0</v>
      </c>
      <c r="L70" s="140">
        <f t="shared" si="5"/>
        <v>0</v>
      </c>
      <c r="M70" s="140">
        <f t="shared" si="6"/>
        <v>0</v>
      </c>
      <c r="N70" s="140">
        <v>0</v>
      </c>
      <c r="O70" s="140">
        <v>0</v>
      </c>
      <c r="P70" s="140">
        <v>0</v>
      </c>
      <c r="Q70" s="140">
        <v>0</v>
      </c>
      <c r="R70" s="140">
        <f t="shared" si="7"/>
        <v>0</v>
      </c>
      <c r="S70" s="140">
        <v>0</v>
      </c>
      <c r="T70" s="140"/>
      <c r="U70" s="140"/>
      <c r="V70" s="140">
        <v>0</v>
      </c>
      <c r="W70" s="140">
        <f t="shared" si="8"/>
        <v>0</v>
      </c>
      <c r="X70" s="140">
        <v>0</v>
      </c>
      <c r="Y70" s="140">
        <v>0</v>
      </c>
      <c r="Z70" s="140">
        <v>0</v>
      </c>
      <c r="AA70" s="140">
        <v>0</v>
      </c>
      <c r="AB70" s="141">
        <v>25789</v>
      </c>
      <c r="AC70" s="140">
        <v>0</v>
      </c>
      <c r="AD70" s="140">
        <v>0</v>
      </c>
      <c r="AE70" s="140">
        <f t="shared" si="9"/>
        <v>0</v>
      </c>
      <c r="AF70" s="140">
        <f t="shared" si="10"/>
        <v>0</v>
      </c>
      <c r="AG70" s="140">
        <f t="shared" si="11"/>
        <v>0</v>
      </c>
      <c r="AH70" s="140">
        <v>0</v>
      </c>
      <c r="AI70" s="140">
        <v>0</v>
      </c>
      <c r="AJ70" s="140">
        <v>0</v>
      </c>
      <c r="AK70" s="140">
        <v>0</v>
      </c>
      <c r="AL70" s="140">
        <v>0</v>
      </c>
      <c r="AM70" s="141">
        <v>0</v>
      </c>
      <c r="AN70" s="140">
        <f t="shared" si="12"/>
        <v>0</v>
      </c>
      <c r="AO70" s="140">
        <f t="shared" si="13"/>
        <v>0</v>
      </c>
      <c r="AP70" s="140">
        <v>0</v>
      </c>
      <c r="AQ70" s="140">
        <v>0</v>
      </c>
      <c r="AR70" s="140">
        <v>0</v>
      </c>
      <c r="AS70" s="140">
        <v>0</v>
      </c>
      <c r="AT70" s="140">
        <f t="shared" si="14"/>
        <v>0</v>
      </c>
      <c r="AU70" s="140">
        <v>0</v>
      </c>
      <c r="AV70" s="140">
        <v>0</v>
      </c>
      <c r="AW70" s="140">
        <v>0</v>
      </c>
      <c r="AX70" s="140">
        <v>0</v>
      </c>
      <c r="AY70" s="140">
        <f t="shared" si="15"/>
        <v>0</v>
      </c>
      <c r="AZ70" s="140">
        <v>0</v>
      </c>
      <c r="BA70" s="140">
        <v>0</v>
      </c>
      <c r="BB70" s="140">
        <v>0</v>
      </c>
      <c r="BC70" s="140">
        <v>0</v>
      </c>
      <c r="BD70" s="141">
        <v>20673</v>
      </c>
      <c r="BE70" s="140">
        <v>0</v>
      </c>
      <c r="BF70" s="140">
        <v>0</v>
      </c>
      <c r="BG70" s="140">
        <f t="shared" si="16"/>
        <v>0</v>
      </c>
      <c r="BH70" s="140">
        <f t="shared" si="57"/>
        <v>0</v>
      </c>
      <c r="BI70" s="140">
        <f t="shared" si="57"/>
        <v>0</v>
      </c>
      <c r="BJ70" s="140">
        <f t="shared" si="57"/>
        <v>0</v>
      </c>
      <c r="BK70" s="140">
        <f t="shared" si="57"/>
        <v>0</v>
      </c>
      <c r="BL70" s="140">
        <f t="shared" si="57"/>
        <v>0</v>
      </c>
      <c r="BM70" s="140">
        <f t="shared" si="57"/>
        <v>0</v>
      </c>
      <c r="BN70" s="140">
        <f t="shared" si="57"/>
        <v>0</v>
      </c>
      <c r="BO70" s="141">
        <f t="shared" si="57"/>
        <v>0</v>
      </c>
      <c r="BP70" s="140">
        <f t="shared" si="57"/>
        <v>0</v>
      </c>
      <c r="BQ70" s="140">
        <f t="shared" si="57"/>
        <v>0</v>
      </c>
      <c r="BR70" s="140">
        <f t="shared" si="57"/>
        <v>0</v>
      </c>
      <c r="BS70" s="140">
        <f t="shared" si="57"/>
        <v>0</v>
      </c>
      <c r="BT70" s="140">
        <f t="shared" si="57"/>
        <v>0</v>
      </c>
      <c r="BU70" s="140">
        <f t="shared" si="49"/>
        <v>0</v>
      </c>
      <c r="BV70" s="140">
        <f t="shared" si="50"/>
        <v>0</v>
      </c>
      <c r="BW70" s="140">
        <f t="shared" si="52"/>
        <v>0</v>
      </c>
      <c r="BX70" s="140">
        <f t="shared" si="53"/>
        <v>0</v>
      </c>
      <c r="BY70" s="140">
        <f t="shared" si="54"/>
        <v>0</v>
      </c>
      <c r="BZ70" s="140">
        <f t="shared" si="55"/>
        <v>0</v>
      </c>
      <c r="CA70" s="140">
        <f t="shared" si="51"/>
        <v>0</v>
      </c>
      <c r="CB70" s="140">
        <f t="shared" si="51"/>
        <v>0</v>
      </c>
      <c r="CC70" s="140">
        <f t="shared" si="51"/>
        <v>0</v>
      </c>
      <c r="CD70" s="140">
        <f t="shared" si="51"/>
        <v>0</v>
      </c>
      <c r="CE70" s="140">
        <f t="shared" si="51"/>
        <v>0</v>
      </c>
      <c r="CF70" s="141">
        <f t="shared" si="51"/>
        <v>46462</v>
      </c>
      <c r="CG70" s="140">
        <f t="shared" si="51"/>
        <v>0</v>
      </c>
      <c r="CH70" s="140">
        <f t="shared" si="51"/>
        <v>0</v>
      </c>
      <c r="CI70" s="140">
        <f t="shared" si="51"/>
        <v>0</v>
      </c>
    </row>
    <row r="71" spans="1:87" s="123" customFormat="1" ht="12" customHeight="1">
      <c r="A71" s="124" t="s">
        <v>219</v>
      </c>
      <c r="B71" s="125" t="s">
        <v>344</v>
      </c>
      <c r="C71" s="124" t="s">
        <v>200</v>
      </c>
      <c r="D71" s="140">
        <f t="shared" si="3"/>
        <v>0</v>
      </c>
      <c r="E71" s="140">
        <f t="shared" si="4"/>
        <v>0</v>
      </c>
      <c r="F71" s="140">
        <v>0</v>
      </c>
      <c r="G71" s="140">
        <v>0</v>
      </c>
      <c r="H71" s="140">
        <v>0</v>
      </c>
      <c r="I71" s="140">
        <v>0</v>
      </c>
      <c r="J71" s="140">
        <v>0</v>
      </c>
      <c r="K71" s="141">
        <v>0</v>
      </c>
      <c r="L71" s="140">
        <f t="shared" si="5"/>
        <v>49836</v>
      </c>
      <c r="M71" s="140">
        <f t="shared" si="6"/>
        <v>27126</v>
      </c>
      <c r="N71" s="140">
        <v>27126</v>
      </c>
      <c r="O71" s="140">
        <v>0</v>
      </c>
      <c r="P71" s="140">
        <v>0</v>
      </c>
      <c r="Q71" s="140">
        <v>0</v>
      </c>
      <c r="R71" s="140">
        <f t="shared" si="7"/>
        <v>0</v>
      </c>
      <c r="S71" s="140">
        <v>0</v>
      </c>
      <c r="T71" s="140">
        <v>0</v>
      </c>
      <c r="U71" s="140">
        <v>0</v>
      </c>
      <c r="V71" s="140">
        <v>0</v>
      </c>
      <c r="W71" s="140">
        <f t="shared" si="8"/>
        <v>22710</v>
      </c>
      <c r="X71" s="140">
        <v>15814</v>
      </c>
      <c r="Y71" s="140">
        <v>1186</v>
      </c>
      <c r="Z71" s="140">
        <v>5710</v>
      </c>
      <c r="AA71" s="140">
        <v>0</v>
      </c>
      <c r="AB71" s="141">
        <v>49207</v>
      </c>
      <c r="AC71" s="140">
        <v>0</v>
      </c>
      <c r="AD71" s="140">
        <v>0</v>
      </c>
      <c r="AE71" s="140">
        <f t="shared" si="9"/>
        <v>49836</v>
      </c>
      <c r="AF71" s="140">
        <f t="shared" si="10"/>
        <v>0</v>
      </c>
      <c r="AG71" s="140">
        <f t="shared" si="11"/>
        <v>0</v>
      </c>
      <c r="AH71" s="140">
        <v>0</v>
      </c>
      <c r="AI71" s="140">
        <v>0</v>
      </c>
      <c r="AJ71" s="140">
        <v>0</v>
      </c>
      <c r="AK71" s="140">
        <v>0</v>
      </c>
      <c r="AL71" s="140">
        <v>0</v>
      </c>
      <c r="AM71" s="141">
        <v>0</v>
      </c>
      <c r="AN71" s="140">
        <f t="shared" si="12"/>
        <v>0</v>
      </c>
      <c r="AO71" s="140">
        <f t="shared" si="13"/>
        <v>0</v>
      </c>
      <c r="AP71" s="140">
        <v>0</v>
      </c>
      <c r="AQ71" s="140">
        <v>0</v>
      </c>
      <c r="AR71" s="140">
        <v>0</v>
      </c>
      <c r="AS71" s="140">
        <v>0</v>
      </c>
      <c r="AT71" s="140">
        <f t="shared" si="14"/>
        <v>0</v>
      </c>
      <c r="AU71" s="140">
        <v>0</v>
      </c>
      <c r="AV71" s="140">
        <v>0</v>
      </c>
      <c r="AW71" s="140">
        <v>0</v>
      </c>
      <c r="AX71" s="140">
        <v>0</v>
      </c>
      <c r="AY71" s="140">
        <f t="shared" si="15"/>
        <v>0</v>
      </c>
      <c r="AZ71" s="140">
        <v>0</v>
      </c>
      <c r="BA71" s="140">
        <v>0</v>
      </c>
      <c r="BB71" s="140">
        <v>0</v>
      </c>
      <c r="BC71" s="140">
        <v>0</v>
      </c>
      <c r="BD71" s="141">
        <v>10761</v>
      </c>
      <c r="BE71" s="140">
        <v>0</v>
      </c>
      <c r="BF71" s="140">
        <v>0</v>
      </c>
      <c r="BG71" s="140">
        <f t="shared" si="16"/>
        <v>0</v>
      </c>
      <c r="BH71" s="140">
        <f t="shared" si="57"/>
        <v>0</v>
      </c>
      <c r="BI71" s="140">
        <f t="shared" si="57"/>
        <v>0</v>
      </c>
      <c r="BJ71" s="140">
        <f t="shared" si="57"/>
        <v>0</v>
      </c>
      <c r="BK71" s="140">
        <f t="shared" si="57"/>
        <v>0</v>
      </c>
      <c r="BL71" s="140">
        <f t="shared" si="57"/>
        <v>0</v>
      </c>
      <c r="BM71" s="140">
        <f t="shared" si="57"/>
        <v>0</v>
      </c>
      <c r="BN71" s="140">
        <f t="shared" si="57"/>
        <v>0</v>
      </c>
      <c r="BO71" s="141">
        <f t="shared" si="57"/>
        <v>0</v>
      </c>
      <c r="BP71" s="140">
        <f t="shared" si="57"/>
        <v>49836</v>
      </c>
      <c r="BQ71" s="140">
        <f t="shared" si="57"/>
        <v>27126</v>
      </c>
      <c r="BR71" s="140">
        <f t="shared" si="57"/>
        <v>27126</v>
      </c>
      <c r="BS71" s="140">
        <f t="shared" si="57"/>
        <v>0</v>
      </c>
      <c r="BT71" s="140">
        <f t="shared" si="57"/>
        <v>0</v>
      </c>
      <c r="BU71" s="140">
        <f t="shared" si="49"/>
        <v>0</v>
      </c>
      <c r="BV71" s="140">
        <f t="shared" si="50"/>
        <v>0</v>
      </c>
      <c r="BW71" s="140">
        <f t="shared" si="52"/>
        <v>0</v>
      </c>
      <c r="BX71" s="140">
        <f t="shared" si="53"/>
        <v>0</v>
      </c>
      <c r="BY71" s="140">
        <f t="shared" si="54"/>
        <v>0</v>
      </c>
      <c r="BZ71" s="140">
        <f t="shared" si="55"/>
        <v>0</v>
      </c>
      <c r="CA71" s="140">
        <f t="shared" si="51"/>
        <v>22710</v>
      </c>
      <c r="CB71" s="140">
        <f t="shared" si="51"/>
        <v>15814</v>
      </c>
      <c r="CC71" s="140">
        <f t="shared" si="51"/>
        <v>1186</v>
      </c>
      <c r="CD71" s="140">
        <f t="shared" si="51"/>
        <v>5710</v>
      </c>
      <c r="CE71" s="140">
        <f t="shared" si="51"/>
        <v>0</v>
      </c>
      <c r="CF71" s="141">
        <f t="shared" si="51"/>
        <v>59968</v>
      </c>
      <c r="CG71" s="140">
        <f t="shared" si="51"/>
        <v>0</v>
      </c>
      <c r="CH71" s="140">
        <f aca="true" t="shared" si="58" ref="CH71:CH113">SUM(AD71,BF71)</f>
        <v>0</v>
      </c>
      <c r="CI71" s="140">
        <f aca="true" t="shared" si="59" ref="CI71:CI113">SUM(AE71,BG71)</f>
        <v>49836</v>
      </c>
    </row>
    <row r="72" spans="1:87" s="123" customFormat="1" ht="12" customHeight="1">
      <c r="A72" s="124" t="s">
        <v>219</v>
      </c>
      <c r="B72" s="125" t="s">
        <v>345</v>
      </c>
      <c r="C72" s="124" t="s">
        <v>346</v>
      </c>
      <c r="D72" s="140">
        <f aca="true" t="shared" si="60" ref="D72:D113">+SUM(E72,J72)</f>
        <v>0</v>
      </c>
      <c r="E72" s="140">
        <f aca="true" t="shared" si="61" ref="E72:E113">+SUM(F72:I72)</f>
        <v>0</v>
      </c>
      <c r="F72" s="140">
        <v>0</v>
      </c>
      <c r="G72" s="140">
        <v>0</v>
      </c>
      <c r="H72" s="140">
        <v>0</v>
      </c>
      <c r="I72" s="140">
        <v>0</v>
      </c>
      <c r="J72" s="140">
        <v>0</v>
      </c>
      <c r="K72" s="141">
        <v>0</v>
      </c>
      <c r="L72" s="140">
        <f aca="true" t="shared" si="62" ref="L72:L113">+SUM(M72,R72,V72,W72,AC72)</f>
        <v>18273</v>
      </c>
      <c r="M72" s="140">
        <f aca="true" t="shared" si="63" ref="M72:M113">+SUM(N72:Q72)</f>
        <v>0</v>
      </c>
      <c r="N72" s="140">
        <v>0</v>
      </c>
      <c r="O72" s="140">
        <v>0</v>
      </c>
      <c r="P72" s="140">
        <v>0</v>
      </c>
      <c r="Q72" s="140">
        <v>0</v>
      </c>
      <c r="R72" s="140">
        <f aca="true" t="shared" si="64" ref="R72:R113">+SUM(S72:U72)</f>
        <v>0</v>
      </c>
      <c r="S72" s="140">
        <v>0</v>
      </c>
      <c r="T72" s="140">
        <v>0</v>
      </c>
      <c r="U72" s="140">
        <v>0</v>
      </c>
      <c r="V72" s="140">
        <v>0</v>
      </c>
      <c r="W72" s="140">
        <f aca="true" t="shared" si="65" ref="W72:W113">+SUM(X72:AA72)</f>
        <v>18273</v>
      </c>
      <c r="X72" s="140">
        <v>12842</v>
      </c>
      <c r="Y72" s="140">
        <v>4695</v>
      </c>
      <c r="Z72" s="140">
        <v>736</v>
      </c>
      <c r="AA72" s="140">
        <v>0</v>
      </c>
      <c r="AB72" s="141">
        <v>46342</v>
      </c>
      <c r="AC72" s="140">
        <v>0</v>
      </c>
      <c r="AD72" s="140">
        <v>15569</v>
      </c>
      <c r="AE72" s="140">
        <f aca="true" t="shared" si="66" ref="AE72:AE113">+SUM(D72,L72,AD72)</f>
        <v>33842</v>
      </c>
      <c r="AF72" s="140">
        <f aca="true" t="shared" si="67" ref="AF72:AF113">+SUM(AG72,AL72)</f>
        <v>0</v>
      </c>
      <c r="AG72" s="140">
        <f aca="true" t="shared" si="68" ref="AG72:AG113">+SUM(AH72:AK72)</f>
        <v>0</v>
      </c>
      <c r="AH72" s="140">
        <v>0</v>
      </c>
      <c r="AI72" s="140">
        <v>0</v>
      </c>
      <c r="AJ72" s="140">
        <v>0</v>
      </c>
      <c r="AK72" s="140">
        <v>0</v>
      </c>
      <c r="AL72" s="140">
        <v>0</v>
      </c>
      <c r="AM72" s="141">
        <v>0</v>
      </c>
      <c r="AN72" s="140">
        <f aca="true" t="shared" si="69" ref="AN72:AN113">+SUM(AO72,AT72,AX72,AY72,BE72)</f>
        <v>0</v>
      </c>
      <c r="AO72" s="140">
        <f aca="true" t="shared" si="70" ref="AO72:AO113">+SUM(AP72:AS72)</f>
        <v>0</v>
      </c>
      <c r="AP72" s="140">
        <v>0</v>
      </c>
      <c r="AQ72" s="140">
        <v>0</v>
      </c>
      <c r="AR72" s="140">
        <v>0</v>
      </c>
      <c r="AS72" s="140">
        <v>0</v>
      </c>
      <c r="AT72" s="140">
        <f aca="true" t="shared" si="71" ref="AT72:AT113">+SUM(AU72:AW72)</f>
        <v>0</v>
      </c>
      <c r="AU72" s="140">
        <v>0</v>
      </c>
      <c r="AV72" s="140">
        <v>0</v>
      </c>
      <c r="AW72" s="140">
        <v>0</v>
      </c>
      <c r="AX72" s="140">
        <v>0</v>
      </c>
      <c r="AY72" s="140">
        <f aca="true" t="shared" si="72" ref="AY72:AY113">+SUM(AZ72:BC72)</f>
        <v>0</v>
      </c>
      <c r="AZ72" s="140">
        <v>0</v>
      </c>
      <c r="BA72" s="140">
        <v>0</v>
      </c>
      <c r="BB72" s="140">
        <v>0</v>
      </c>
      <c r="BC72" s="140">
        <v>0</v>
      </c>
      <c r="BD72" s="141">
        <v>10614</v>
      </c>
      <c r="BE72" s="140">
        <v>0</v>
      </c>
      <c r="BF72" s="140">
        <v>0</v>
      </c>
      <c r="BG72" s="140">
        <f aca="true" t="shared" si="73" ref="BG72:BG113">+SUM(BF72,AN72,AF72)</f>
        <v>0</v>
      </c>
      <c r="BH72" s="140">
        <f t="shared" si="57"/>
        <v>0</v>
      </c>
      <c r="BI72" s="140">
        <f t="shared" si="57"/>
        <v>0</v>
      </c>
      <c r="BJ72" s="140">
        <f t="shared" si="57"/>
        <v>0</v>
      </c>
      <c r="BK72" s="140">
        <f t="shared" si="57"/>
        <v>0</v>
      </c>
      <c r="BL72" s="140">
        <f t="shared" si="57"/>
        <v>0</v>
      </c>
      <c r="BM72" s="140">
        <f t="shared" si="57"/>
        <v>0</v>
      </c>
      <c r="BN72" s="140">
        <f t="shared" si="57"/>
        <v>0</v>
      </c>
      <c r="BO72" s="141">
        <f t="shared" si="57"/>
        <v>0</v>
      </c>
      <c r="BP72" s="140">
        <f t="shared" si="57"/>
        <v>18273</v>
      </c>
      <c r="BQ72" s="140">
        <f t="shared" si="57"/>
        <v>0</v>
      </c>
      <c r="BR72" s="140">
        <f t="shared" si="57"/>
        <v>0</v>
      </c>
      <c r="BS72" s="140">
        <f t="shared" si="57"/>
        <v>0</v>
      </c>
      <c r="BT72" s="140">
        <f t="shared" si="57"/>
        <v>0</v>
      </c>
      <c r="BU72" s="140">
        <f t="shared" si="49"/>
        <v>0</v>
      </c>
      <c r="BV72" s="140">
        <f t="shared" si="50"/>
        <v>0</v>
      </c>
      <c r="BW72" s="140">
        <f t="shared" si="52"/>
        <v>0</v>
      </c>
      <c r="BX72" s="140">
        <f t="shared" si="53"/>
        <v>0</v>
      </c>
      <c r="BY72" s="140">
        <f t="shared" si="54"/>
        <v>0</v>
      </c>
      <c r="BZ72" s="140">
        <f t="shared" si="55"/>
        <v>0</v>
      </c>
      <c r="CA72" s="140">
        <f aca="true" t="shared" si="74" ref="CA72:CA92">SUM(W72,AY72)</f>
        <v>18273</v>
      </c>
      <c r="CB72" s="140">
        <f aca="true" t="shared" si="75" ref="CB72:CB92">SUM(X72,AZ72)</f>
        <v>12842</v>
      </c>
      <c r="CC72" s="140">
        <f aca="true" t="shared" si="76" ref="CC72:CC92">SUM(Y72,BA72)</f>
        <v>4695</v>
      </c>
      <c r="CD72" s="140">
        <f aca="true" t="shared" si="77" ref="CD72:CD92">SUM(Z72,BB72)</f>
        <v>736</v>
      </c>
      <c r="CE72" s="140">
        <f aca="true" t="shared" si="78" ref="CE72:CE92">SUM(AA72,BC72)</f>
        <v>0</v>
      </c>
      <c r="CF72" s="141">
        <f aca="true" t="shared" si="79" ref="CF72:CF84">SUM(AB72,BD72)</f>
        <v>56956</v>
      </c>
      <c r="CG72" s="140">
        <f aca="true" t="shared" si="80" ref="CG72:CG113">SUM(AC72,BE72)</f>
        <v>0</v>
      </c>
      <c r="CH72" s="140">
        <f t="shared" si="58"/>
        <v>15569</v>
      </c>
      <c r="CI72" s="140">
        <f t="shared" si="59"/>
        <v>33842</v>
      </c>
    </row>
    <row r="73" spans="1:87" s="123" customFormat="1" ht="12" customHeight="1">
      <c r="A73" s="124" t="s">
        <v>219</v>
      </c>
      <c r="B73" s="125" t="s">
        <v>347</v>
      </c>
      <c r="C73" s="124" t="s">
        <v>348</v>
      </c>
      <c r="D73" s="140">
        <f t="shared" si="60"/>
        <v>0</v>
      </c>
      <c r="E73" s="140">
        <f t="shared" si="61"/>
        <v>0</v>
      </c>
      <c r="F73" s="140">
        <v>0</v>
      </c>
      <c r="G73" s="140">
        <v>0</v>
      </c>
      <c r="H73" s="140">
        <v>0</v>
      </c>
      <c r="I73" s="140">
        <v>0</v>
      </c>
      <c r="J73" s="140">
        <v>0</v>
      </c>
      <c r="K73" s="141">
        <v>0</v>
      </c>
      <c r="L73" s="140">
        <f t="shared" si="62"/>
        <v>37938</v>
      </c>
      <c r="M73" s="140">
        <f t="shared" si="63"/>
        <v>0</v>
      </c>
      <c r="N73" s="140">
        <v>0</v>
      </c>
      <c r="O73" s="140">
        <v>0</v>
      </c>
      <c r="P73" s="140">
        <v>0</v>
      </c>
      <c r="Q73" s="140">
        <v>0</v>
      </c>
      <c r="R73" s="140">
        <f t="shared" si="64"/>
        <v>0</v>
      </c>
      <c r="S73" s="140">
        <v>0</v>
      </c>
      <c r="T73" s="140">
        <v>0</v>
      </c>
      <c r="U73" s="140">
        <v>0</v>
      </c>
      <c r="V73" s="140">
        <v>0</v>
      </c>
      <c r="W73" s="140">
        <f t="shared" si="65"/>
        <v>37938</v>
      </c>
      <c r="X73" s="140">
        <v>27017</v>
      </c>
      <c r="Y73" s="140">
        <v>9839</v>
      </c>
      <c r="Z73" s="140">
        <v>427</v>
      </c>
      <c r="AA73" s="140">
        <v>655</v>
      </c>
      <c r="AB73" s="141">
        <v>111961</v>
      </c>
      <c r="AC73" s="140">
        <v>0</v>
      </c>
      <c r="AD73" s="140">
        <v>12867</v>
      </c>
      <c r="AE73" s="140">
        <f t="shared" si="66"/>
        <v>50805</v>
      </c>
      <c r="AF73" s="140">
        <f t="shared" si="67"/>
        <v>0</v>
      </c>
      <c r="AG73" s="140">
        <f t="shared" si="68"/>
        <v>0</v>
      </c>
      <c r="AH73" s="140">
        <v>0</v>
      </c>
      <c r="AI73" s="140">
        <v>0</v>
      </c>
      <c r="AJ73" s="140">
        <v>0</v>
      </c>
      <c r="AK73" s="140">
        <v>0</v>
      </c>
      <c r="AL73" s="140">
        <v>0</v>
      </c>
      <c r="AM73" s="141">
        <v>0</v>
      </c>
      <c r="AN73" s="140">
        <f t="shared" si="69"/>
        <v>0</v>
      </c>
      <c r="AO73" s="140">
        <f t="shared" si="70"/>
        <v>0</v>
      </c>
      <c r="AP73" s="140">
        <v>0</v>
      </c>
      <c r="AQ73" s="140">
        <v>0</v>
      </c>
      <c r="AR73" s="140">
        <v>0</v>
      </c>
      <c r="AS73" s="140">
        <v>0</v>
      </c>
      <c r="AT73" s="140">
        <f t="shared" si="71"/>
        <v>0</v>
      </c>
      <c r="AU73" s="140">
        <v>0</v>
      </c>
      <c r="AV73" s="140">
        <v>0</v>
      </c>
      <c r="AW73" s="140">
        <v>0</v>
      </c>
      <c r="AX73" s="140">
        <v>0</v>
      </c>
      <c r="AY73" s="140">
        <f t="shared" si="72"/>
        <v>0</v>
      </c>
      <c r="AZ73" s="140">
        <v>0</v>
      </c>
      <c r="BA73" s="140">
        <v>0</v>
      </c>
      <c r="BB73" s="140">
        <v>0</v>
      </c>
      <c r="BC73" s="140">
        <v>0</v>
      </c>
      <c r="BD73" s="141">
        <v>96026</v>
      </c>
      <c r="BE73" s="140">
        <v>0</v>
      </c>
      <c r="BF73" s="140">
        <v>0</v>
      </c>
      <c r="BG73" s="140">
        <f t="shared" si="73"/>
        <v>0</v>
      </c>
      <c r="BH73" s="140">
        <f t="shared" si="57"/>
        <v>0</v>
      </c>
      <c r="BI73" s="140">
        <f t="shared" si="57"/>
        <v>0</v>
      </c>
      <c r="BJ73" s="140">
        <f t="shared" si="57"/>
        <v>0</v>
      </c>
      <c r="BK73" s="140">
        <f t="shared" si="57"/>
        <v>0</v>
      </c>
      <c r="BL73" s="140">
        <f t="shared" si="57"/>
        <v>0</v>
      </c>
      <c r="BM73" s="140">
        <f t="shared" si="57"/>
        <v>0</v>
      </c>
      <c r="BN73" s="140">
        <f t="shared" si="57"/>
        <v>0</v>
      </c>
      <c r="BO73" s="141">
        <f t="shared" si="57"/>
        <v>0</v>
      </c>
      <c r="BP73" s="140">
        <f t="shared" si="57"/>
        <v>37938</v>
      </c>
      <c r="BQ73" s="140">
        <f t="shared" si="57"/>
        <v>0</v>
      </c>
      <c r="BR73" s="140">
        <f t="shared" si="57"/>
        <v>0</v>
      </c>
      <c r="BS73" s="140">
        <f t="shared" si="57"/>
        <v>0</v>
      </c>
      <c r="BT73" s="140">
        <f t="shared" si="57"/>
        <v>0</v>
      </c>
      <c r="BU73" s="140">
        <f t="shared" si="49"/>
        <v>0</v>
      </c>
      <c r="BV73" s="140">
        <f t="shared" si="50"/>
        <v>0</v>
      </c>
      <c r="BW73" s="140">
        <f t="shared" si="52"/>
        <v>0</v>
      </c>
      <c r="BX73" s="140">
        <f t="shared" si="53"/>
        <v>0</v>
      </c>
      <c r="BY73" s="140">
        <f t="shared" si="54"/>
        <v>0</v>
      </c>
      <c r="BZ73" s="140">
        <f t="shared" si="55"/>
        <v>0</v>
      </c>
      <c r="CA73" s="140">
        <f t="shared" si="74"/>
        <v>37938</v>
      </c>
      <c r="CB73" s="140">
        <f t="shared" si="75"/>
        <v>27017</v>
      </c>
      <c r="CC73" s="140">
        <f t="shared" si="76"/>
        <v>9839</v>
      </c>
      <c r="CD73" s="140">
        <f t="shared" si="77"/>
        <v>427</v>
      </c>
      <c r="CE73" s="140">
        <f t="shared" si="78"/>
        <v>655</v>
      </c>
      <c r="CF73" s="141">
        <f t="shared" si="79"/>
        <v>207987</v>
      </c>
      <c r="CG73" s="140">
        <f t="shared" si="80"/>
        <v>0</v>
      </c>
      <c r="CH73" s="140">
        <f t="shared" si="58"/>
        <v>12867</v>
      </c>
      <c r="CI73" s="140">
        <f t="shared" si="59"/>
        <v>50805</v>
      </c>
    </row>
    <row r="74" spans="1:87" s="123" customFormat="1" ht="12" customHeight="1">
      <c r="A74" s="124" t="s">
        <v>219</v>
      </c>
      <c r="B74" s="125" t="s">
        <v>349</v>
      </c>
      <c r="C74" s="124" t="s">
        <v>350</v>
      </c>
      <c r="D74" s="140">
        <f t="shared" si="60"/>
        <v>0</v>
      </c>
      <c r="E74" s="140">
        <f t="shared" si="61"/>
        <v>0</v>
      </c>
      <c r="F74" s="140">
        <v>0</v>
      </c>
      <c r="G74" s="140">
        <v>0</v>
      </c>
      <c r="H74" s="140">
        <v>0</v>
      </c>
      <c r="I74" s="140">
        <v>0</v>
      </c>
      <c r="J74" s="140">
        <v>0</v>
      </c>
      <c r="K74" s="141">
        <v>0</v>
      </c>
      <c r="L74" s="140">
        <f t="shared" si="62"/>
        <v>15109</v>
      </c>
      <c r="M74" s="140">
        <f t="shared" si="63"/>
        <v>0</v>
      </c>
      <c r="N74" s="140">
        <v>0</v>
      </c>
      <c r="O74" s="140">
        <v>0</v>
      </c>
      <c r="P74" s="140">
        <v>0</v>
      </c>
      <c r="Q74" s="140">
        <v>0</v>
      </c>
      <c r="R74" s="140">
        <f t="shared" si="64"/>
        <v>0</v>
      </c>
      <c r="S74" s="140">
        <v>0</v>
      </c>
      <c r="T74" s="140">
        <v>0</v>
      </c>
      <c r="U74" s="140">
        <v>0</v>
      </c>
      <c r="V74" s="140">
        <v>0</v>
      </c>
      <c r="W74" s="140">
        <f t="shared" si="65"/>
        <v>15109</v>
      </c>
      <c r="X74" s="140">
        <v>12414</v>
      </c>
      <c r="Y74" s="140">
        <v>1995</v>
      </c>
      <c r="Z74" s="140">
        <v>340</v>
      </c>
      <c r="AA74" s="140">
        <v>360</v>
      </c>
      <c r="AB74" s="141">
        <v>49634</v>
      </c>
      <c r="AC74" s="140">
        <v>0</v>
      </c>
      <c r="AD74" s="140">
        <v>1113</v>
      </c>
      <c r="AE74" s="140">
        <f t="shared" si="66"/>
        <v>16222</v>
      </c>
      <c r="AF74" s="140">
        <f t="shared" si="67"/>
        <v>0</v>
      </c>
      <c r="AG74" s="140">
        <f t="shared" si="68"/>
        <v>0</v>
      </c>
      <c r="AH74" s="140">
        <v>0</v>
      </c>
      <c r="AI74" s="140">
        <v>0</v>
      </c>
      <c r="AJ74" s="140">
        <v>0</v>
      </c>
      <c r="AK74" s="140">
        <v>0</v>
      </c>
      <c r="AL74" s="140">
        <v>0</v>
      </c>
      <c r="AM74" s="141">
        <v>0</v>
      </c>
      <c r="AN74" s="140">
        <f t="shared" si="69"/>
        <v>0</v>
      </c>
      <c r="AO74" s="140">
        <f t="shared" si="70"/>
        <v>0</v>
      </c>
      <c r="AP74" s="140">
        <v>0</v>
      </c>
      <c r="AQ74" s="140">
        <v>0</v>
      </c>
      <c r="AR74" s="140">
        <v>0</v>
      </c>
      <c r="AS74" s="140">
        <v>0</v>
      </c>
      <c r="AT74" s="140">
        <f t="shared" si="71"/>
        <v>0</v>
      </c>
      <c r="AU74" s="140">
        <v>0</v>
      </c>
      <c r="AV74" s="140">
        <v>0</v>
      </c>
      <c r="AW74" s="140">
        <v>0</v>
      </c>
      <c r="AX74" s="140">
        <v>0</v>
      </c>
      <c r="AY74" s="140">
        <f t="shared" si="72"/>
        <v>0</v>
      </c>
      <c r="AZ74" s="140">
        <v>0</v>
      </c>
      <c r="BA74" s="140">
        <v>0</v>
      </c>
      <c r="BB74" s="140">
        <v>0</v>
      </c>
      <c r="BC74" s="140">
        <v>0</v>
      </c>
      <c r="BD74" s="141">
        <v>55623</v>
      </c>
      <c r="BE74" s="140">
        <v>0</v>
      </c>
      <c r="BF74" s="140">
        <v>0</v>
      </c>
      <c r="BG74" s="140">
        <f t="shared" si="73"/>
        <v>0</v>
      </c>
      <c r="BH74" s="140">
        <f t="shared" si="57"/>
        <v>0</v>
      </c>
      <c r="BI74" s="140">
        <f t="shared" si="57"/>
        <v>0</v>
      </c>
      <c r="BJ74" s="140">
        <f t="shared" si="57"/>
        <v>0</v>
      </c>
      <c r="BK74" s="140">
        <f t="shared" si="57"/>
        <v>0</v>
      </c>
      <c r="BL74" s="140">
        <f t="shared" si="57"/>
        <v>0</v>
      </c>
      <c r="BM74" s="140">
        <f t="shared" si="57"/>
        <v>0</v>
      </c>
      <c r="BN74" s="140">
        <f t="shared" si="57"/>
        <v>0</v>
      </c>
      <c r="BO74" s="141">
        <f t="shared" si="57"/>
        <v>0</v>
      </c>
      <c r="BP74" s="140">
        <f t="shared" si="57"/>
        <v>15109</v>
      </c>
      <c r="BQ74" s="140">
        <f t="shared" si="57"/>
        <v>0</v>
      </c>
      <c r="BR74" s="140">
        <f t="shared" si="57"/>
        <v>0</v>
      </c>
      <c r="BS74" s="140">
        <f t="shared" si="57"/>
        <v>0</v>
      </c>
      <c r="BT74" s="140">
        <f t="shared" si="57"/>
        <v>0</v>
      </c>
      <c r="BU74" s="140">
        <f t="shared" si="49"/>
        <v>0</v>
      </c>
      <c r="BV74" s="140">
        <f t="shared" si="50"/>
        <v>0</v>
      </c>
      <c r="BW74" s="140">
        <f t="shared" si="52"/>
        <v>0</v>
      </c>
      <c r="BX74" s="140">
        <f t="shared" si="53"/>
        <v>0</v>
      </c>
      <c r="BY74" s="140">
        <f t="shared" si="54"/>
        <v>0</v>
      </c>
      <c r="BZ74" s="140">
        <f t="shared" si="55"/>
        <v>0</v>
      </c>
      <c r="CA74" s="140">
        <f t="shared" si="74"/>
        <v>15109</v>
      </c>
      <c r="CB74" s="140">
        <f t="shared" si="75"/>
        <v>12414</v>
      </c>
      <c r="CC74" s="140">
        <f t="shared" si="76"/>
        <v>1995</v>
      </c>
      <c r="CD74" s="140">
        <f t="shared" si="77"/>
        <v>340</v>
      </c>
      <c r="CE74" s="140">
        <f t="shared" si="78"/>
        <v>360</v>
      </c>
      <c r="CF74" s="141">
        <f t="shared" si="79"/>
        <v>105257</v>
      </c>
      <c r="CG74" s="140">
        <f t="shared" si="80"/>
        <v>0</v>
      </c>
      <c r="CH74" s="140">
        <f t="shared" si="58"/>
        <v>1113</v>
      </c>
      <c r="CI74" s="140">
        <f t="shared" si="59"/>
        <v>16222</v>
      </c>
    </row>
    <row r="75" spans="1:87" s="123" customFormat="1" ht="12" customHeight="1">
      <c r="A75" s="124" t="s">
        <v>219</v>
      </c>
      <c r="B75" s="125" t="s">
        <v>351</v>
      </c>
      <c r="C75" s="124" t="s">
        <v>352</v>
      </c>
      <c r="D75" s="140">
        <f t="shared" si="60"/>
        <v>0</v>
      </c>
      <c r="E75" s="140">
        <f t="shared" si="61"/>
        <v>0</v>
      </c>
      <c r="F75" s="140">
        <v>0</v>
      </c>
      <c r="G75" s="140">
        <v>0</v>
      </c>
      <c r="H75" s="140">
        <v>0</v>
      </c>
      <c r="I75" s="140">
        <v>0</v>
      </c>
      <c r="J75" s="140">
        <v>0</v>
      </c>
      <c r="K75" s="141">
        <v>0</v>
      </c>
      <c r="L75" s="140">
        <f t="shared" si="62"/>
        <v>13382</v>
      </c>
      <c r="M75" s="140">
        <f t="shared" si="63"/>
        <v>0</v>
      </c>
      <c r="N75" s="140">
        <v>0</v>
      </c>
      <c r="O75" s="140">
        <v>0</v>
      </c>
      <c r="P75" s="140">
        <v>0</v>
      </c>
      <c r="Q75" s="140">
        <v>0</v>
      </c>
      <c r="R75" s="140">
        <f t="shared" si="64"/>
        <v>0</v>
      </c>
      <c r="S75" s="140">
        <v>0</v>
      </c>
      <c r="T75" s="140">
        <v>0</v>
      </c>
      <c r="U75" s="140">
        <v>0</v>
      </c>
      <c r="V75" s="140">
        <v>0</v>
      </c>
      <c r="W75" s="140">
        <f t="shared" si="65"/>
        <v>13382</v>
      </c>
      <c r="X75" s="140">
        <v>13183</v>
      </c>
      <c r="Y75" s="140">
        <v>199</v>
      </c>
      <c r="Z75" s="140">
        <v>0</v>
      </c>
      <c r="AA75" s="140">
        <v>0</v>
      </c>
      <c r="AB75" s="141">
        <v>62301</v>
      </c>
      <c r="AC75" s="140">
        <v>0</v>
      </c>
      <c r="AD75" s="140">
        <v>88097</v>
      </c>
      <c r="AE75" s="140">
        <f t="shared" si="66"/>
        <v>101479</v>
      </c>
      <c r="AF75" s="140">
        <f t="shared" si="67"/>
        <v>0</v>
      </c>
      <c r="AG75" s="140">
        <f t="shared" si="68"/>
        <v>0</v>
      </c>
      <c r="AH75" s="140">
        <v>0</v>
      </c>
      <c r="AI75" s="140">
        <v>0</v>
      </c>
      <c r="AJ75" s="140">
        <v>0</v>
      </c>
      <c r="AK75" s="140">
        <v>0</v>
      </c>
      <c r="AL75" s="140">
        <v>0</v>
      </c>
      <c r="AM75" s="141">
        <v>0</v>
      </c>
      <c r="AN75" s="140">
        <f t="shared" si="69"/>
        <v>0</v>
      </c>
      <c r="AO75" s="140">
        <f t="shared" si="70"/>
        <v>0</v>
      </c>
      <c r="AP75" s="140">
        <v>0</v>
      </c>
      <c r="AQ75" s="140">
        <v>0</v>
      </c>
      <c r="AR75" s="140">
        <v>0</v>
      </c>
      <c r="AS75" s="140">
        <v>0</v>
      </c>
      <c r="AT75" s="140">
        <f t="shared" si="71"/>
        <v>0</v>
      </c>
      <c r="AU75" s="140">
        <v>0</v>
      </c>
      <c r="AV75" s="140">
        <v>0</v>
      </c>
      <c r="AW75" s="140">
        <v>0</v>
      </c>
      <c r="AX75" s="140">
        <v>0</v>
      </c>
      <c r="AY75" s="140">
        <f t="shared" si="72"/>
        <v>0</v>
      </c>
      <c r="AZ75" s="140">
        <v>0</v>
      </c>
      <c r="BA75" s="140">
        <v>0</v>
      </c>
      <c r="BB75" s="140">
        <v>0</v>
      </c>
      <c r="BC75" s="140">
        <v>0</v>
      </c>
      <c r="BD75" s="141">
        <v>20080</v>
      </c>
      <c r="BE75" s="140">
        <v>0</v>
      </c>
      <c r="BF75" s="140">
        <v>0</v>
      </c>
      <c r="BG75" s="140">
        <f t="shared" si="73"/>
        <v>0</v>
      </c>
      <c r="BH75" s="140">
        <f t="shared" si="57"/>
        <v>0</v>
      </c>
      <c r="BI75" s="140">
        <f t="shared" si="57"/>
        <v>0</v>
      </c>
      <c r="BJ75" s="140">
        <f t="shared" si="57"/>
        <v>0</v>
      </c>
      <c r="BK75" s="140">
        <f t="shared" si="57"/>
        <v>0</v>
      </c>
      <c r="BL75" s="140">
        <f t="shared" si="57"/>
        <v>0</v>
      </c>
      <c r="BM75" s="140">
        <f t="shared" si="57"/>
        <v>0</v>
      </c>
      <c r="BN75" s="140">
        <f t="shared" si="57"/>
        <v>0</v>
      </c>
      <c r="BO75" s="141">
        <f t="shared" si="57"/>
        <v>0</v>
      </c>
      <c r="BP75" s="140">
        <f t="shared" si="57"/>
        <v>13382</v>
      </c>
      <c r="BQ75" s="140">
        <f t="shared" si="57"/>
        <v>0</v>
      </c>
      <c r="BR75" s="140">
        <f t="shared" si="57"/>
        <v>0</v>
      </c>
      <c r="BS75" s="140">
        <f t="shared" si="57"/>
        <v>0</v>
      </c>
      <c r="BT75" s="140">
        <f t="shared" si="57"/>
        <v>0</v>
      </c>
      <c r="BU75" s="140">
        <f t="shared" si="49"/>
        <v>0</v>
      </c>
      <c r="BV75" s="140">
        <f t="shared" si="50"/>
        <v>0</v>
      </c>
      <c r="BW75" s="140">
        <f t="shared" si="52"/>
        <v>0</v>
      </c>
      <c r="BX75" s="140">
        <f t="shared" si="53"/>
        <v>0</v>
      </c>
      <c r="BY75" s="140">
        <f t="shared" si="54"/>
        <v>0</v>
      </c>
      <c r="BZ75" s="140">
        <f t="shared" si="55"/>
        <v>0</v>
      </c>
      <c r="CA75" s="140">
        <f t="shared" si="74"/>
        <v>13382</v>
      </c>
      <c r="CB75" s="140">
        <f t="shared" si="75"/>
        <v>13183</v>
      </c>
      <c r="CC75" s="140">
        <f t="shared" si="76"/>
        <v>199</v>
      </c>
      <c r="CD75" s="140">
        <f t="shared" si="77"/>
        <v>0</v>
      </c>
      <c r="CE75" s="140">
        <f t="shared" si="78"/>
        <v>0</v>
      </c>
      <c r="CF75" s="141">
        <f t="shared" si="79"/>
        <v>82381</v>
      </c>
      <c r="CG75" s="140">
        <f t="shared" si="80"/>
        <v>0</v>
      </c>
      <c r="CH75" s="140">
        <f t="shared" si="58"/>
        <v>88097</v>
      </c>
      <c r="CI75" s="140">
        <f t="shared" si="59"/>
        <v>101479</v>
      </c>
    </row>
    <row r="76" spans="1:87" s="123" customFormat="1" ht="12" customHeight="1">
      <c r="A76" s="124" t="s">
        <v>219</v>
      </c>
      <c r="B76" s="125" t="s">
        <v>353</v>
      </c>
      <c r="C76" s="124" t="s">
        <v>354</v>
      </c>
      <c r="D76" s="140">
        <f t="shared" si="60"/>
        <v>0</v>
      </c>
      <c r="E76" s="140">
        <f t="shared" si="61"/>
        <v>0</v>
      </c>
      <c r="F76" s="140">
        <v>0</v>
      </c>
      <c r="G76" s="140">
        <v>0</v>
      </c>
      <c r="H76" s="140">
        <v>0</v>
      </c>
      <c r="I76" s="140">
        <v>0</v>
      </c>
      <c r="J76" s="140">
        <v>0</v>
      </c>
      <c r="K76" s="141">
        <v>0</v>
      </c>
      <c r="L76" s="140">
        <f t="shared" si="62"/>
        <v>0</v>
      </c>
      <c r="M76" s="140">
        <f t="shared" si="63"/>
        <v>0</v>
      </c>
      <c r="N76" s="140">
        <v>0</v>
      </c>
      <c r="O76" s="140">
        <v>0</v>
      </c>
      <c r="P76" s="140">
        <v>0</v>
      </c>
      <c r="Q76" s="140">
        <v>0</v>
      </c>
      <c r="R76" s="140">
        <f t="shared" si="64"/>
        <v>0</v>
      </c>
      <c r="S76" s="140">
        <v>0</v>
      </c>
      <c r="T76" s="140">
        <v>0</v>
      </c>
      <c r="U76" s="140">
        <v>0</v>
      </c>
      <c r="V76" s="140">
        <v>0</v>
      </c>
      <c r="W76" s="140">
        <f t="shared" si="65"/>
        <v>0</v>
      </c>
      <c r="X76" s="140">
        <v>0</v>
      </c>
      <c r="Y76" s="140">
        <v>0</v>
      </c>
      <c r="Z76" s="140">
        <v>0</v>
      </c>
      <c r="AA76" s="140">
        <v>0</v>
      </c>
      <c r="AB76" s="141">
        <v>47009</v>
      </c>
      <c r="AC76" s="140">
        <v>0</v>
      </c>
      <c r="AD76" s="140">
        <v>0</v>
      </c>
      <c r="AE76" s="140">
        <f t="shared" si="66"/>
        <v>0</v>
      </c>
      <c r="AF76" s="140">
        <f t="shared" si="67"/>
        <v>0</v>
      </c>
      <c r="AG76" s="140">
        <f t="shared" si="68"/>
        <v>0</v>
      </c>
      <c r="AH76" s="140">
        <v>0</v>
      </c>
      <c r="AI76" s="140">
        <v>0</v>
      </c>
      <c r="AJ76" s="140">
        <v>0</v>
      </c>
      <c r="AK76" s="140">
        <v>0</v>
      </c>
      <c r="AL76" s="140">
        <v>0</v>
      </c>
      <c r="AM76" s="141">
        <v>0</v>
      </c>
      <c r="AN76" s="140">
        <f t="shared" si="69"/>
        <v>0</v>
      </c>
      <c r="AO76" s="140">
        <f t="shared" si="70"/>
        <v>0</v>
      </c>
      <c r="AP76" s="140">
        <v>0</v>
      </c>
      <c r="AQ76" s="140">
        <v>0</v>
      </c>
      <c r="AR76" s="140">
        <v>0</v>
      </c>
      <c r="AS76" s="140">
        <v>0</v>
      </c>
      <c r="AT76" s="140">
        <f t="shared" si="71"/>
        <v>0</v>
      </c>
      <c r="AU76" s="140">
        <v>0</v>
      </c>
      <c r="AV76" s="140">
        <v>0</v>
      </c>
      <c r="AW76" s="140">
        <v>0</v>
      </c>
      <c r="AX76" s="140">
        <v>0</v>
      </c>
      <c r="AY76" s="140">
        <f t="shared" si="72"/>
        <v>0</v>
      </c>
      <c r="AZ76" s="140">
        <v>0</v>
      </c>
      <c r="BA76" s="140">
        <v>0</v>
      </c>
      <c r="BB76" s="140">
        <v>0</v>
      </c>
      <c r="BC76" s="140">
        <v>0</v>
      </c>
      <c r="BD76" s="141">
        <v>6491</v>
      </c>
      <c r="BE76" s="140">
        <v>0</v>
      </c>
      <c r="BF76" s="140">
        <v>0</v>
      </c>
      <c r="BG76" s="140">
        <f t="shared" si="73"/>
        <v>0</v>
      </c>
      <c r="BH76" s="140">
        <f t="shared" si="57"/>
        <v>0</v>
      </c>
      <c r="BI76" s="140">
        <f t="shared" si="57"/>
        <v>0</v>
      </c>
      <c r="BJ76" s="140">
        <f t="shared" si="57"/>
        <v>0</v>
      </c>
      <c r="BK76" s="140">
        <f t="shared" si="57"/>
        <v>0</v>
      </c>
      <c r="BL76" s="140">
        <f t="shared" si="57"/>
        <v>0</v>
      </c>
      <c r="BM76" s="140">
        <f t="shared" si="57"/>
        <v>0</v>
      </c>
      <c r="BN76" s="140">
        <f t="shared" si="57"/>
        <v>0</v>
      </c>
      <c r="BO76" s="141">
        <f t="shared" si="57"/>
        <v>0</v>
      </c>
      <c r="BP76" s="140">
        <f t="shared" si="57"/>
        <v>0</v>
      </c>
      <c r="BQ76" s="140">
        <f t="shared" si="57"/>
        <v>0</v>
      </c>
      <c r="BR76" s="140">
        <f t="shared" si="57"/>
        <v>0</v>
      </c>
      <c r="BS76" s="140">
        <f t="shared" si="57"/>
        <v>0</v>
      </c>
      <c r="BT76" s="140">
        <f t="shared" si="57"/>
        <v>0</v>
      </c>
      <c r="BU76" s="140">
        <f t="shared" si="49"/>
        <v>0</v>
      </c>
      <c r="BV76" s="140">
        <f t="shared" si="50"/>
        <v>0</v>
      </c>
      <c r="BW76" s="140">
        <f t="shared" si="52"/>
        <v>0</v>
      </c>
      <c r="BX76" s="140">
        <f t="shared" si="53"/>
        <v>0</v>
      </c>
      <c r="BY76" s="140">
        <f t="shared" si="54"/>
        <v>0</v>
      </c>
      <c r="BZ76" s="140">
        <f t="shared" si="55"/>
        <v>0</v>
      </c>
      <c r="CA76" s="140">
        <f t="shared" si="74"/>
        <v>0</v>
      </c>
      <c r="CB76" s="140">
        <f t="shared" si="75"/>
        <v>0</v>
      </c>
      <c r="CC76" s="140">
        <f t="shared" si="76"/>
        <v>0</v>
      </c>
      <c r="CD76" s="140">
        <f t="shared" si="77"/>
        <v>0</v>
      </c>
      <c r="CE76" s="140">
        <f t="shared" si="78"/>
        <v>0</v>
      </c>
      <c r="CF76" s="141">
        <f t="shared" si="79"/>
        <v>53500</v>
      </c>
      <c r="CG76" s="140">
        <f t="shared" si="80"/>
        <v>0</v>
      </c>
      <c r="CH76" s="140">
        <f t="shared" si="58"/>
        <v>0</v>
      </c>
      <c r="CI76" s="140">
        <f t="shared" si="59"/>
        <v>0</v>
      </c>
    </row>
    <row r="77" spans="1:87" s="123" customFormat="1" ht="12" customHeight="1">
      <c r="A77" s="124" t="s">
        <v>219</v>
      </c>
      <c r="B77" s="125" t="s">
        <v>355</v>
      </c>
      <c r="C77" s="124" t="s">
        <v>214</v>
      </c>
      <c r="D77" s="140">
        <f t="shared" si="60"/>
        <v>0</v>
      </c>
      <c r="E77" s="140">
        <f t="shared" si="61"/>
        <v>0</v>
      </c>
      <c r="F77" s="140">
        <v>0</v>
      </c>
      <c r="G77" s="140">
        <v>0</v>
      </c>
      <c r="H77" s="140">
        <v>0</v>
      </c>
      <c r="I77" s="140">
        <v>0</v>
      </c>
      <c r="J77" s="140">
        <v>0</v>
      </c>
      <c r="K77" s="141">
        <v>0</v>
      </c>
      <c r="L77" s="140">
        <f t="shared" si="62"/>
        <v>75169</v>
      </c>
      <c r="M77" s="140">
        <f t="shared" si="63"/>
        <v>16908</v>
      </c>
      <c r="N77" s="140">
        <v>7266</v>
      </c>
      <c r="O77" s="140">
        <v>0</v>
      </c>
      <c r="P77" s="140">
        <v>9642</v>
      </c>
      <c r="Q77" s="140">
        <v>0</v>
      </c>
      <c r="R77" s="140">
        <f t="shared" si="64"/>
        <v>10857</v>
      </c>
      <c r="S77" s="140">
        <v>1166</v>
      </c>
      <c r="T77" s="140">
        <v>9641</v>
      </c>
      <c r="U77" s="140">
        <v>50</v>
      </c>
      <c r="V77" s="140">
        <v>0</v>
      </c>
      <c r="W77" s="140">
        <f t="shared" si="65"/>
        <v>47404</v>
      </c>
      <c r="X77" s="140">
        <v>18024</v>
      </c>
      <c r="Y77" s="140">
        <v>29129</v>
      </c>
      <c r="Z77" s="140">
        <v>251</v>
      </c>
      <c r="AA77" s="140">
        <v>0</v>
      </c>
      <c r="AB77" s="141">
        <v>0</v>
      </c>
      <c r="AC77" s="140">
        <v>0</v>
      </c>
      <c r="AD77" s="140">
        <v>0</v>
      </c>
      <c r="AE77" s="140">
        <f t="shared" si="66"/>
        <v>75169</v>
      </c>
      <c r="AF77" s="140">
        <f t="shared" si="67"/>
        <v>0</v>
      </c>
      <c r="AG77" s="140">
        <f t="shared" si="68"/>
        <v>0</v>
      </c>
      <c r="AH77" s="140">
        <v>0</v>
      </c>
      <c r="AI77" s="140">
        <v>0</v>
      </c>
      <c r="AJ77" s="140">
        <v>0</v>
      </c>
      <c r="AK77" s="140">
        <v>0</v>
      </c>
      <c r="AL77" s="140">
        <v>0</v>
      </c>
      <c r="AM77" s="141">
        <v>0</v>
      </c>
      <c r="AN77" s="140">
        <f t="shared" si="69"/>
        <v>0</v>
      </c>
      <c r="AO77" s="140">
        <f t="shared" si="70"/>
        <v>0</v>
      </c>
      <c r="AP77" s="140">
        <v>0</v>
      </c>
      <c r="AQ77" s="140">
        <v>0</v>
      </c>
      <c r="AR77" s="140">
        <v>0</v>
      </c>
      <c r="AS77" s="140">
        <v>0</v>
      </c>
      <c r="AT77" s="140">
        <f t="shared" si="71"/>
        <v>0</v>
      </c>
      <c r="AU77" s="140">
        <v>0</v>
      </c>
      <c r="AV77" s="140">
        <v>0</v>
      </c>
      <c r="AW77" s="140">
        <v>0</v>
      </c>
      <c r="AX77" s="140">
        <v>0</v>
      </c>
      <c r="AY77" s="140">
        <f t="shared" si="72"/>
        <v>0</v>
      </c>
      <c r="AZ77" s="140">
        <v>0</v>
      </c>
      <c r="BA77" s="140">
        <v>0</v>
      </c>
      <c r="BB77" s="140">
        <v>0</v>
      </c>
      <c r="BC77" s="140">
        <v>0</v>
      </c>
      <c r="BD77" s="141">
        <v>7055</v>
      </c>
      <c r="BE77" s="140">
        <v>0</v>
      </c>
      <c r="BF77" s="140">
        <v>0</v>
      </c>
      <c r="BG77" s="140">
        <f t="shared" si="73"/>
        <v>0</v>
      </c>
      <c r="BH77" s="140">
        <f t="shared" si="57"/>
        <v>0</v>
      </c>
      <c r="BI77" s="140">
        <f t="shared" si="57"/>
        <v>0</v>
      </c>
      <c r="BJ77" s="140">
        <f t="shared" si="57"/>
        <v>0</v>
      </c>
      <c r="BK77" s="140">
        <f t="shared" si="57"/>
        <v>0</v>
      </c>
      <c r="BL77" s="140">
        <f t="shared" si="57"/>
        <v>0</v>
      </c>
      <c r="BM77" s="140">
        <f t="shared" si="57"/>
        <v>0</v>
      </c>
      <c r="BN77" s="140">
        <f t="shared" si="57"/>
        <v>0</v>
      </c>
      <c r="BO77" s="141">
        <f t="shared" si="57"/>
        <v>0</v>
      </c>
      <c r="BP77" s="140">
        <f t="shared" si="57"/>
        <v>75169</v>
      </c>
      <c r="BQ77" s="140">
        <f t="shared" si="57"/>
        <v>16908</v>
      </c>
      <c r="BR77" s="140">
        <f t="shared" si="57"/>
        <v>7266</v>
      </c>
      <c r="BS77" s="140">
        <f t="shared" si="57"/>
        <v>0</v>
      </c>
      <c r="BT77" s="140">
        <f t="shared" si="57"/>
        <v>9642</v>
      </c>
      <c r="BU77" s="140">
        <f t="shared" si="49"/>
        <v>0</v>
      </c>
      <c r="BV77" s="140">
        <f t="shared" si="50"/>
        <v>10857</v>
      </c>
      <c r="BW77" s="140">
        <f t="shared" si="52"/>
        <v>1166</v>
      </c>
      <c r="BX77" s="140">
        <f t="shared" si="53"/>
        <v>9641</v>
      </c>
      <c r="BY77" s="140">
        <f t="shared" si="54"/>
        <v>50</v>
      </c>
      <c r="BZ77" s="140">
        <f t="shared" si="55"/>
        <v>0</v>
      </c>
      <c r="CA77" s="140">
        <f t="shared" si="74"/>
        <v>47404</v>
      </c>
      <c r="CB77" s="140">
        <f t="shared" si="75"/>
        <v>18024</v>
      </c>
      <c r="CC77" s="140">
        <f t="shared" si="76"/>
        <v>29129</v>
      </c>
      <c r="CD77" s="140">
        <f t="shared" si="77"/>
        <v>251</v>
      </c>
      <c r="CE77" s="140">
        <f t="shared" si="78"/>
        <v>0</v>
      </c>
      <c r="CF77" s="141">
        <f t="shared" si="79"/>
        <v>7055</v>
      </c>
      <c r="CG77" s="140">
        <f t="shared" si="80"/>
        <v>0</v>
      </c>
      <c r="CH77" s="140">
        <f t="shared" si="58"/>
        <v>0</v>
      </c>
      <c r="CI77" s="140">
        <f t="shared" si="59"/>
        <v>75169</v>
      </c>
    </row>
    <row r="78" spans="1:87" s="123" customFormat="1" ht="12" customHeight="1">
      <c r="A78" s="124" t="s">
        <v>219</v>
      </c>
      <c r="B78" s="125" t="s">
        <v>356</v>
      </c>
      <c r="C78" s="124" t="s">
        <v>357</v>
      </c>
      <c r="D78" s="140">
        <f t="shared" si="60"/>
        <v>0</v>
      </c>
      <c r="E78" s="140">
        <f t="shared" si="61"/>
        <v>0</v>
      </c>
      <c r="F78" s="140">
        <v>0</v>
      </c>
      <c r="G78" s="140">
        <v>0</v>
      </c>
      <c r="H78" s="140">
        <v>0</v>
      </c>
      <c r="I78" s="140">
        <v>0</v>
      </c>
      <c r="J78" s="140">
        <v>0</v>
      </c>
      <c r="K78" s="141">
        <v>0</v>
      </c>
      <c r="L78" s="140">
        <f t="shared" si="62"/>
        <v>41742</v>
      </c>
      <c r="M78" s="140">
        <f t="shared" si="63"/>
        <v>8226</v>
      </c>
      <c r="N78" s="140">
        <v>8226</v>
      </c>
      <c r="O78" s="140">
        <v>0</v>
      </c>
      <c r="P78" s="140">
        <v>0</v>
      </c>
      <c r="Q78" s="140">
        <v>0</v>
      </c>
      <c r="R78" s="140">
        <f t="shared" si="64"/>
        <v>12479</v>
      </c>
      <c r="S78" s="140">
        <v>12479</v>
      </c>
      <c r="T78" s="140">
        <v>0</v>
      </c>
      <c r="U78" s="140">
        <v>0</v>
      </c>
      <c r="V78" s="140">
        <v>0</v>
      </c>
      <c r="W78" s="140">
        <f t="shared" si="65"/>
        <v>21037</v>
      </c>
      <c r="X78" s="140">
        <v>21037</v>
      </c>
      <c r="Y78" s="140">
        <v>0</v>
      </c>
      <c r="Z78" s="140">
        <v>0</v>
      </c>
      <c r="AA78" s="140">
        <v>0</v>
      </c>
      <c r="AB78" s="141">
        <v>118191</v>
      </c>
      <c r="AC78" s="140"/>
      <c r="AD78" s="140">
        <v>0</v>
      </c>
      <c r="AE78" s="140">
        <f t="shared" si="66"/>
        <v>41742</v>
      </c>
      <c r="AF78" s="140">
        <f t="shared" si="67"/>
        <v>0</v>
      </c>
      <c r="AG78" s="140">
        <f t="shared" si="68"/>
        <v>0</v>
      </c>
      <c r="AH78" s="140">
        <v>0</v>
      </c>
      <c r="AI78" s="140">
        <v>0</v>
      </c>
      <c r="AJ78" s="140">
        <v>0</v>
      </c>
      <c r="AK78" s="140">
        <v>0</v>
      </c>
      <c r="AL78" s="140">
        <v>0</v>
      </c>
      <c r="AM78" s="141">
        <v>0</v>
      </c>
      <c r="AN78" s="140">
        <f t="shared" si="69"/>
        <v>0</v>
      </c>
      <c r="AO78" s="140">
        <f t="shared" si="70"/>
        <v>0</v>
      </c>
      <c r="AP78" s="140">
        <v>0</v>
      </c>
      <c r="AQ78" s="140">
        <v>0</v>
      </c>
      <c r="AR78" s="140">
        <v>0</v>
      </c>
      <c r="AS78" s="140">
        <v>0</v>
      </c>
      <c r="AT78" s="140">
        <f t="shared" si="71"/>
        <v>0</v>
      </c>
      <c r="AU78" s="140">
        <v>0</v>
      </c>
      <c r="AV78" s="140">
        <v>0</v>
      </c>
      <c r="AW78" s="140">
        <v>0</v>
      </c>
      <c r="AX78" s="140">
        <v>0</v>
      </c>
      <c r="AY78" s="140">
        <f t="shared" si="72"/>
        <v>0</v>
      </c>
      <c r="AZ78" s="140">
        <v>0</v>
      </c>
      <c r="BA78" s="140">
        <v>0</v>
      </c>
      <c r="BB78" s="140">
        <v>0</v>
      </c>
      <c r="BC78" s="140">
        <v>0</v>
      </c>
      <c r="BD78" s="141">
        <v>23965</v>
      </c>
      <c r="BE78" s="140"/>
      <c r="BF78" s="140">
        <v>0</v>
      </c>
      <c r="BG78" s="140">
        <f t="shared" si="73"/>
        <v>0</v>
      </c>
      <c r="BH78" s="140">
        <f t="shared" si="57"/>
        <v>0</v>
      </c>
      <c r="BI78" s="140">
        <f t="shared" si="57"/>
        <v>0</v>
      </c>
      <c r="BJ78" s="140">
        <f t="shared" si="57"/>
        <v>0</v>
      </c>
      <c r="BK78" s="140">
        <f t="shared" si="57"/>
        <v>0</v>
      </c>
      <c r="BL78" s="140">
        <f t="shared" si="57"/>
        <v>0</v>
      </c>
      <c r="BM78" s="140">
        <f t="shared" si="57"/>
        <v>0</v>
      </c>
      <c r="BN78" s="140">
        <f t="shared" si="57"/>
        <v>0</v>
      </c>
      <c r="BO78" s="141">
        <f t="shared" si="57"/>
        <v>0</v>
      </c>
      <c r="BP78" s="140">
        <f aca="true" t="shared" si="81" ref="BP78:BP93">SUM(L78,AN78)</f>
        <v>41742</v>
      </c>
      <c r="BQ78" s="140">
        <f aca="true" t="shared" si="82" ref="BQ78:BQ92">SUM(M78,AO78)</f>
        <v>8226</v>
      </c>
      <c r="BR78" s="140">
        <f aca="true" t="shared" si="83" ref="BR78:BR92">SUM(N78,AP78)</f>
        <v>8226</v>
      </c>
      <c r="BS78" s="140">
        <f aca="true" t="shared" si="84" ref="BS78:BS92">SUM(O78,AQ78)</f>
        <v>0</v>
      </c>
      <c r="BT78" s="140">
        <f aca="true" t="shared" si="85" ref="BT78:BT92">SUM(P78,AR78)</f>
        <v>0</v>
      </c>
      <c r="BU78" s="140">
        <f t="shared" si="49"/>
        <v>0</v>
      </c>
      <c r="BV78" s="140">
        <f t="shared" si="50"/>
        <v>12479</v>
      </c>
      <c r="BW78" s="140">
        <f t="shared" si="52"/>
        <v>12479</v>
      </c>
      <c r="BX78" s="140">
        <f t="shared" si="53"/>
        <v>0</v>
      </c>
      <c r="BY78" s="140">
        <f t="shared" si="54"/>
        <v>0</v>
      </c>
      <c r="BZ78" s="140">
        <f t="shared" si="55"/>
        <v>0</v>
      </c>
      <c r="CA78" s="140">
        <f t="shared" si="74"/>
        <v>21037</v>
      </c>
      <c r="CB78" s="140">
        <f t="shared" si="75"/>
        <v>21037</v>
      </c>
      <c r="CC78" s="140">
        <f t="shared" si="76"/>
        <v>0</v>
      </c>
      <c r="CD78" s="140">
        <f t="shared" si="77"/>
        <v>0</v>
      </c>
      <c r="CE78" s="140">
        <f t="shared" si="78"/>
        <v>0</v>
      </c>
      <c r="CF78" s="141">
        <f t="shared" si="79"/>
        <v>142156</v>
      </c>
      <c r="CG78" s="140">
        <f t="shared" si="80"/>
        <v>0</v>
      </c>
      <c r="CH78" s="140">
        <f t="shared" si="58"/>
        <v>0</v>
      </c>
      <c r="CI78" s="140">
        <f t="shared" si="59"/>
        <v>41742</v>
      </c>
    </row>
    <row r="79" spans="1:87" s="123" customFormat="1" ht="12" customHeight="1">
      <c r="A79" s="124" t="s">
        <v>219</v>
      </c>
      <c r="B79" s="125" t="s">
        <v>358</v>
      </c>
      <c r="C79" s="124" t="s">
        <v>359</v>
      </c>
      <c r="D79" s="140">
        <f t="shared" si="60"/>
        <v>0</v>
      </c>
      <c r="E79" s="140">
        <f t="shared" si="61"/>
        <v>0</v>
      </c>
      <c r="F79" s="140">
        <v>0</v>
      </c>
      <c r="G79" s="140">
        <v>0</v>
      </c>
      <c r="H79" s="140">
        <v>0</v>
      </c>
      <c r="I79" s="140">
        <v>0</v>
      </c>
      <c r="J79" s="140">
        <v>0</v>
      </c>
      <c r="K79" s="141">
        <v>0</v>
      </c>
      <c r="L79" s="140">
        <f t="shared" si="62"/>
        <v>14702</v>
      </c>
      <c r="M79" s="140">
        <f t="shared" si="63"/>
        <v>2575</v>
      </c>
      <c r="N79" s="140">
        <v>2575</v>
      </c>
      <c r="O79" s="140">
        <v>0</v>
      </c>
      <c r="P79" s="140">
        <v>0</v>
      </c>
      <c r="Q79" s="140">
        <v>0</v>
      </c>
      <c r="R79" s="140">
        <f t="shared" si="64"/>
        <v>349</v>
      </c>
      <c r="S79" s="140">
        <v>17</v>
      </c>
      <c r="T79" s="140">
        <v>0</v>
      </c>
      <c r="U79" s="140">
        <v>332</v>
      </c>
      <c r="V79" s="140">
        <v>0</v>
      </c>
      <c r="W79" s="140">
        <f t="shared" si="65"/>
        <v>11778</v>
      </c>
      <c r="X79" s="140">
        <v>11256</v>
      </c>
      <c r="Y79" s="140">
        <v>522</v>
      </c>
      <c r="Z79" s="140">
        <v>0</v>
      </c>
      <c r="AA79" s="140">
        <v>0</v>
      </c>
      <c r="AB79" s="141">
        <v>17869</v>
      </c>
      <c r="AC79" s="140">
        <v>0</v>
      </c>
      <c r="AD79" s="140">
        <v>476</v>
      </c>
      <c r="AE79" s="140">
        <f t="shared" si="66"/>
        <v>15178</v>
      </c>
      <c r="AF79" s="140">
        <f t="shared" si="67"/>
        <v>0</v>
      </c>
      <c r="AG79" s="140">
        <f t="shared" si="68"/>
        <v>0</v>
      </c>
      <c r="AH79" s="140">
        <v>0</v>
      </c>
      <c r="AI79" s="140">
        <v>0</v>
      </c>
      <c r="AJ79" s="140">
        <v>0</v>
      </c>
      <c r="AK79" s="140">
        <v>0</v>
      </c>
      <c r="AL79" s="140">
        <v>0</v>
      </c>
      <c r="AM79" s="141">
        <v>0</v>
      </c>
      <c r="AN79" s="140">
        <f t="shared" si="69"/>
        <v>0</v>
      </c>
      <c r="AO79" s="140">
        <f t="shared" si="70"/>
        <v>0</v>
      </c>
      <c r="AP79" s="140">
        <v>0</v>
      </c>
      <c r="AQ79" s="140">
        <v>0</v>
      </c>
      <c r="AR79" s="140">
        <v>0</v>
      </c>
      <c r="AS79" s="140">
        <v>0</v>
      </c>
      <c r="AT79" s="140">
        <f t="shared" si="71"/>
        <v>0</v>
      </c>
      <c r="AU79" s="140">
        <v>0</v>
      </c>
      <c r="AV79" s="140">
        <v>0</v>
      </c>
      <c r="AW79" s="140">
        <v>0</v>
      </c>
      <c r="AX79" s="140">
        <v>0</v>
      </c>
      <c r="AY79" s="140">
        <f t="shared" si="72"/>
        <v>0</v>
      </c>
      <c r="AZ79" s="140">
        <v>0</v>
      </c>
      <c r="BA79" s="140">
        <v>0</v>
      </c>
      <c r="BB79" s="140">
        <v>0</v>
      </c>
      <c r="BC79" s="140">
        <v>0</v>
      </c>
      <c r="BD79" s="141">
        <v>8191</v>
      </c>
      <c r="BE79" s="140">
        <v>0</v>
      </c>
      <c r="BF79" s="140">
        <v>0</v>
      </c>
      <c r="BG79" s="140">
        <f t="shared" si="73"/>
        <v>0</v>
      </c>
      <c r="BH79" s="140">
        <f aca="true" t="shared" si="86" ref="BH79:BH113">SUM(D79,AF79)</f>
        <v>0</v>
      </c>
      <c r="BI79" s="140">
        <f aca="true" t="shared" si="87" ref="BI79:BI113">SUM(E79,AG79)</f>
        <v>0</v>
      </c>
      <c r="BJ79" s="140">
        <f aca="true" t="shared" si="88" ref="BJ79:BJ113">SUM(F79,AH79)</f>
        <v>0</v>
      </c>
      <c r="BK79" s="140">
        <f aca="true" t="shared" si="89" ref="BK79:BK113">SUM(G79,AI79)</f>
        <v>0</v>
      </c>
      <c r="BL79" s="140">
        <f aca="true" t="shared" si="90" ref="BL79:BL113">SUM(H79,AJ79)</f>
        <v>0</v>
      </c>
      <c r="BM79" s="140">
        <f aca="true" t="shared" si="91" ref="BM79:BM113">SUM(I79,AK79)</f>
        <v>0</v>
      </c>
      <c r="BN79" s="140">
        <f aca="true" t="shared" si="92" ref="BN79:BN113">SUM(J79,AL79)</f>
        <v>0</v>
      </c>
      <c r="BO79" s="141">
        <f aca="true" t="shared" si="93" ref="BO79:BO84">SUM(K79,AM79)</f>
        <v>0</v>
      </c>
      <c r="BP79" s="140">
        <f t="shared" si="81"/>
        <v>14702</v>
      </c>
      <c r="BQ79" s="140">
        <f t="shared" si="82"/>
        <v>2575</v>
      </c>
      <c r="BR79" s="140">
        <f t="shared" si="83"/>
        <v>2575</v>
      </c>
      <c r="BS79" s="140">
        <f t="shared" si="84"/>
        <v>0</v>
      </c>
      <c r="BT79" s="140">
        <f t="shared" si="85"/>
        <v>0</v>
      </c>
      <c r="BU79" s="140">
        <f t="shared" si="49"/>
        <v>0</v>
      </c>
      <c r="BV79" s="140">
        <f t="shared" si="50"/>
        <v>349</v>
      </c>
      <c r="BW79" s="140">
        <f t="shared" si="52"/>
        <v>17</v>
      </c>
      <c r="BX79" s="140">
        <f t="shared" si="53"/>
        <v>0</v>
      </c>
      <c r="BY79" s="140">
        <f t="shared" si="54"/>
        <v>332</v>
      </c>
      <c r="BZ79" s="140">
        <f t="shared" si="55"/>
        <v>0</v>
      </c>
      <c r="CA79" s="140">
        <f t="shared" si="74"/>
        <v>11778</v>
      </c>
      <c r="CB79" s="140">
        <f t="shared" si="75"/>
        <v>11256</v>
      </c>
      <c r="CC79" s="140">
        <f t="shared" si="76"/>
        <v>522</v>
      </c>
      <c r="CD79" s="140">
        <f t="shared" si="77"/>
        <v>0</v>
      </c>
      <c r="CE79" s="140">
        <f t="shared" si="78"/>
        <v>0</v>
      </c>
      <c r="CF79" s="141">
        <f t="shared" si="79"/>
        <v>26060</v>
      </c>
      <c r="CG79" s="140">
        <f t="shared" si="80"/>
        <v>0</v>
      </c>
      <c r="CH79" s="140">
        <f t="shared" si="58"/>
        <v>476</v>
      </c>
      <c r="CI79" s="140">
        <f t="shared" si="59"/>
        <v>15178</v>
      </c>
    </row>
    <row r="80" spans="1:87" s="123" customFormat="1" ht="12" customHeight="1">
      <c r="A80" s="124" t="s">
        <v>219</v>
      </c>
      <c r="B80" s="125" t="s">
        <v>360</v>
      </c>
      <c r="C80" s="124" t="s">
        <v>361</v>
      </c>
      <c r="D80" s="140">
        <f t="shared" si="60"/>
        <v>0</v>
      </c>
      <c r="E80" s="140">
        <f t="shared" si="61"/>
        <v>0</v>
      </c>
      <c r="F80" s="140">
        <v>0</v>
      </c>
      <c r="G80" s="140">
        <v>0</v>
      </c>
      <c r="H80" s="140">
        <v>0</v>
      </c>
      <c r="I80" s="140">
        <v>0</v>
      </c>
      <c r="J80" s="140">
        <v>0</v>
      </c>
      <c r="K80" s="141">
        <v>0</v>
      </c>
      <c r="L80" s="140">
        <f t="shared" si="62"/>
        <v>0</v>
      </c>
      <c r="M80" s="140">
        <f t="shared" si="63"/>
        <v>0</v>
      </c>
      <c r="N80" s="140">
        <v>0</v>
      </c>
      <c r="O80" s="140">
        <v>0</v>
      </c>
      <c r="P80" s="140">
        <v>0</v>
      </c>
      <c r="Q80" s="140">
        <v>0</v>
      </c>
      <c r="R80" s="140">
        <f t="shared" si="64"/>
        <v>0</v>
      </c>
      <c r="S80" s="140">
        <v>0</v>
      </c>
      <c r="T80" s="140">
        <v>0</v>
      </c>
      <c r="U80" s="140">
        <v>0</v>
      </c>
      <c r="V80" s="140">
        <v>0</v>
      </c>
      <c r="W80" s="140">
        <f t="shared" si="65"/>
        <v>0</v>
      </c>
      <c r="X80" s="140">
        <v>0</v>
      </c>
      <c r="Y80" s="140">
        <v>0</v>
      </c>
      <c r="Z80" s="140">
        <v>0</v>
      </c>
      <c r="AA80" s="140">
        <v>0</v>
      </c>
      <c r="AB80" s="141">
        <v>25172</v>
      </c>
      <c r="AC80" s="140">
        <v>0</v>
      </c>
      <c r="AD80" s="140">
        <v>0</v>
      </c>
      <c r="AE80" s="140">
        <f t="shared" si="66"/>
        <v>0</v>
      </c>
      <c r="AF80" s="140">
        <f t="shared" si="67"/>
        <v>0</v>
      </c>
      <c r="AG80" s="140">
        <f t="shared" si="68"/>
        <v>0</v>
      </c>
      <c r="AH80" s="140">
        <v>0</v>
      </c>
      <c r="AI80" s="140">
        <v>0</v>
      </c>
      <c r="AJ80" s="140">
        <v>0</v>
      </c>
      <c r="AK80" s="140">
        <v>0</v>
      </c>
      <c r="AL80" s="140">
        <v>0</v>
      </c>
      <c r="AM80" s="141">
        <v>0</v>
      </c>
      <c r="AN80" s="140">
        <f t="shared" si="69"/>
        <v>0</v>
      </c>
      <c r="AO80" s="140">
        <f t="shared" si="70"/>
        <v>0</v>
      </c>
      <c r="AP80" s="140">
        <v>0</v>
      </c>
      <c r="AQ80" s="140">
        <v>0</v>
      </c>
      <c r="AR80" s="140">
        <v>0</v>
      </c>
      <c r="AS80" s="140">
        <v>0</v>
      </c>
      <c r="AT80" s="140">
        <f t="shared" si="71"/>
        <v>0</v>
      </c>
      <c r="AU80" s="140">
        <v>0</v>
      </c>
      <c r="AV80" s="140">
        <v>0</v>
      </c>
      <c r="AW80" s="140">
        <v>0</v>
      </c>
      <c r="AX80" s="140">
        <v>0</v>
      </c>
      <c r="AY80" s="140">
        <f t="shared" si="72"/>
        <v>0</v>
      </c>
      <c r="AZ80" s="140">
        <v>0</v>
      </c>
      <c r="BA80" s="140">
        <v>0</v>
      </c>
      <c r="BB80" s="140">
        <v>0</v>
      </c>
      <c r="BC80" s="140">
        <v>0</v>
      </c>
      <c r="BD80" s="141">
        <v>3625</v>
      </c>
      <c r="BE80" s="140">
        <v>0</v>
      </c>
      <c r="BF80" s="140">
        <v>0</v>
      </c>
      <c r="BG80" s="140">
        <f t="shared" si="73"/>
        <v>0</v>
      </c>
      <c r="BH80" s="140">
        <f t="shared" si="86"/>
        <v>0</v>
      </c>
      <c r="BI80" s="140">
        <f t="shared" si="87"/>
        <v>0</v>
      </c>
      <c r="BJ80" s="140">
        <f t="shared" si="88"/>
        <v>0</v>
      </c>
      <c r="BK80" s="140">
        <f t="shared" si="89"/>
        <v>0</v>
      </c>
      <c r="BL80" s="140">
        <f t="shared" si="90"/>
        <v>0</v>
      </c>
      <c r="BM80" s="140">
        <f t="shared" si="91"/>
        <v>0</v>
      </c>
      <c r="BN80" s="140">
        <f t="shared" si="92"/>
        <v>0</v>
      </c>
      <c r="BO80" s="141">
        <f t="shared" si="93"/>
        <v>0</v>
      </c>
      <c r="BP80" s="140">
        <f t="shared" si="81"/>
        <v>0</v>
      </c>
      <c r="BQ80" s="140">
        <f t="shared" si="82"/>
        <v>0</v>
      </c>
      <c r="BR80" s="140">
        <f t="shared" si="83"/>
        <v>0</v>
      </c>
      <c r="BS80" s="140">
        <f t="shared" si="84"/>
        <v>0</v>
      </c>
      <c r="BT80" s="140">
        <f t="shared" si="85"/>
        <v>0</v>
      </c>
      <c r="BU80" s="140">
        <f t="shared" si="49"/>
        <v>0</v>
      </c>
      <c r="BV80" s="140">
        <f t="shared" si="50"/>
        <v>0</v>
      </c>
      <c r="BW80" s="140">
        <f t="shared" si="52"/>
        <v>0</v>
      </c>
      <c r="BX80" s="140">
        <f t="shared" si="53"/>
        <v>0</v>
      </c>
      <c r="BY80" s="140">
        <f t="shared" si="54"/>
        <v>0</v>
      </c>
      <c r="BZ80" s="140">
        <f t="shared" si="55"/>
        <v>0</v>
      </c>
      <c r="CA80" s="140">
        <f t="shared" si="74"/>
        <v>0</v>
      </c>
      <c r="CB80" s="140">
        <f t="shared" si="75"/>
        <v>0</v>
      </c>
      <c r="CC80" s="140">
        <f t="shared" si="76"/>
        <v>0</v>
      </c>
      <c r="CD80" s="140">
        <f t="shared" si="77"/>
        <v>0</v>
      </c>
      <c r="CE80" s="140">
        <f t="shared" si="78"/>
        <v>0</v>
      </c>
      <c r="CF80" s="141">
        <f t="shared" si="79"/>
        <v>28797</v>
      </c>
      <c r="CG80" s="140">
        <f t="shared" si="80"/>
        <v>0</v>
      </c>
      <c r="CH80" s="140">
        <f t="shared" si="58"/>
        <v>0</v>
      </c>
      <c r="CI80" s="140">
        <f t="shared" si="59"/>
        <v>0</v>
      </c>
    </row>
    <row r="81" spans="1:87" s="123" customFormat="1" ht="12" customHeight="1">
      <c r="A81" s="124" t="s">
        <v>219</v>
      </c>
      <c r="B81" s="125" t="s">
        <v>362</v>
      </c>
      <c r="C81" s="124" t="s">
        <v>363</v>
      </c>
      <c r="D81" s="140">
        <f t="shared" si="60"/>
        <v>0</v>
      </c>
      <c r="E81" s="140">
        <f t="shared" si="61"/>
        <v>0</v>
      </c>
      <c r="F81" s="140">
        <v>0</v>
      </c>
      <c r="G81" s="140">
        <v>0</v>
      </c>
      <c r="H81" s="140">
        <v>0</v>
      </c>
      <c r="I81" s="140">
        <v>0</v>
      </c>
      <c r="J81" s="140">
        <v>0</v>
      </c>
      <c r="K81" s="141">
        <v>0</v>
      </c>
      <c r="L81" s="140">
        <f t="shared" si="62"/>
        <v>30172</v>
      </c>
      <c r="M81" s="140">
        <f t="shared" si="63"/>
        <v>4529</v>
      </c>
      <c r="N81" s="140">
        <v>0</v>
      </c>
      <c r="O81" s="140">
        <v>0</v>
      </c>
      <c r="P81" s="140">
        <v>3623</v>
      </c>
      <c r="Q81" s="140">
        <v>906</v>
      </c>
      <c r="R81" s="140">
        <f t="shared" si="64"/>
        <v>4359</v>
      </c>
      <c r="S81" s="140">
        <v>0</v>
      </c>
      <c r="T81" s="140">
        <v>3487</v>
      </c>
      <c r="U81" s="140">
        <v>872</v>
      </c>
      <c r="V81" s="140">
        <v>0</v>
      </c>
      <c r="W81" s="140">
        <f t="shared" si="65"/>
        <v>21284</v>
      </c>
      <c r="X81" s="140">
        <v>16451</v>
      </c>
      <c r="Y81" s="140">
        <v>4130</v>
      </c>
      <c r="Z81" s="140">
        <v>703</v>
      </c>
      <c r="AA81" s="140">
        <v>0</v>
      </c>
      <c r="AB81" s="141">
        <v>68113</v>
      </c>
      <c r="AC81" s="140">
        <v>0</v>
      </c>
      <c r="AD81" s="140">
        <v>0</v>
      </c>
      <c r="AE81" s="140">
        <f t="shared" si="66"/>
        <v>30172</v>
      </c>
      <c r="AF81" s="140">
        <f t="shared" si="67"/>
        <v>0</v>
      </c>
      <c r="AG81" s="140">
        <f t="shared" si="68"/>
        <v>0</v>
      </c>
      <c r="AH81" s="140">
        <v>0</v>
      </c>
      <c r="AI81" s="140">
        <v>0</v>
      </c>
      <c r="AJ81" s="140">
        <v>0</v>
      </c>
      <c r="AK81" s="140">
        <v>0</v>
      </c>
      <c r="AL81" s="140">
        <v>0</v>
      </c>
      <c r="AM81" s="141">
        <v>0</v>
      </c>
      <c r="AN81" s="140">
        <f t="shared" si="69"/>
        <v>0</v>
      </c>
      <c r="AO81" s="140">
        <f t="shared" si="70"/>
        <v>0</v>
      </c>
      <c r="AP81" s="140">
        <v>0</v>
      </c>
      <c r="AQ81" s="140">
        <v>0</v>
      </c>
      <c r="AR81" s="140">
        <v>0</v>
      </c>
      <c r="AS81" s="140">
        <v>0</v>
      </c>
      <c r="AT81" s="140">
        <f t="shared" si="71"/>
        <v>0</v>
      </c>
      <c r="AU81" s="140">
        <v>0</v>
      </c>
      <c r="AV81" s="140">
        <v>0</v>
      </c>
      <c r="AW81" s="140">
        <v>0</v>
      </c>
      <c r="AX81" s="140">
        <v>0</v>
      </c>
      <c r="AY81" s="140">
        <f t="shared" si="72"/>
        <v>0</v>
      </c>
      <c r="AZ81" s="140">
        <v>0</v>
      </c>
      <c r="BA81" s="140">
        <v>0</v>
      </c>
      <c r="BB81" s="140">
        <v>0</v>
      </c>
      <c r="BC81" s="140">
        <v>0</v>
      </c>
      <c r="BD81" s="141">
        <v>63889</v>
      </c>
      <c r="BE81" s="140">
        <v>0</v>
      </c>
      <c r="BF81" s="140">
        <v>0</v>
      </c>
      <c r="BG81" s="140">
        <f t="shared" si="73"/>
        <v>0</v>
      </c>
      <c r="BH81" s="140">
        <f t="shared" si="86"/>
        <v>0</v>
      </c>
      <c r="BI81" s="140">
        <f t="shared" si="87"/>
        <v>0</v>
      </c>
      <c r="BJ81" s="140">
        <f t="shared" si="88"/>
        <v>0</v>
      </c>
      <c r="BK81" s="140">
        <f t="shared" si="89"/>
        <v>0</v>
      </c>
      <c r="BL81" s="140">
        <f t="shared" si="90"/>
        <v>0</v>
      </c>
      <c r="BM81" s="140">
        <f t="shared" si="91"/>
        <v>0</v>
      </c>
      <c r="BN81" s="140">
        <f t="shared" si="92"/>
        <v>0</v>
      </c>
      <c r="BO81" s="141">
        <f t="shared" si="93"/>
        <v>0</v>
      </c>
      <c r="BP81" s="140">
        <f t="shared" si="81"/>
        <v>30172</v>
      </c>
      <c r="BQ81" s="140">
        <f t="shared" si="82"/>
        <v>4529</v>
      </c>
      <c r="BR81" s="140">
        <f t="shared" si="83"/>
        <v>0</v>
      </c>
      <c r="BS81" s="140">
        <f t="shared" si="84"/>
        <v>0</v>
      </c>
      <c r="BT81" s="140">
        <f t="shared" si="85"/>
        <v>3623</v>
      </c>
      <c r="BU81" s="140">
        <f t="shared" si="49"/>
        <v>906</v>
      </c>
      <c r="BV81" s="140">
        <f t="shared" si="50"/>
        <v>4359</v>
      </c>
      <c r="BW81" s="140">
        <f t="shared" si="52"/>
        <v>0</v>
      </c>
      <c r="BX81" s="140">
        <f t="shared" si="53"/>
        <v>3487</v>
      </c>
      <c r="BY81" s="140">
        <f t="shared" si="54"/>
        <v>872</v>
      </c>
      <c r="BZ81" s="140">
        <f t="shared" si="55"/>
        <v>0</v>
      </c>
      <c r="CA81" s="140">
        <f t="shared" si="74"/>
        <v>21284</v>
      </c>
      <c r="CB81" s="140">
        <f t="shared" si="75"/>
        <v>16451</v>
      </c>
      <c r="CC81" s="140">
        <f t="shared" si="76"/>
        <v>4130</v>
      </c>
      <c r="CD81" s="140">
        <f t="shared" si="77"/>
        <v>703</v>
      </c>
      <c r="CE81" s="140">
        <f t="shared" si="78"/>
        <v>0</v>
      </c>
      <c r="CF81" s="141">
        <f t="shared" si="79"/>
        <v>132002</v>
      </c>
      <c r="CG81" s="140">
        <f t="shared" si="80"/>
        <v>0</v>
      </c>
      <c r="CH81" s="140">
        <f t="shared" si="58"/>
        <v>0</v>
      </c>
      <c r="CI81" s="140">
        <f t="shared" si="59"/>
        <v>30172</v>
      </c>
    </row>
    <row r="82" spans="1:87" s="123" customFormat="1" ht="12" customHeight="1">
      <c r="A82" s="124" t="s">
        <v>219</v>
      </c>
      <c r="B82" s="125" t="s">
        <v>364</v>
      </c>
      <c r="C82" s="124" t="s">
        <v>365</v>
      </c>
      <c r="D82" s="140">
        <f t="shared" si="60"/>
        <v>0</v>
      </c>
      <c r="E82" s="140">
        <f t="shared" si="61"/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1">
        <v>0</v>
      </c>
      <c r="L82" s="140">
        <f t="shared" si="62"/>
        <v>32106</v>
      </c>
      <c r="M82" s="140">
        <f t="shared" si="63"/>
        <v>20119</v>
      </c>
      <c r="N82" s="140">
        <v>17234</v>
      </c>
      <c r="O82" s="140">
        <v>2885</v>
      </c>
      <c r="P82" s="140">
        <v>0</v>
      </c>
      <c r="Q82" s="140">
        <v>0</v>
      </c>
      <c r="R82" s="140">
        <f t="shared" si="64"/>
        <v>1416</v>
      </c>
      <c r="S82" s="140">
        <v>1416</v>
      </c>
      <c r="T82" s="140">
        <v>0</v>
      </c>
      <c r="U82" s="140">
        <v>0</v>
      </c>
      <c r="V82" s="140">
        <v>0</v>
      </c>
      <c r="W82" s="140">
        <f t="shared" si="65"/>
        <v>10571</v>
      </c>
      <c r="X82" s="140">
        <v>2114</v>
      </c>
      <c r="Y82" s="140">
        <v>0</v>
      </c>
      <c r="Z82" s="140">
        <v>8457</v>
      </c>
      <c r="AA82" s="140">
        <v>0</v>
      </c>
      <c r="AB82" s="141">
        <v>0</v>
      </c>
      <c r="AC82" s="140">
        <v>0</v>
      </c>
      <c r="AD82" s="140">
        <v>0</v>
      </c>
      <c r="AE82" s="140">
        <f t="shared" si="66"/>
        <v>32106</v>
      </c>
      <c r="AF82" s="140">
        <f t="shared" si="67"/>
        <v>0</v>
      </c>
      <c r="AG82" s="140">
        <f t="shared" si="68"/>
        <v>0</v>
      </c>
      <c r="AH82" s="140">
        <v>0</v>
      </c>
      <c r="AI82" s="140">
        <v>0</v>
      </c>
      <c r="AJ82" s="140">
        <v>0</v>
      </c>
      <c r="AK82" s="140">
        <v>0</v>
      </c>
      <c r="AL82" s="140">
        <v>0</v>
      </c>
      <c r="AM82" s="141">
        <v>0</v>
      </c>
      <c r="AN82" s="140">
        <f t="shared" si="69"/>
        <v>13378</v>
      </c>
      <c r="AO82" s="140">
        <f t="shared" si="70"/>
        <v>0</v>
      </c>
      <c r="AP82" s="140">
        <v>0</v>
      </c>
      <c r="AQ82" s="140">
        <v>0</v>
      </c>
      <c r="AR82" s="140">
        <v>0</v>
      </c>
      <c r="AS82" s="140">
        <v>0</v>
      </c>
      <c r="AT82" s="140">
        <f t="shared" si="71"/>
        <v>0</v>
      </c>
      <c r="AU82" s="140">
        <v>0</v>
      </c>
      <c r="AV82" s="140">
        <v>0</v>
      </c>
      <c r="AW82" s="140">
        <v>0</v>
      </c>
      <c r="AX82" s="140">
        <v>0</v>
      </c>
      <c r="AY82" s="140">
        <f t="shared" si="72"/>
        <v>13378</v>
      </c>
      <c r="AZ82" s="140">
        <v>0</v>
      </c>
      <c r="BA82" s="140">
        <v>0</v>
      </c>
      <c r="BB82" s="140">
        <v>13378</v>
      </c>
      <c r="BC82" s="140">
        <v>0</v>
      </c>
      <c r="BD82" s="141">
        <v>0</v>
      </c>
      <c r="BE82" s="140">
        <v>0</v>
      </c>
      <c r="BF82" s="140">
        <v>0</v>
      </c>
      <c r="BG82" s="140">
        <f t="shared" si="73"/>
        <v>13378</v>
      </c>
      <c r="BH82" s="140">
        <f t="shared" si="86"/>
        <v>0</v>
      </c>
      <c r="BI82" s="140">
        <f t="shared" si="87"/>
        <v>0</v>
      </c>
      <c r="BJ82" s="140">
        <f t="shared" si="88"/>
        <v>0</v>
      </c>
      <c r="BK82" s="140">
        <f t="shared" si="89"/>
        <v>0</v>
      </c>
      <c r="BL82" s="140">
        <f t="shared" si="90"/>
        <v>0</v>
      </c>
      <c r="BM82" s="140">
        <f t="shared" si="91"/>
        <v>0</v>
      </c>
      <c r="BN82" s="140">
        <f t="shared" si="92"/>
        <v>0</v>
      </c>
      <c r="BO82" s="141">
        <f t="shared" si="93"/>
        <v>0</v>
      </c>
      <c r="BP82" s="140">
        <f t="shared" si="81"/>
        <v>45484</v>
      </c>
      <c r="BQ82" s="140">
        <f t="shared" si="82"/>
        <v>20119</v>
      </c>
      <c r="BR82" s="140">
        <f t="shared" si="83"/>
        <v>17234</v>
      </c>
      <c r="BS82" s="140">
        <f t="shared" si="84"/>
        <v>2885</v>
      </c>
      <c r="BT82" s="140">
        <f t="shared" si="85"/>
        <v>0</v>
      </c>
      <c r="BU82" s="140">
        <f t="shared" si="49"/>
        <v>0</v>
      </c>
      <c r="BV82" s="140">
        <f t="shared" si="50"/>
        <v>1416</v>
      </c>
      <c r="BW82" s="140">
        <f t="shared" si="52"/>
        <v>1416</v>
      </c>
      <c r="BX82" s="140">
        <f t="shared" si="53"/>
        <v>0</v>
      </c>
      <c r="BY82" s="140">
        <f t="shared" si="54"/>
        <v>0</v>
      </c>
      <c r="BZ82" s="140">
        <f t="shared" si="55"/>
        <v>0</v>
      </c>
      <c r="CA82" s="140">
        <f t="shared" si="74"/>
        <v>23949</v>
      </c>
      <c r="CB82" s="140">
        <f t="shared" si="75"/>
        <v>2114</v>
      </c>
      <c r="CC82" s="140">
        <f t="shared" si="76"/>
        <v>0</v>
      </c>
      <c r="CD82" s="140">
        <f t="shared" si="77"/>
        <v>21835</v>
      </c>
      <c r="CE82" s="140">
        <f t="shared" si="78"/>
        <v>0</v>
      </c>
      <c r="CF82" s="141">
        <f t="shared" si="79"/>
        <v>0</v>
      </c>
      <c r="CG82" s="140">
        <f t="shared" si="80"/>
        <v>0</v>
      </c>
      <c r="CH82" s="140">
        <f t="shared" si="58"/>
        <v>0</v>
      </c>
      <c r="CI82" s="140">
        <f t="shared" si="59"/>
        <v>45484</v>
      </c>
    </row>
    <row r="83" spans="1:87" s="123" customFormat="1" ht="12" customHeight="1">
      <c r="A83" s="124" t="s">
        <v>219</v>
      </c>
      <c r="B83" s="125" t="s">
        <v>366</v>
      </c>
      <c r="C83" s="124" t="s">
        <v>367</v>
      </c>
      <c r="D83" s="140">
        <f t="shared" si="60"/>
        <v>0</v>
      </c>
      <c r="E83" s="140">
        <f t="shared" si="61"/>
        <v>0</v>
      </c>
      <c r="F83" s="140">
        <v>0</v>
      </c>
      <c r="G83" s="140">
        <v>0</v>
      </c>
      <c r="H83" s="140">
        <v>0</v>
      </c>
      <c r="I83" s="140">
        <v>0</v>
      </c>
      <c r="J83" s="140">
        <v>0</v>
      </c>
      <c r="K83" s="141">
        <v>0</v>
      </c>
      <c r="L83" s="140">
        <f t="shared" si="62"/>
        <v>22103</v>
      </c>
      <c r="M83" s="140">
        <f t="shared" si="63"/>
        <v>0</v>
      </c>
      <c r="N83" s="140">
        <v>0</v>
      </c>
      <c r="O83" s="140">
        <v>0</v>
      </c>
      <c r="P83" s="140">
        <v>0</v>
      </c>
      <c r="Q83" s="140">
        <v>0</v>
      </c>
      <c r="R83" s="140">
        <f t="shared" si="64"/>
        <v>378</v>
      </c>
      <c r="S83" s="140">
        <v>378</v>
      </c>
      <c r="T83" s="140">
        <v>0</v>
      </c>
      <c r="U83" s="140">
        <v>0</v>
      </c>
      <c r="V83" s="140">
        <v>0</v>
      </c>
      <c r="W83" s="140">
        <f t="shared" si="65"/>
        <v>21725</v>
      </c>
      <c r="X83" s="140">
        <v>18198</v>
      </c>
      <c r="Y83" s="140">
        <v>3527</v>
      </c>
      <c r="Z83" s="140">
        <v>0</v>
      </c>
      <c r="AA83" s="140">
        <v>0</v>
      </c>
      <c r="AB83" s="141">
        <v>75537</v>
      </c>
      <c r="AC83" s="140">
        <v>0</v>
      </c>
      <c r="AD83" s="140">
        <v>8332</v>
      </c>
      <c r="AE83" s="140">
        <f t="shared" si="66"/>
        <v>30435</v>
      </c>
      <c r="AF83" s="140">
        <f t="shared" si="67"/>
        <v>0</v>
      </c>
      <c r="AG83" s="140">
        <f t="shared" si="68"/>
        <v>0</v>
      </c>
      <c r="AH83" s="140">
        <v>0</v>
      </c>
      <c r="AI83" s="140">
        <v>0</v>
      </c>
      <c r="AJ83" s="140">
        <v>0</v>
      </c>
      <c r="AK83" s="140">
        <v>0</v>
      </c>
      <c r="AL83" s="140">
        <v>0</v>
      </c>
      <c r="AM83" s="141">
        <v>0</v>
      </c>
      <c r="AN83" s="140">
        <f t="shared" si="69"/>
        <v>0</v>
      </c>
      <c r="AO83" s="140">
        <f t="shared" si="70"/>
        <v>0</v>
      </c>
      <c r="AP83" s="140">
        <v>0</v>
      </c>
      <c r="AQ83" s="140">
        <v>0</v>
      </c>
      <c r="AR83" s="140">
        <v>0</v>
      </c>
      <c r="AS83" s="140">
        <v>0</v>
      </c>
      <c r="AT83" s="140">
        <f t="shared" si="71"/>
        <v>0</v>
      </c>
      <c r="AU83" s="140">
        <v>0</v>
      </c>
      <c r="AV83" s="140">
        <v>0</v>
      </c>
      <c r="AW83" s="140">
        <v>0</v>
      </c>
      <c r="AX83" s="140">
        <v>0</v>
      </c>
      <c r="AY83" s="140">
        <f t="shared" si="72"/>
        <v>0</v>
      </c>
      <c r="AZ83" s="140">
        <v>0</v>
      </c>
      <c r="BA83" s="140">
        <v>0</v>
      </c>
      <c r="BB83" s="140">
        <v>0</v>
      </c>
      <c r="BC83" s="140">
        <v>0</v>
      </c>
      <c r="BD83" s="141">
        <v>34616</v>
      </c>
      <c r="BE83" s="140">
        <v>0</v>
      </c>
      <c r="BF83" s="140">
        <v>0</v>
      </c>
      <c r="BG83" s="140">
        <f t="shared" si="73"/>
        <v>0</v>
      </c>
      <c r="BH83" s="140">
        <f t="shared" si="86"/>
        <v>0</v>
      </c>
      <c r="BI83" s="140">
        <f t="shared" si="87"/>
        <v>0</v>
      </c>
      <c r="BJ83" s="140">
        <f t="shared" si="88"/>
        <v>0</v>
      </c>
      <c r="BK83" s="140">
        <f t="shared" si="89"/>
        <v>0</v>
      </c>
      <c r="BL83" s="140">
        <f t="shared" si="90"/>
        <v>0</v>
      </c>
      <c r="BM83" s="140">
        <f t="shared" si="91"/>
        <v>0</v>
      </c>
      <c r="BN83" s="140">
        <f t="shared" si="92"/>
        <v>0</v>
      </c>
      <c r="BO83" s="141">
        <f t="shared" si="93"/>
        <v>0</v>
      </c>
      <c r="BP83" s="140">
        <f t="shared" si="81"/>
        <v>22103</v>
      </c>
      <c r="BQ83" s="140">
        <f t="shared" si="82"/>
        <v>0</v>
      </c>
      <c r="BR83" s="140">
        <f t="shared" si="83"/>
        <v>0</v>
      </c>
      <c r="BS83" s="140">
        <f t="shared" si="84"/>
        <v>0</v>
      </c>
      <c r="BT83" s="140">
        <f t="shared" si="85"/>
        <v>0</v>
      </c>
      <c r="BU83" s="140">
        <f t="shared" si="49"/>
        <v>0</v>
      </c>
      <c r="BV83" s="140">
        <f t="shared" si="50"/>
        <v>378</v>
      </c>
      <c r="BW83" s="140">
        <f t="shared" si="52"/>
        <v>378</v>
      </c>
      <c r="BX83" s="140">
        <f t="shared" si="53"/>
        <v>0</v>
      </c>
      <c r="BY83" s="140">
        <f t="shared" si="54"/>
        <v>0</v>
      </c>
      <c r="BZ83" s="140">
        <f t="shared" si="55"/>
        <v>0</v>
      </c>
      <c r="CA83" s="140">
        <f t="shared" si="74"/>
        <v>21725</v>
      </c>
      <c r="CB83" s="140">
        <f t="shared" si="75"/>
        <v>18198</v>
      </c>
      <c r="CC83" s="140">
        <f t="shared" si="76"/>
        <v>3527</v>
      </c>
      <c r="CD83" s="140">
        <f t="shared" si="77"/>
        <v>0</v>
      </c>
      <c r="CE83" s="140">
        <f t="shared" si="78"/>
        <v>0</v>
      </c>
      <c r="CF83" s="141">
        <f t="shared" si="79"/>
        <v>110153</v>
      </c>
      <c r="CG83" s="140">
        <f t="shared" si="80"/>
        <v>0</v>
      </c>
      <c r="CH83" s="140">
        <f t="shared" si="58"/>
        <v>8332</v>
      </c>
      <c r="CI83" s="140">
        <f t="shared" si="59"/>
        <v>30435</v>
      </c>
    </row>
    <row r="84" spans="1:87" s="123" customFormat="1" ht="12" customHeight="1">
      <c r="A84" s="124" t="s">
        <v>219</v>
      </c>
      <c r="B84" s="125" t="s">
        <v>368</v>
      </c>
      <c r="C84" s="124" t="s">
        <v>369</v>
      </c>
      <c r="D84" s="140">
        <f t="shared" si="60"/>
        <v>0</v>
      </c>
      <c r="E84" s="140">
        <f t="shared" si="61"/>
        <v>0</v>
      </c>
      <c r="F84" s="140">
        <v>0</v>
      </c>
      <c r="G84" s="140">
        <v>0</v>
      </c>
      <c r="H84" s="140">
        <v>0</v>
      </c>
      <c r="I84" s="140">
        <v>0</v>
      </c>
      <c r="J84" s="140">
        <v>0</v>
      </c>
      <c r="K84" s="141">
        <v>1166</v>
      </c>
      <c r="L84" s="140">
        <f t="shared" si="62"/>
        <v>0</v>
      </c>
      <c r="M84" s="140">
        <f t="shared" si="63"/>
        <v>0</v>
      </c>
      <c r="N84" s="140">
        <v>0</v>
      </c>
      <c r="O84" s="140">
        <v>0</v>
      </c>
      <c r="P84" s="140">
        <v>0</v>
      </c>
      <c r="Q84" s="140">
        <v>0</v>
      </c>
      <c r="R84" s="140">
        <f t="shared" si="64"/>
        <v>0</v>
      </c>
      <c r="S84" s="140">
        <v>0</v>
      </c>
      <c r="T84" s="140">
        <v>0</v>
      </c>
      <c r="U84" s="140">
        <v>0</v>
      </c>
      <c r="V84" s="140">
        <v>0</v>
      </c>
      <c r="W84" s="140">
        <f t="shared" si="65"/>
        <v>0</v>
      </c>
      <c r="X84" s="140">
        <v>0</v>
      </c>
      <c r="Y84" s="140">
        <v>0</v>
      </c>
      <c r="Z84" s="140">
        <v>0</v>
      </c>
      <c r="AA84" s="140">
        <v>0</v>
      </c>
      <c r="AB84" s="141">
        <v>18825</v>
      </c>
      <c r="AC84" s="140">
        <v>0</v>
      </c>
      <c r="AD84" s="140">
        <v>0</v>
      </c>
      <c r="AE84" s="140">
        <f t="shared" si="66"/>
        <v>0</v>
      </c>
      <c r="AF84" s="140">
        <f t="shared" si="67"/>
        <v>0</v>
      </c>
      <c r="AG84" s="140">
        <f t="shared" si="68"/>
        <v>0</v>
      </c>
      <c r="AH84" s="140">
        <v>0</v>
      </c>
      <c r="AI84" s="140">
        <v>0</v>
      </c>
      <c r="AJ84" s="140">
        <v>0</v>
      </c>
      <c r="AK84" s="140">
        <v>0</v>
      </c>
      <c r="AL84" s="140">
        <v>0</v>
      </c>
      <c r="AM84" s="141">
        <v>785</v>
      </c>
      <c r="AN84" s="140">
        <f t="shared" si="69"/>
        <v>0</v>
      </c>
      <c r="AO84" s="140">
        <f t="shared" si="70"/>
        <v>0</v>
      </c>
      <c r="AP84" s="140">
        <v>0</v>
      </c>
      <c r="AQ84" s="140">
        <v>0</v>
      </c>
      <c r="AR84" s="140">
        <v>0</v>
      </c>
      <c r="AS84" s="140">
        <v>0</v>
      </c>
      <c r="AT84" s="140">
        <f t="shared" si="71"/>
        <v>0</v>
      </c>
      <c r="AU84" s="140">
        <v>0</v>
      </c>
      <c r="AV84" s="140">
        <v>0</v>
      </c>
      <c r="AW84" s="140">
        <v>0</v>
      </c>
      <c r="AX84" s="140">
        <v>0</v>
      </c>
      <c r="AY84" s="140">
        <f t="shared" si="72"/>
        <v>0</v>
      </c>
      <c r="AZ84" s="140">
        <v>0</v>
      </c>
      <c r="BA84" s="140">
        <v>0</v>
      </c>
      <c r="BB84" s="140">
        <v>0</v>
      </c>
      <c r="BC84" s="140">
        <v>0</v>
      </c>
      <c r="BD84" s="141">
        <v>12104</v>
      </c>
      <c r="BE84" s="140">
        <v>0</v>
      </c>
      <c r="BF84" s="140">
        <v>0</v>
      </c>
      <c r="BG84" s="140">
        <f t="shared" si="73"/>
        <v>0</v>
      </c>
      <c r="BH84" s="140">
        <f t="shared" si="86"/>
        <v>0</v>
      </c>
      <c r="BI84" s="140">
        <f t="shared" si="87"/>
        <v>0</v>
      </c>
      <c r="BJ84" s="140">
        <f t="shared" si="88"/>
        <v>0</v>
      </c>
      <c r="BK84" s="140">
        <f t="shared" si="89"/>
        <v>0</v>
      </c>
      <c r="BL84" s="140">
        <f t="shared" si="90"/>
        <v>0</v>
      </c>
      <c r="BM84" s="140">
        <f t="shared" si="91"/>
        <v>0</v>
      </c>
      <c r="BN84" s="140">
        <f t="shared" si="92"/>
        <v>0</v>
      </c>
      <c r="BO84" s="141">
        <f t="shared" si="93"/>
        <v>1951</v>
      </c>
      <c r="BP84" s="140">
        <f t="shared" si="81"/>
        <v>0</v>
      </c>
      <c r="BQ84" s="140">
        <f t="shared" si="82"/>
        <v>0</v>
      </c>
      <c r="BR84" s="140">
        <f t="shared" si="83"/>
        <v>0</v>
      </c>
      <c r="BS84" s="140">
        <f t="shared" si="84"/>
        <v>0</v>
      </c>
      <c r="BT84" s="140">
        <f t="shared" si="85"/>
        <v>0</v>
      </c>
      <c r="BU84" s="140">
        <f t="shared" si="49"/>
        <v>0</v>
      </c>
      <c r="BV84" s="140">
        <f t="shared" si="50"/>
        <v>0</v>
      </c>
      <c r="BW84" s="140">
        <f t="shared" si="52"/>
        <v>0</v>
      </c>
      <c r="BX84" s="140">
        <f t="shared" si="53"/>
        <v>0</v>
      </c>
      <c r="BY84" s="140">
        <f t="shared" si="54"/>
        <v>0</v>
      </c>
      <c r="BZ84" s="140">
        <f t="shared" si="55"/>
        <v>0</v>
      </c>
      <c r="CA84" s="140">
        <f t="shared" si="74"/>
        <v>0</v>
      </c>
      <c r="CB84" s="140">
        <f t="shared" si="75"/>
        <v>0</v>
      </c>
      <c r="CC84" s="140">
        <f t="shared" si="76"/>
        <v>0</v>
      </c>
      <c r="CD84" s="140">
        <f t="shared" si="77"/>
        <v>0</v>
      </c>
      <c r="CE84" s="140">
        <f t="shared" si="78"/>
        <v>0</v>
      </c>
      <c r="CF84" s="141">
        <f t="shared" si="79"/>
        <v>30929</v>
      </c>
      <c r="CG84" s="140">
        <f t="shared" si="80"/>
        <v>0</v>
      </c>
      <c r="CH84" s="140">
        <f t="shared" si="58"/>
        <v>0</v>
      </c>
      <c r="CI84" s="140">
        <f t="shared" si="59"/>
        <v>0</v>
      </c>
    </row>
    <row r="85" spans="1:87" s="123" customFormat="1" ht="12" customHeight="1">
      <c r="A85" s="124" t="s">
        <v>219</v>
      </c>
      <c r="B85" s="125" t="s">
        <v>370</v>
      </c>
      <c r="C85" s="124" t="s">
        <v>371</v>
      </c>
      <c r="D85" s="140">
        <f t="shared" si="60"/>
        <v>0</v>
      </c>
      <c r="E85" s="140">
        <f t="shared" si="61"/>
        <v>0</v>
      </c>
      <c r="F85" s="140">
        <v>0</v>
      </c>
      <c r="G85" s="140">
        <v>0</v>
      </c>
      <c r="H85" s="140">
        <v>0</v>
      </c>
      <c r="I85" s="140">
        <v>0</v>
      </c>
      <c r="J85" s="140">
        <v>0</v>
      </c>
      <c r="K85" s="141">
        <v>0</v>
      </c>
      <c r="L85" s="140">
        <f t="shared" si="62"/>
        <v>306736</v>
      </c>
      <c r="M85" s="140">
        <f t="shared" si="63"/>
        <v>70139</v>
      </c>
      <c r="N85" s="140">
        <v>22275</v>
      </c>
      <c r="O85" s="140">
        <v>0</v>
      </c>
      <c r="P85" s="140">
        <v>37283</v>
      </c>
      <c r="Q85" s="140">
        <v>10581</v>
      </c>
      <c r="R85" s="140">
        <f t="shared" si="64"/>
        <v>89282</v>
      </c>
      <c r="S85" s="140">
        <v>0</v>
      </c>
      <c r="T85" s="140">
        <v>80894</v>
      </c>
      <c r="U85" s="140">
        <v>8388</v>
      </c>
      <c r="V85" s="140">
        <v>0</v>
      </c>
      <c r="W85" s="140">
        <f t="shared" si="65"/>
        <v>147315</v>
      </c>
      <c r="X85" s="140">
        <v>0</v>
      </c>
      <c r="Y85" s="140">
        <v>143908</v>
      </c>
      <c r="Z85" s="140">
        <v>3407</v>
      </c>
      <c r="AA85" s="140">
        <v>0</v>
      </c>
      <c r="AB85" s="141">
        <v>0</v>
      </c>
      <c r="AC85" s="140">
        <v>0</v>
      </c>
      <c r="AD85" s="140">
        <v>0</v>
      </c>
      <c r="AE85" s="140">
        <f t="shared" si="66"/>
        <v>306736</v>
      </c>
      <c r="AF85" s="140">
        <f t="shared" si="67"/>
        <v>0</v>
      </c>
      <c r="AG85" s="140">
        <f t="shared" si="68"/>
        <v>0</v>
      </c>
      <c r="AH85" s="140">
        <v>0</v>
      </c>
      <c r="AI85" s="140">
        <v>0</v>
      </c>
      <c r="AJ85" s="140">
        <v>0</v>
      </c>
      <c r="AK85" s="140">
        <v>0</v>
      </c>
      <c r="AL85" s="140">
        <v>0</v>
      </c>
      <c r="AM85" s="141">
        <v>0</v>
      </c>
      <c r="AN85" s="140">
        <f t="shared" si="69"/>
        <v>63619</v>
      </c>
      <c r="AO85" s="140">
        <f t="shared" si="70"/>
        <v>14427</v>
      </c>
      <c r="AP85" s="140">
        <v>4582</v>
      </c>
      <c r="AQ85" s="140">
        <v>0</v>
      </c>
      <c r="AR85" s="140">
        <v>9845</v>
      </c>
      <c r="AS85" s="140">
        <v>0</v>
      </c>
      <c r="AT85" s="140">
        <f t="shared" si="71"/>
        <v>34231</v>
      </c>
      <c r="AU85" s="140">
        <v>0</v>
      </c>
      <c r="AV85" s="140">
        <v>34231</v>
      </c>
      <c r="AW85" s="140">
        <v>0</v>
      </c>
      <c r="AX85" s="140">
        <v>0</v>
      </c>
      <c r="AY85" s="140">
        <f t="shared" si="72"/>
        <v>14961</v>
      </c>
      <c r="AZ85" s="140">
        <v>0</v>
      </c>
      <c r="BA85" s="140">
        <v>14961</v>
      </c>
      <c r="BB85" s="140">
        <v>0</v>
      </c>
      <c r="BC85" s="140">
        <v>0</v>
      </c>
      <c r="BD85" s="141">
        <v>0</v>
      </c>
      <c r="BE85" s="140">
        <v>0</v>
      </c>
      <c r="BF85" s="140">
        <v>0</v>
      </c>
      <c r="BG85" s="140">
        <f t="shared" si="73"/>
        <v>63619</v>
      </c>
      <c r="BH85" s="140">
        <f t="shared" si="86"/>
        <v>0</v>
      </c>
      <c r="BI85" s="140">
        <f t="shared" si="87"/>
        <v>0</v>
      </c>
      <c r="BJ85" s="140">
        <f t="shared" si="88"/>
        <v>0</v>
      </c>
      <c r="BK85" s="140">
        <f t="shared" si="89"/>
        <v>0</v>
      </c>
      <c r="BL85" s="140">
        <f t="shared" si="90"/>
        <v>0</v>
      </c>
      <c r="BM85" s="140">
        <f t="shared" si="91"/>
        <v>0</v>
      </c>
      <c r="BN85" s="140">
        <f t="shared" si="92"/>
        <v>0</v>
      </c>
      <c r="BO85" s="141">
        <v>0</v>
      </c>
      <c r="BP85" s="140">
        <f t="shared" si="81"/>
        <v>370355</v>
      </c>
      <c r="BQ85" s="140">
        <f t="shared" si="82"/>
        <v>84566</v>
      </c>
      <c r="BR85" s="140">
        <f t="shared" si="83"/>
        <v>26857</v>
      </c>
      <c r="BS85" s="140">
        <f t="shared" si="84"/>
        <v>0</v>
      </c>
      <c r="BT85" s="140">
        <f t="shared" si="85"/>
        <v>47128</v>
      </c>
      <c r="BU85" s="140">
        <f t="shared" si="49"/>
        <v>10581</v>
      </c>
      <c r="BV85" s="140">
        <f t="shared" si="50"/>
        <v>123513</v>
      </c>
      <c r="BW85" s="140">
        <f t="shared" si="52"/>
        <v>0</v>
      </c>
      <c r="BX85" s="140">
        <f t="shared" si="53"/>
        <v>115125</v>
      </c>
      <c r="BY85" s="140">
        <f t="shared" si="54"/>
        <v>8388</v>
      </c>
      <c r="BZ85" s="140">
        <f t="shared" si="55"/>
        <v>0</v>
      </c>
      <c r="CA85" s="140">
        <f t="shared" si="74"/>
        <v>162276</v>
      </c>
      <c r="CB85" s="140">
        <f t="shared" si="75"/>
        <v>0</v>
      </c>
      <c r="CC85" s="140">
        <f t="shared" si="76"/>
        <v>158869</v>
      </c>
      <c r="CD85" s="140">
        <f t="shared" si="77"/>
        <v>3407</v>
      </c>
      <c r="CE85" s="140">
        <f t="shared" si="78"/>
        <v>0</v>
      </c>
      <c r="CF85" s="141">
        <v>0</v>
      </c>
      <c r="CG85" s="140">
        <f t="shared" si="80"/>
        <v>0</v>
      </c>
      <c r="CH85" s="140">
        <f t="shared" si="58"/>
        <v>0</v>
      </c>
      <c r="CI85" s="140">
        <f t="shared" si="59"/>
        <v>370355</v>
      </c>
    </row>
    <row r="86" spans="1:87" s="123" customFormat="1" ht="12" customHeight="1">
      <c r="A86" s="124" t="s">
        <v>219</v>
      </c>
      <c r="B86" s="125" t="s">
        <v>372</v>
      </c>
      <c r="C86" s="124" t="s">
        <v>373</v>
      </c>
      <c r="D86" s="140">
        <f t="shared" si="60"/>
        <v>186060</v>
      </c>
      <c r="E86" s="140">
        <f t="shared" si="61"/>
        <v>186060</v>
      </c>
      <c r="F86" s="140">
        <v>0</v>
      </c>
      <c r="G86" s="140">
        <v>186060</v>
      </c>
      <c r="H86" s="140">
        <v>0</v>
      </c>
      <c r="I86" s="140">
        <v>0</v>
      </c>
      <c r="J86" s="140">
        <v>0</v>
      </c>
      <c r="K86" s="141">
        <v>0</v>
      </c>
      <c r="L86" s="140">
        <f t="shared" si="62"/>
        <v>286664</v>
      </c>
      <c r="M86" s="140">
        <f t="shared" si="63"/>
        <v>71969</v>
      </c>
      <c r="N86" s="140">
        <v>71969</v>
      </c>
      <c r="O86" s="140">
        <v>0</v>
      </c>
      <c r="P86" s="140">
        <v>0</v>
      </c>
      <c r="Q86" s="140">
        <v>0</v>
      </c>
      <c r="R86" s="140">
        <f t="shared" si="64"/>
        <v>76562</v>
      </c>
      <c r="S86" s="140">
        <v>0</v>
      </c>
      <c r="T86" s="140">
        <v>76562</v>
      </c>
      <c r="U86" s="140">
        <v>0</v>
      </c>
      <c r="V86" s="140">
        <v>0</v>
      </c>
      <c r="W86" s="140">
        <f t="shared" si="65"/>
        <v>138133</v>
      </c>
      <c r="X86" s="140">
        <v>0</v>
      </c>
      <c r="Y86" s="140">
        <v>138133</v>
      </c>
      <c r="Z86" s="140">
        <v>0</v>
      </c>
      <c r="AA86" s="140">
        <v>0</v>
      </c>
      <c r="AB86" s="141">
        <v>0</v>
      </c>
      <c r="AC86" s="140">
        <v>0</v>
      </c>
      <c r="AD86" s="140">
        <v>33228</v>
      </c>
      <c r="AE86" s="140">
        <f t="shared" si="66"/>
        <v>505952</v>
      </c>
      <c r="AF86" s="140">
        <f t="shared" si="67"/>
        <v>0</v>
      </c>
      <c r="AG86" s="140">
        <f t="shared" si="68"/>
        <v>0</v>
      </c>
      <c r="AH86" s="140">
        <v>0</v>
      </c>
      <c r="AI86" s="140">
        <v>0</v>
      </c>
      <c r="AJ86" s="140">
        <v>0</v>
      </c>
      <c r="AK86" s="140">
        <v>0</v>
      </c>
      <c r="AL86" s="140">
        <v>0</v>
      </c>
      <c r="AM86" s="141">
        <v>0</v>
      </c>
      <c r="AN86" s="140">
        <f t="shared" si="69"/>
        <v>0</v>
      </c>
      <c r="AO86" s="140">
        <f t="shared" si="70"/>
        <v>0</v>
      </c>
      <c r="AP86" s="140">
        <v>0</v>
      </c>
      <c r="AQ86" s="140">
        <v>0</v>
      </c>
      <c r="AR86" s="140">
        <v>0</v>
      </c>
      <c r="AS86" s="140">
        <v>0</v>
      </c>
      <c r="AT86" s="140">
        <f t="shared" si="71"/>
        <v>0</v>
      </c>
      <c r="AU86" s="140">
        <v>0</v>
      </c>
      <c r="AV86" s="140">
        <v>0</v>
      </c>
      <c r="AW86" s="140">
        <v>0</v>
      </c>
      <c r="AX86" s="140">
        <v>0</v>
      </c>
      <c r="AY86" s="140">
        <f t="shared" si="72"/>
        <v>0</v>
      </c>
      <c r="AZ86" s="140">
        <v>0</v>
      </c>
      <c r="BA86" s="140">
        <v>0</v>
      </c>
      <c r="BB86" s="140">
        <v>0</v>
      </c>
      <c r="BC86" s="140">
        <v>0</v>
      </c>
      <c r="BD86" s="141">
        <v>0</v>
      </c>
      <c r="BE86" s="140">
        <v>0</v>
      </c>
      <c r="BF86" s="140">
        <v>0</v>
      </c>
      <c r="BG86" s="140">
        <f t="shared" si="73"/>
        <v>0</v>
      </c>
      <c r="BH86" s="140">
        <f t="shared" si="86"/>
        <v>186060</v>
      </c>
      <c r="BI86" s="140">
        <f t="shared" si="87"/>
        <v>186060</v>
      </c>
      <c r="BJ86" s="140">
        <f t="shared" si="88"/>
        <v>0</v>
      </c>
      <c r="BK86" s="140">
        <f t="shared" si="89"/>
        <v>186060</v>
      </c>
      <c r="BL86" s="140">
        <f t="shared" si="90"/>
        <v>0</v>
      </c>
      <c r="BM86" s="140">
        <f t="shared" si="91"/>
        <v>0</v>
      </c>
      <c r="BN86" s="140">
        <f t="shared" si="92"/>
        <v>0</v>
      </c>
      <c r="BO86" s="141">
        <v>0</v>
      </c>
      <c r="BP86" s="140">
        <f t="shared" si="81"/>
        <v>286664</v>
      </c>
      <c r="BQ86" s="140">
        <f t="shared" si="82"/>
        <v>71969</v>
      </c>
      <c r="BR86" s="140">
        <f t="shared" si="83"/>
        <v>71969</v>
      </c>
      <c r="BS86" s="140">
        <f t="shared" si="84"/>
        <v>0</v>
      </c>
      <c r="BT86" s="140">
        <f t="shared" si="85"/>
        <v>0</v>
      </c>
      <c r="BU86" s="140">
        <f t="shared" si="49"/>
        <v>0</v>
      </c>
      <c r="BV86" s="140">
        <f t="shared" si="50"/>
        <v>76562</v>
      </c>
      <c r="BW86" s="140">
        <f t="shared" si="52"/>
        <v>0</v>
      </c>
      <c r="BX86" s="140">
        <f t="shared" si="53"/>
        <v>76562</v>
      </c>
      <c r="BY86" s="140">
        <f t="shared" si="54"/>
        <v>0</v>
      </c>
      <c r="BZ86" s="140">
        <f t="shared" si="55"/>
        <v>0</v>
      </c>
      <c r="CA86" s="140">
        <f t="shared" si="74"/>
        <v>138133</v>
      </c>
      <c r="CB86" s="140">
        <f t="shared" si="75"/>
        <v>0</v>
      </c>
      <c r="CC86" s="140">
        <f t="shared" si="76"/>
        <v>138133</v>
      </c>
      <c r="CD86" s="140">
        <f t="shared" si="77"/>
        <v>0</v>
      </c>
      <c r="CE86" s="140">
        <f t="shared" si="78"/>
        <v>0</v>
      </c>
      <c r="CF86" s="141">
        <v>0</v>
      </c>
      <c r="CG86" s="140">
        <f t="shared" si="80"/>
        <v>0</v>
      </c>
      <c r="CH86" s="140">
        <f t="shared" si="58"/>
        <v>33228</v>
      </c>
      <c r="CI86" s="140">
        <f t="shared" si="59"/>
        <v>505952</v>
      </c>
    </row>
    <row r="87" spans="1:87" s="123" customFormat="1" ht="12" customHeight="1">
      <c r="A87" s="124" t="s">
        <v>219</v>
      </c>
      <c r="B87" s="125" t="s">
        <v>374</v>
      </c>
      <c r="C87" s="124" t="s">
        <v>375</v>
      </c>
      <c r="D87" s="140">
        <f t="shared" si="60"/>
        <v>0</v>
      </c>
      <c r="E87" s="140">
        <f t="shared" si="61"/>
        <v>0</v>
      </c>
      <c r="F87" s="140">
        <v>0</v>
      </c>
      <c r="G87" s="140">
        <v>0</v>
      </c>
      <c r="H87" s="140">
        <v>0</v>
      </c>
      <c r="I87" s="140">
        <v>0</v>
      </c>
      <c r="J87" s="140">
        <v>0</v>
      </c>
      <c r="K87" s="141">
        <v>0</v>
      </c>
      <c r="L87" s="140">
        <f t="shared" si="62"/>
        <v>286221</v>
      </c>
      <c r="M87" s="140">
        <f t="shared" si="63"/>
        <v>45631</v>
      </c>
      <c r="N87" s="140">
        <v>13962</v>
      </c>
      <c r="O87" s="140">
        <v>0</v>
      </c>
      <c r="P87" s="140">
        <v>31669</v>
      </c>
      <c r="Q87" s="140">
        <v>0</v>
      </c>
      <c r="R87" s="140">
        <f t="shared" si="64"/>
        <v>193828</v>
      </c>
      <c r="S87" s="140">
        <v>0</v>
      </c>
      <c r="T87" s="140">
        <v>184997</v>
      </c>
      <c r="U87" s="140">
        <v>8831</v>
      </c>
      <c r="V87" s="140">
        <v>0</v>
      </c>
      <c r="W87" s="140">
        <f t="shared" si="65"/>
        <v>46762</v>
      </c>
      <c r="X87" s="140">
        <v>0</v>
      </c>
      <c r="Y87" s="140">
        <v>0</v>
      </c>
      <c r="Z87" s="140">
        <v>0</v>
      </c>
      <c r="AA87" s="140">
        <v>46762</v>
      </c>
      <c r="AB87" s="141">
        <v>0</v>
      </c>
      <c r="AC87" s="140">
        <v>0</v>
      </c>
      <c r="AD87" s="140">
        <v>44996</v>
      </c>
      <c r="AE87" s="140">
        <f t="shared" si="66"/>
        <v>331217</v>
      </c>
      <c r="AF87" s="140">
        <f t="shared" si="67"/>
        <v>0</v>
      </c>
      <c r="AG87" s="140">
        <f t="shared" si="68"/>
        <v>0</v>
      </c>
      <c r="AH87" s="140">
        <v>0</v>
      </c>
      <c r="AI87" s="140">
        <v>0</v>
      </c>
      <c r="AJ87" s="140">
        <v>0</v>
      </c>
      <c r="AK87" s="140">
        <v>0</v>
      </c>
      <c r="AL87" s="140">
        <v>0</v>
      </c>
      <c r="AM87" s="141">
        <v>0</v>
      </c>
      <c r="AN87" s="140">
        <f t="shared" si="69"/>
        <v>0</v>
      </c>
      <c r="AO87" s="140">
        <f t="shared" si="70"/>
        <v>0</v>
      </c>
      <c r="AP87" s="140">
        <v>0</v>
      </c>
      <c r="AQ87" s="140">
        <v>0</v>
      </c>
      <c r="AR87" s="140">
        <v>0</v>
      </c>
      <c r="AS87" s="140">
        <v>0</v>
      </c>
      <c r="AT87" s="140">
        <f t="shared" si="71"/>
        <v>0</v>
      </c>
      <c r="AU87" s="140">
        <v>0</v>
      </c>
      <c r="AV87" s="140">
        <v>0</v>
      </c>
      <c r="AW87" s="140">
        <v>0</v>
      </c>
      <c r="AX87" s="140">
        <v>0</v>
      </c>
      <c r="AY87" s="140">
        <f t="shared" si="72"/>
        <v>0</v>
      </c>
      <c r="AZ87" s="140">
        <v>0</v>
      </c>
      <c r="BA87" s="140">
        <v>0</v>
      </c>
      <c r="BB87" s="140">
        <v>0</v>
      </c>
      <c r="BC87" s="140">
        <v>0</v>
      </c>
      <c r="BD87" s="141">
        <v>0</v>
      </c>
      <c r="BE87" s="140">
        <v>0</v>
      </c>
      <c r="BF87" s="140">
        <v>0</v>
      </c>
      <c r="BG87" s="140">
        <f t="shared" si="73"/>
        <v>0</v>
      </c>
      <c r="BH87" s="140">
        <f t="shared" si="86"/>
        <v>0</v>
      </c>
      <c r="BI87" s="140">
        <f t="shared" si="87"/>
        <v>0</v>
      </c>
      <c r="BJ87" s="140">
        <f t="shared" si="88"/>
        <v>0</v>
      </c>
      <c r="BK87" s="140">
        <f t="shared" si="89"/>
        <v>0</v>
      </c>
      <c r="BL87" s="140">
        <f t="shared" si="90"/>
        <v>0</v>
      </c>
      <c r="BM87" s="140">
        <f t="shared" si="91"/>
        <v>0</v>
      </c>
      <c r="BN87" s="140">
        <f t="shared" si="92"/>
        <v>0</v>
      </c>
      <c r="BO87" s="141">
        <v>0</v>
      </c>
      <c r="BP87" s="140">
        <f t="shared" si="81"/>
        <v>286221</v>
      </c>
      <c r="BQ87" s="140">
        <f t="shared" si="82"/>
        <v>45631</v>
      </c>
      <c r="BR87" s="140">
        <f t="shared" si="83"/>
        <v>13962</v>
      </c>
      <c r="BS87" s="140">
        <f t="shared" si="84"/>
        <v>0</v>
      </c>
      <c r="BT87" s="140">
        <f t="shared" si="85"/>
        <v>31669</v>
      </c>
      <c r="BU87" s="140">
        <f t="shared" si="49"/>
        <v>0</v>
      </c>
      <c r="BV87" s="140">
        <f t="shared" si="50"/>
        <v>193828</v>
      </c>
      <c r="BW87" s="140">
        <f t="shared" si="52"/>
        <v>0</v>
      </c>
      <c r="BX87" s="140">
        <f t="shared" si="53"/>
        <v>184997</v>
      </c>
      <c r="BY87" s="140">
        <f t="shared" si="54"/>
        <v>8831</v>
      </c>
      <c r="BZ87" s="140">
        <f t="shared" si="55"/>
        <v>0</v>
      </c>
      <c r="CA87" s="140">
        <f t="shared" si="74"/>
        <v>46762</v>
      </c>
      <c r="CB87" s="140">
        <f t="shared" si="75"/>
        <v>0</v>
      </c>
      <c r="CC87" s="140">
        <f t="shared" si="76"/>
        <v>0</v>
      </c>
      <c r="CD87" s="140">
        <f t="shared" si="77"/>
        <v>0</v>
      </c>
      <c r="CE87" s="140">
        <f t="shared" si="78"/>
        <v>46762</v>
      </c>
      <c r="CF87" s="141">
        <v>0</v>
      </c>
      <c r="CG87" s="140">
        <f t="shared" si="80"/>
        <v>0</v>
      </c>
      <c r="CH87" s="140">
        <f t="shared" si="58"/>
        <v>44996</v>
      </c>
      <c r="CI87" s="140">
        <f t="shared" si="59"/>
        <v>331217</v>
      </c>
    </row>
    <row r="88" spans="1:87" s="123" customFormat="1" ht="12" customHeight="1">
      <c r="A88" s="124" t="s">
        <v>219</v>
      </c>
      <c r="B88" s="125" t="s">
        <v>376</v>
      </c>
      <c r="C88" s="124" t="s">
        <v>377</v>
      </c>
      <c r="D88" s="140">
        <f t="shared" si="60"/>
        <v>1455</v>
      </c>
      <c r="E88" s="140">
        <f t="shared" si="61"/>
        <v>1455</v>
      </c>
      <c r="F88" s="140">
        <v>0</v>
      </c>
      <c r="G88" s="140">
        <v>1455</v>
      </c>
      <c r="H88" s="140">
        <v>0</v>
      </c>
      <c r="I88" s="140">
        <v>0</v>
      </c>
      <c r="J88" s="140">
        <v>0</v>
      </c>
      <c r="K88" s="141">
        <v>0</v>
      </c>
      <c r="L88" s="140">
        <f t="shared" si="62"/>
        <v>120057</v>
      </c>
      <c r="M88" s="140">
        <f t="shared" si="63"/>
        <v>13014</v>
      </c>
      <c r="N88" s="140">
        <v>13014</v>
      </c>
      <c r="O88" s="140">
        <v>0</v>
      </c>
      <c r="P88" s="140">
        <v>0</v>
      </c>
      <c r="Q88" s="140">
        <v>0</v>
      </c>
      <c r="R88" s="140">
        <f t="shared" si="64"/>
        <v>107043</v>
      </c>
      <c r="S88" s="140">
        <v>0</v>
      </c>
      <c r="T88" s="140">
        <v>107043</v>
      </c>
      <c r="U88" s="140">
        <v>0</v>
      </c>
      <c r="V88" s="140">
        <v>0</v>
      </c>
      <c r="W88" s="140">
        <f t="shared" si="65"/>
        <v>0</v>
      </c>
      <c r="X88" s="140">
        <v>0</v>
      </c>
      <c r="Y88" s="140">
        <v>0</v>
      </c>
      <c r="Z88" s="140">
        <v>0</v>
      </c>
      <c r="AA88" s="140">
        <v>0</v>
      </c>
      <c r="AB88" s="141">
        <v>0</v>
      </c>
      <c r="AC88" s="140">
        <v>0</v>
      </c>
      <c r="AD88" s="140">
        <v>0</v>
      </c>
      <c r="AE88" s="140">
        <f t="shared" si="66"/>
        <v>121512</v>
      </c>
      <c r="AF88" s="140">
        <f t="shared" si="67"/>
        <v>4949</v>
      </c>
      <c r="AG88" s="140">
        <f t="shared" si="68"/>
        <v>4949</v>
      </c>
      <c r="AH88" s="140">
        <v>0</v>
      </c>
      <c r="AI88" s="140">
        <v>4949</v>
      </c>
      <c r="AJ88" s="140">
        <v>0</v>
      </c>
      <c r="AK88" s="140">
        <v>0</v>
      </c>
      <c r="AL88" s="140">
        <v>0</v>
      </c>
      <c r="AM88" s="141">
        <v>0</v>
      </c>
      <c r="AN88" s="140">
        <f t="shared" si="69"/>
        <v>408362</v>
      </c>
      <c r="AO88" s="140">
        <f t="shared" si="70"/>
        <v>44267</v>
      </c>
      <c r="AP88" s="140">
        <v>44267</v>
      </c>
      <c r="AQ88" s="140">
        <v>0</v>
      </c>
      <c r="AR88" s="140">
        <v>0</v>
      </c>
      <c r="AS88" s="140">
        <v>0</v>
      </c>
      <c r="AT88" s="140">
        <f t="shared" si="71"/>
        <v>364095</v>
      </c>
      <c r="AU88" s="140">
        <v>0</v>
      </c>
      <c r="AV88" s="140">
        <v>364095</v>
      </c>
      <c r="AW88" s="140">
        <v>0</v>
      </c>
      <c r="AX88" s="140">
        <v>0</v>
      </c>
      <c r="AY88" s="140">
        <f t="shared" si="72"/>
        <v>0</v>
      </c>
      <c r="AZ88" s="140">
        <v>0</v>
      </c>
      <c r="BA88" s="140">
        <v>0</v>
      </c>
      <c r="BB88" s="140">
        <v>0</v>
      </c>
      <c r="BC88" s="140">
        <v>0</v>
      </c>
      <c r="BD88" s="141">
        <v>0</v>
      </c>
      <c r="BE88" s="140">
        <v>0</v>
      </c>
      <c r="BF88" s="140">
        <v>0</v>
      </c>
      <c r="BG88" s="140">
        <f t="shared" si="73"/>
        <v>413311</v>
      </c>
      <c r="BH88" s="140">
        <f t="shared" si="86"/>
        <v>6404</v>
      </c>
      <c r="BI88" s="140">
        <f t="shared" si="87"/>
        <v>6404</v>
      </c>
      <c r="BJ88" s="140">
        <f t="shared" si="88"/>
        <v>0</v>
      </c>
      <c r="BK88" s="140">
        <f t="shared" si="89"/>
        <v>6404</v>
      </c>
      <c r="BL88" s="140">
        <f t="shared" si="90"/>
        <v>0</v>
      </c>
      <c r="BM88" s="140">
        <f t="shared" si="91"/>
        <v>0</v>
      </c>
      <c r="BN88" s="140">
        <f t="shared" si="92"/>
        <v>0</v>
      </c>
      <c r="BO88" s="141">
        <v>0</v>
      </c>
      <c r="BP88" s="140">
        <f t="shared" si="81"/>
        <v>528419</v>
      </c>
      <c r="BQ88" s="140">
        <f t="shared" si="82"/>
        <v>57281</v>
      </c>
      <c r="BR88" s="140">
        <f t="shared" si="83"/>
        <v>57281</v>
      </c>
      <c r="BS88" s="140">
        <f t="shared" si="84"/>
        <v>0</v>
      </c>
      <c r="BT88" s="140">
        <f t="shared" si="85"/>
        <v>0</v>
      </c>
      <c r="BU88" s="140">
        <f t="shared" si="49"/>
        <v>0</v>
      </c>
      <c r="BV88" s="140">
        <f t="shared" si="50"/>
        <v>471138</v>
      </c>
      <c r="BW88" s="140">
        <f t="shared" si="52"/>
        <v>0</v>
      </c>
      <c r="BX88" s="140">
        <f t="shared" si="53"/>
        <v>471138</v>
      </c>
      <c r="BY88" s="140">
        <f t="shared" si="54"/>
        <v>0</v>
      </c>
      <c r="BZ88" s="140">
        <f t="shared" si="55"/>
        <v>0</v>
      </c>
      <c r="CA88" s="140">
        <f t="shared" si="74"/>
        <v>0</v>
      </c>
      <c r="CB88" s="140">
        <f t="shared" si="75"/>
        <v>0</v>
      </c>
      <c r="CC88" s="140">
        <f t="shared" si="76"/>
        <v>0</v>
      </c>
      <c r="CD88" s="140">
        <f t="shared" si="77"/>
        <v>0</v>
      </c>
      <c r="CE88" s="140">
        <f t="shared" si="78"/>
        <v>0</v>
      </c>
      <c r="CF88" s="141">
        <v>0</v>
      </c>
      <c r="CG88" s="140">
        <f t="shared" si="80"/>
        <v>0</v>
      </c>
      <c r="CH88" s="140">
        <f t="shared" si="58"/>
        <v>0</v>
      </c>
      <c r="CI88" s="140">
        <f t="shared" si="59"/>
        <v>534823</v>
      </c>
    </row>
    <row r="89" spans="1:87" s="123" customFormat="1" ht="12" customHeight="1">
      <c r="A89" s="124" t="s">
        <v>219</v>
      </c>
      <c r="B89" s="125" t="s">
        <v>378</v>
      </c>
      <c r="C89" s="124" t="s">
        <v>379</v>
      </c>
      <c r="D89" s="140">
        <f t="shared" si="60"/>
        <v>0</v>
      </c>
      <c r="E89" s="140">
        <f t="shared" si="61"/>
        <v>0</v>
      </c>
      <c r="F89" s="140">
        <v>0</v>
      </c>
      <c r="G89" s="140">
        <v>0</v>
      </c>
      <c r="H89" s="140">
        <v>0</v>
      </c>
      <c r="I89" s="140">
        <v>0</v>
      </c>
      <c r="J89" s="140">
        <v>0</v>
      </c>
      <c r="K89" s="141">
        <v>0</v>
      </c>
      <c r="L89" s="140">
        <f t="shared" si="62"/>
        <v>0</v>
      </c>
      <c r="M89" s="140">
        <f t="shared" si="63"/>
        <v>0</v>
      </c>
      <c r="N89" s="140">
        <v>0</v>
      </c>
      <c r="O89" s="140">
        <v>0</v>
      </c>
      <c r="P89" s="140">
        <v>0</v>
      </c>
      <c r="Q89" s="140">
        <v>0</v>
      </c>
      <c r="R89" s="140">
        <f t="shared" si="64"/>
        <v>0</v>
      </c>
      <c r="S89" s="140">
        <v>0</v>
      </c>
      <c r="T89" s="140">
        <v>0</v>
      </c>
      <c r="U89" s="140">
        <v>0</v>
      </c>
      <c r="V89" s="140">
        <v>0</v>
      </c>
      <c r="W89" s="140">
        <f t="shared" si="65"/>
        <v>0</v>
      </c>
      <c r="X89" s="140">
        <v>0</v>
      </c>
      <c r="Y89" s="140">
        <v>0</v>
      </c>
      <c r="Z89" s="140">
        <v>0</v>
      </c>
      <c r="AA89" s="140">
        <v>0</v>
      </c>
      <c r="AB89" s="141">
        <v>0</v>
      </c>
      <c r="AC89" s="140">
        <v>0</v>
      </c>
      <c r="AD89" s="140">
        <v>0</v>
      </c>
      <c r="AE89" s="140">
        <f t="shared" si="66"/>
        <v>0</v>
      </c>
      <c r="AF89" s="140">
        <f t="shared" si="67"/>
        <v>0</v>
      </c>
      <c r="AG89" s="140">
        <f t="shared" si="68"/>
        <v>0</v>
      </c>
      <c r="AH89" s="140">
        <v>0</v>
      </c>
      <c r="AI89" s="140">
        <v>0</v>
      </c>
      <c r="AJ89" s="140">
        <v>0</v>
      </c>
      <c r="AK89" s="140">
        <v>0</v>
      </c>
      <c r="AL89" s="140">
        <v>0</v>
      </c>
      <c r="AM89" s="141">
        <v>0</v>
      </c>
      <c r="AN89" s="140">
        <f t="shared" si="69"/>
        <v>371977</v>
      </c>
      <c r="AO89" s="140">
        <f t="shared" si="70"/>
        <v>118750</v>
      </c>
      <c r="AP89" s="140">
        <v>118750</v>
      </c>
      <c r="AQ89" s="140">
        <v>0</v>
      </c>
      <c r="AR89" s="140"/>
      <c r="AS89" s="140">
        <v>0</v>
      </c>
      <c r="AT89" s="140">
        <f t="shared" si="71"/>
        <v>253227</v>
      </c>
      <c r="AU89" s="140">
        <v>0</v>
      </c>
      <c r="AV89" s="140">
        <v>253227</v>
      </c>
      <c r="AW89" s="140">
        <v>0</v>
      </c>
      <c r="AX89" s="140">
        <v>0</v>
      </c>
      <c r="AY89" s="140">
        <f t="shared" si="72"/>
        <v>0</v>
      </c>
      <c r="AZ89" s="140">
        <v>0</v>
      </c>
      <c r="BA89" s="140">
        <v>0</v>
      </c>
      <c r="BB89" s="140">
        <v>0</v>
      </c>
      <c r="BC89" s="140">
        <v>0</v>
      </c>
      <c r="BD89" s="141">
        <v>0</v>
      </c>
      <c r="BE89" s="140">
        <v>0</v>
      </c>
      <c r="BF89" s="140">
        <v>0</v>
      </c>
      <c r="BG89" s="140">
        <f t="shared" si="73"/>
        <v>371977</v>
      </c>
      <c r="BH89" s="140">
        <f t="shared" si="86"/>
        <v>0</v>
      </c>
      <c r="BI89" s="140">
        <f t="shared" si="87"/>
        <v>0</v>
      </c>
      <c r="BJ89" s="140">
        <f t="shared" si="88"/>
        <v>0</v>
      </c>
      <c r="BK89" s="140">
        <f t="shared" si="89"/>
        <v>0</v>
      </c>
      <c r="BL89" s="140">
        <f t="shared" si="90"/>
        <v>0</v>
      </c>
      <c r="BM89" s="140">
        <f t="shared" si="91"/>
        <v>0</v>
      </c>
      <c r="BN89" s="140">
        <f t="shared" si="92"/>
        <v>0</v>
      </c>
      <c r="BO89" s="141">
        <v>0</v>
      </c>
      <c r="BP89" s="140">
        <f t="shared" si="81"/>
        <v>371977</v>
      </c>
      <c r="BQ89" s="140">
        <f t="shared" si="82"/>
        <v>118750</v>
      </c>
      <c r="BR89" s="140">
        <f t="shared" si="83"/>
        <v>118750</v>
      </c>
      <c r="BS89" s="140">
        <f t="shared" si="84"/>
        <v>0</v>
      </c>
      <c r="BT89" s="140">
        <f t="shared" si="85"/>
        <v>0</v>
      </c>
      <c r="BU89" s="140">
        <f t="shared" si="49"/>
        <v>0</v>
      </c>
      <c r="BV89" s="140">
        <f t="shared" si="50"/>
        <v>253227</v>
      </c>
      <c r="BW89" s="140">
        <f t="shared" si="52"/>
        <v>0</v>
      </c>
      <c r="BX89" s="140">
        <f t="shared" si="53"/>
        <v>253227</v>
      </c>
      <c r="BY89" s="140">
        <f t="shared" si="54"/>
        <v>0</v>
      </c>
      <c r="BZ89" s="140">
        <f t="shared" si="55"/>
        <v>0</v>
      </c>
      <c r="CA89" s="140">
        <f t="shared" si="74"/>
        <v>0</v>
      </c>
      <c r="CB89" s="140">
        <f t="shared" si="75"/>
        <v>0</v>
      </c>
      <c r="CC89" s="140">
        <f t="shared" si="76"/>
        <v>0</v>
      </c>
      <c r="CD89" s="140">
        <f t="shared" si="77"/>
        <v>0</v>
      </c>
      <c r="CE89" s="140">
        <f t="shared" si="78"/>
        <v>0</v>
      </c>
      <c r="CF89" s="141">
        <v>0</v>
      </c>
      <c r="CG89" s="140">
        <f t="shared" si="80"/>
        <v>0</v>
      </c>
      <c r="CH89" s="140">
        <f t="shared" si="58"/>
        <v>0</v>
      </c>
      <c r="CI89" s="140">
        <f t="shared" si="59"/>
        <v>371977</v>
      </c>
    </row>
    <row r="90" spans="1:87" s="123" customFormat="1" ht="12" customHeight="1">
      <c r="A90" s="124" t="s">
        <v>219</v>
      </c>
      <c r="B90" s="125" t="s">
        <v>380</v>
      </c>
      <c r="C90" s="124" t="s">
        <v>381</v>
      </c>
      <c r="D90" s="140">
        <f t="shared" si="60"/>
        <v>0</v>
      </c>
      <c r="E90" s="140">
        <f t="shared" si="61"/>
        <v>0</v>
      </c>
      <c r="F90" s="140">
        <v>0</v>
      </c>
      <c r="G90" s="140">
        <v>0</v>
      </c>
      <c r="H90" s="140">
        <v>0</v>
      </c>
      <c r="I90" s="140">
        <v>0</v>
      </c>
      <c r="J90" s="140">
        <v>0</v>
      </c>
      <c r="K90" s="141">
        <v>0</v>
      </c>
      <c r="L90" s="140">
        <f t="shared" si="62"/>
        <v>0</v>
      </c>
      <c r="M90" s="140">
        <f t="shared" si="63"/>
        <v>0</v>
      </c>
      <c r="N90" s="140">
        <v>0</v>
      </c>
      <c r="O90" s="140">
        <v>0</v>
      </c>
      <c r="P90" s="140">
        <v>0</v>
      </c>
      <c r="Q90" s="140">
        <v>0</v>
      </c>
      <c r="R90" s="140">
        <f t="shared" si="64"/>
        <v>0</v>
      </c>
      <c r="S90" s="140">
        <v>0</v>
      </c>
      <c r="T90" s="140">
        <v>0</v>
      </c>
      <c r="U90" s="140">
        <v>0</v>
      </c>
      <c r="V90" s="140">
        <v>0</v>
      </c>
      <c r="W90" s="140">
        <f t="shared" si="65"/>
        <v>0</v>
      </c>
      <c r="X90" s="140">
        <v>0</v>
      </c>
      <c r="Y90" s="140">
        <v>0</v>
      </c>
      <c r="Z90" s="140">
        <v>0</v>
      </c>
      <c r="AA90" s="140">
        <v>0</v>
      </c>
      <c r="AB90" s="141">
        <v>0</v>
      </c>
      <c r="AC90" s="140">
        <v>0</v>
      </c>
      <c r="AD90" s="140">
        <v>0</v>
      </c>
      <c r="AE90" s="140">
        <f t="shared" si="66"/>
        <v>0</v>
      </c>
      <c r="AF90" s="140">
        <f t="shared" si="67"/>
        <v>0</v>
      </c>
      <c r="AG90" s="140">
        <f t="shared" si="68"/>
        <v>0</v>
      </c>
      <c r="AH90" s="140">
        <v>0</v>
      </c>
      <c r="AI90" s="140">
        <v>0</v>
      </c>
      <c r="AJ90" s="140">
        <v>0</v>
      </c>
      <c r="AK90" s="140">
        <v>0</v>
      </c>
      <c r="AL90" s="140">
        <v>0</v>
      </c>
      <c r="AM90" s="141">
        <v>0</v>
      </c>
      <c r="AN90" s="140">
        <f t="shared" si="69"/>
        <v>289494</v>
      </c>
      <c r="AO90" s="140">
        <f t="shared" si="70"/>
        <v>27537</v>
      </c>
      <c r="AP90" s="140">
        <v>27537</v>
      </c>
      <c r="AQ90" s="140">
        <v>0</v>
      </c>
      <c r="AR90" s="140">
        <v>0</v>
      </c>
      <c r="AS90" s="140">
        <v>0</v>
      </c>
      <c r="AT90" s="140">
        <f t="shared" si="71"/>
        <v>207236</v>
      </c>
      <c r="AU90" s="140">
        <v>0</v>
      </c>
      <c r="AV90" s="140">
        <v>207236</v>
      </c>
      <c r="AW90" s="140">
        <v>0</v>
      </c>
      <c r="AX90" s="140">
        <v>0</v>
      </c>
      <c r="AY90" s="140">
        <f t="shared" si="72"/>
        <v>54721</v>
      </c>
      <c r="AZ90" s="140">
        <v>0</v>
      </c>
      <c r="BA90" s="140">
        <v>51442</v>
      </c>
      <c r="BB90" s="140">
        <v>3279</v>
      </c>
      <c r="BC90" s="140">
        <v>0</v>
      </c>
      <c r="BD90" s="141">
        <v>0</v>
      </c>
      <c r="BE90" s="140">
        <v>0</v>
      </c>
      <c r="BF90" s="140">
        <v>24852</v>
      </c>
      <c r="BG90" s="140">
        <f t="shared" si="73"/>
        <v>314346</v>
      </c>
      <c r="BH90" s="140">
        <f t="shared" si="86"/>
        <v>0</v>
      </c>
      <c r="BI90" s="140">
        <f t="shared" si="87"/>
        <v>0</v>
      </c>
      <c r="BJ90" s="140">
        <f t="shared" si="88"/>
        <v>0</v>
      </c>
      <c r="BK90" s="140">
        <f t="shared" si="89"/>
        <v>0</v>
      </c>
      <c r="BL90" s="140">
        <f t="shared" si="90"/>
        <v>0</v>
      </c>
      <c r="BM90" s="140">
        <f t="shared" si="91"/>
        <v>0</v>
      </c>
      <c r="BN90" s="140">
        <f t="shared" si="92"/>
        <v>0</v>
      </c>
      <c r="BO90" s="141">
        <v>0</v>
      </c>
      <c r="BP90" s="140">
        <f t="shared" si="81"/>
        <v>289494</v>
      </c>
      <c r="BQ90" s="140">
        <f t="shared" si="82"/>
        <v>27537</v>
      </c>
      <c r="BR90" s="140">
        <f t="shared" si="83"/>
        <v>27537</v>
      </c>
      <c r="BS90" s="140">
        <f t="shared" si="84"/>
        <v>0</v>
      </c>
      <c r="BT90" s="140">
        <f t="shared" si="85"/>
        <v>0</v>
      </c>
      <c r="BU90" s="140">
        <f t="shared" si="49"/>
        <v>0</v>
      </c>
      <c r="BV90" s="140">
        <f t="shared" si="50"/>
        <v>207236</v>
      </c>
      <c r="BW90" s="140">
        <f t="shared" si="52"/>
        <v>0</v>
      </c>
      <c r="BX90" s="140">
        <f t="shared" si="53"/>
        <v>207236</v>
      </c>
      <c r="BY90" s="140">
        <f t="shared" si="54"/>
        <v>0</v>
      </c>
      <c r="BZ90" s="140">
        <f t="shared" si="55"/>
        <v>0</v>
      </c>
      <c r="CA90" s="140">
        <f t="shared" si="74"/>
        <v>54721</v>
      </c>
      <c r="CB90" s="140">
        <f t="shared" si="75"/>
        <v>0</v>
      </c>
      <c r="CC90" s="140">
        <f t="shared" si="76"/>
        <v>51442</v>
      </c>
      <c r="CD90" s="140">
        <f t="shared" si="77"/>
        <v>3279</v>
      </c>
      <c r="CE90" s="140">
        <f t="shared" si="78"/>
        <v>0</v>
      </c>
      <c r="CF90" s="141">
        <v>0</v>
      </c>
      <c r="CG90" s="140">
        <f t="shared" si="80"/>
        <v>0</v>
      </c>
      <c r="CH90" s="140">
        <f t="shared" si="58"/>
        <v>24852</v>
      </c>
      <c r="CI90" s="140">
        <f t="shared" si="59"/>
        <v>314346</v>
      </c>
    </row>
    <row r="91" spans="1:87" s="123" customFormat="1" ht="12" customHeight="1">
      <c r="A91" s="124" t="s">
        <v>219</v>
      </c>
      <c r="B91" s="125" t="s">
        <v>382</v>
      </c>
      <c r="C91" s="124" t="s">
        <v>383</v>
      </c>
      <c r="D91" s="140">
        <f t="shared" si="60"/>
        <v>124767</v>
      </c>
      <c r="E91" s="140">
        <f t="shared" si="61"/>
        <v>0</v>
      </c>
      <c r="F91" s="140">
        <v>0</v>
      </c>
      <c r="G91" s="140">
        <v>0</v>
      </c>
      <c r="H91" s="140">
        <v>0</v>
      </c>
      <c r="I91" s="140">
        <v>0</v>
      </c>
      <c r="J91" s="140">
        <v>124767</v>
      </c>
      <c r="K91" s="141">
        <v>0</v>
      </c>
      <c r="L91" s="140">
        <f t="shared" si="62"/>
        <v>72995</v>
      </c>
      <c r="M91" s="140">
        <f t="shared" si="63"/>
        <v>36995</v>
      </c>
      <c r="N91" s="140">
        <v>36995</v>
      </c>
      <c r="O91" s="140">
        <v>0</v>
      </c>
      <c r="P91" s="140">
        <v>0</v>
      </c>
      <c r="Q91" s="140">
        <v>0</v>
      </c>
      <c r="R91" s="140">
        <f t="shared" si="64"/>
        <v>36000</v>
      </c>
      <c r="S91" s="140">
        <v>0</v>
      </c>
      <c r="T91" s="140">
        <v>36000</v>
      </c>
      <c r="U91" s="140">
        <v>0</v>
      </c>
      <c r="V91" s="140">
        <v>0</v>
      </c>
      <c r="W91" s="140">
        <f t="shared" si="65"/>
        <v>0</v>
      </c>
      <c r="X91" s="140">
        <v>0</v>
      </c>
      <c r="Y91" s="140">
        <v>0</v>
      </c>
      <c r="Z91" s="140">
        <v>0</v>
      </c>
      <c r="AA91" s="140">
        <v>0</v>
      </c>
      <c r="AB91" s="141">
        <v>0</v>
      </c>
      <c r="AC91" s="140">
        <v>0</v>
      </c>
      <c r="AD91" s="140"/>
      <c r="AE91" s="140">
        <f t="shared" si="66"/>
        <v>197762</v>
      </c>
      <c r="AF91" s="140">
        <f t="shared" si="67"/>
        <v>0</v>
      </c>
      <c r="AG91" s="140">
        <f t="shared" si="68"/>
        <v>0</v>
      </c>
      <c r="AH91" s="140">
        <v>0</v>
      </c>
      <c r="AI91" s="140">
        <v>0</v>
      </c>
      <c r="AJ91" s="140">
        <v>0</v>
      </c>
      <c r="AK91" s="140">
        <v>0</v>
      </c>
      <c r="AL91" s="140">
        <v>0</v>
      </c>
      <c r="AM91" s="141">
        <v>0</v>
      </c>
      <c r="AN91" s="140">
        <f t="shared" si="69"/>
        <v>0</v>
      </c>
      <c r="AO91" s="140">
        <f t="shared" si="70"/>
        <v>0</v>
      </c>
      <c r="AP91" s="140">
        <v>0</v>
      </c>
      <c r="AQ91" s="140">
        <v>0</v>
      </c>
      <c r="AR91" s="140">
        <v>0</v>
      </c>
      <c r="AS91" s="140">
        <v>0</v>
      </c>
      <c r="AT91" s="140">
        <f t="shared" si="71"/>
        <v>0</v>
      </c>
      <c r="AU91" s="140">
        <v>0</v>
      </c>
      <c r="AV91" s="140">
        <v>0</v>
      </c>
      <c r="AW91" s="140">
        <v>0</v>
      </c>
      <c r="AX91" s="140">
        <v>0</v>
      </c>
      <c r="AY91" s="140">
        <f t="shared" si="72"/>
        <v>0</v>
      </c>
      <c r="AZ91" s="140">
        <v>0</v>
      </c>
      <c r="BA91" s="140">
        <v>0</v>
      </c>
      <c r="BB91" s="140">
        <v>0</v>
      </c>
      <c r="BC91" s="140">
        <v>0</v>
      </c>
      <c r="BD91" s="141">
        <v>0</v>
      </c>
      <c r="BE91" s="140">
        <v>0</v>
      </c>
      <c r="BF91" s="140">
        <v>0</v>
      </c>
      <c r="BG91" s="140">
        <f t="shared" si="73"/>
        <v>0</v>
      </c>
      <c r="BH91" s="140">
        <f t="shared" si="86"/>
        <v>124767</v>
      </c>
      <c r="BI91" s="140">
        <f t="shared" si="87"/>
        <v>0</v>
      </c>
      <c r="BJ91" s="140">
        <f t="shared" si="88"/>
        <v>0</v>
      </c>
      <c r="BK91" s="140">
        <f t="shared" si="89"/>
        <v>0</v>
      </c>
      <c r="BL91" s="140">
        <f t="shared" si="90"/>
        <v>0</v>
      </c>
      <c r="BM91" s="140">
        <f t="shared" si="91"/>
        <v>0</v>
      </c>
      <c r="BN91" s="140">
        <f t="shared" si="92"/>
        <v>124767</v>
      </c>
      <c r="BO91" s="141">
        <v>0</v>
      </c>
      <c r="BP91" s="140">
        <f t="shared" si="81"/>
        <v>72995</v>
      </c>
      <c r="BQ91" s="140">
        <f t="shared" si="82"/>
        <v>36995</v>
      </c>
      <c r="BR91" s="140">
        <f t="shared" si="83"/>
        <v>36995</v>
      </c>
      <c r="BS91" s="140">
        <f t="shared" si="84"/>
        <v>0</v>
      </c>
      <c r="BT91" s="140">
        <f t="shared" si="85"/>
        <v>0</v>
      </c>
      <c r="BU91" s="140">
        <f t="shared" si="49"/>
        <v>0</v>
      </c>
      <c r="BV91" s="140">
        <f t="shared" si="50"/>
        <v>36000</v>
      </c>
      <c r="BW91" s="140">
        <f t="shared" si="52"/>
        <v>0</v>
      </c>
      <c r="BX91" s="140">
        <f t="shared" si="53"/>
        <v>36000</v>
      </c>
      <c r="BY91" s="140">
        <f t="shared" si="54"/>
        <v>0</v>
      </c>
      <c r="BZ91" s="140">
        <f t="shared" si="55"/>
        <v>0</v>
      </c>
      <c r="CA91" s="140">
        <f t="shared" si="74"/>
        <v>0</v>
      </c>
      <c r="CB91" s="140">
        <f t="shared" si="75"/>
        <v>0</v>
      </c>
      <c r="CC91" s="140">
        <f t="shared" si="76"/>
        <v>0</v>
      </c>
      <c r="CD91" s="140">
        <f t="shared" si="77"/>
        <v>0</v>
      </c>
      <c r="CE91" s="140">
        <f t="shared" si="78"/>
        <v>0</v>
      </c>
      <c r="CF91" s="141">
        <v>0</v>
      </c>
      <c r="CG91" s="140">
        <f t="shared" si="80"/>
        <v>0</v>
      </c>
      <c r="CH91" s="140">
        <f t="shared" si="58"/>
        <v>0</v>
      </c>
      <c r="CI91" s="140">
        <f t="shared" si="59"/>
        <v>197762</v>
      </c>
    </row>
    <row r="92" spans="1:87" s="123" customFormat="1" ht="12" customHeight="1">
      <c r="A92" s="124" t="s">
        <v>219</v>
      </c>
      <c r="B92" s="125" t="s">
        <v>384</v>
      </c>
      <c r="C92" s="124" t="s">
        <v>385</v>
      </c>
      <c r="D92" s="140">
        <f t="shared" si="60"/>
        <v>0</v>
      </c>
      <c r="E92" s="140">
        <f t="shared" si="61"/>
        <v>0</v>
      </c>
      <c r="F92" s="140">
        <v>0</v>
      </c>
      <c r="G92" s="140">
        <v>0</v>
      </c>
      <c r="H92" s="140">
        <v>0</v>
      </c>
      <c r="I92" s="140">
        <v>0</v>
      </c>
      <c r="J92" s="140">
        <v>0</v>
      </c>
      <c r="K92" s="141">
        <v>0</v>
      </c>
      <c r="L92" s="140">
        <f t="shared" si="62"/>
        <v>0</v>
      </c>
      <c r="M92" s="140">
        <f t="shared" si="63"/>
        <v>0</v>
      </c>
      <c r="N92" s="140">
        <v>0</v>
      </c>
      <c r="O92" s="140">
        <v>0</v>
      </c>
      <c r="P92" s="140">
        <v>0</v>
      </c>
      <c r="Q92" s="140">
        <v>0</v>
      </c>
      <c r="R92" s="140">
        <f t="shared" si="64"/>
        <v>0</v>
      </c>
      <c r="S92" s="140">
        <v>0</v>
      </c>
      <c r="T92" s="140">
        <v>0</v>
      </c>
      <c r="U92" s="140">
        <v>0</v>
      </c>
      <c r="V92" s="140">
        <v>0</v>
      </c>
      <c r="W92" s="140">
        <f t="shared" si="65"/>
        <v>0</v>
      </c>
      <c r="X92" s="140">
        <v>0</v>
      </c>
      <c r="Y92" s="140">
        <v>0</v>
      </c>
      <c r="Z92" s="140">
        <v>0</v>
      </c>
      <c r="AA92" s="140">
        <v>0</v>
      </c>
      <c r="AB92" s="141">
        <v>0</v>
      </c>
      <c r="AC92" s="140">
        <v>0</v>
      </c>
      <c r="AD92" s="140">
        <v>0</v>
      </c>
      <c r="AE92" s="140">
        <f t="shared" si="66"/>
        <v>0</v>
      </c>
      <c r="AF92" s="140">
        <f t="shared" si="67"/>
        <v>0</v>
      </c>
      <c r="AG92" s="140">
        <f t="shared" si="68"/>
        <v>0</v>
      </c>
      <c r="AH92" s="140">
        <v>0</v>
      </c>
      <c r="AI92" s="140">
        <v>0</v>
      </c>
      <c r="AJ92" s="140">
        <v>0</v>
      </c>
      <c r="AK92" s="140">
        <v>0</v>
      </c>
      <c r="AL92" s="140">
        <v>0</v>
      </c>
      <c r="AM92" s="141">
        <v>0</v>
      </c>
      <c r="AN92" s="140">
        <f t="shared" si="69"/>
        <v>56674</v>
      </c>
      <c r="AO92" s="140">
        <f t="shared" si="70"/>
        <v>19984</v>
      </c>
      <c r="AP92" s="140">
        <v>19984</v>
      </c>
      <c r="AQ92" s="140">
        <v>0</v>
      </c>
      <c r="AR92" s="140">
        <v>0</v>
      </c>
      <c r="AS92" s="140">
        <v>0</v>
      </c>
      <c r="AT92" s="140">
        <f t="shared" si="71"/>
        <v>36489</v>
      </c>
      <c r="AU92" s="140">
        <v>2568</v>
      </c>
      <c r="AV92" s="140">
        <v>33921</v>
      </c>
      <c r="AW92" s="140">
        <v>0</v>
      </c>
      <c r="AX92" s="140">
        <v>0</v>
      </c>
      <c r="AY92" s="140">
        <f t="shared" si="72"/>
        <v>201</v>
      </c>
      <c r="AZ92" s="140">
        <v>0</v>
      </c>
      <c r="BA92" s="140">
        <v>0</v>
      </c>
      <c r="BB92" s="140">
        <v>201</v>
      </c>
      <c r="BC92" s="140">
        <v>0</v>
      </c>
      <c r="BD92" s="141">
        <v>0</v>
      </c>
      <c r="BE92" s="140">
        <v>0</v>
      </c>
      <c r="BF92" s="140">
        <v>16000</v>
      </c>
      <c r="BG92" s="140">
        <f t="shared" si="73"/>
        <v>72674</v>
      </c>
      <c r="BH92" s="140">
        <f t="shared" si="86"/>
        <v>0</v>
      </c>
      <c r="BI92" s="140">
        <f t="shared" si="87"/>
        <v>0</v>
      </c>
      <c r="BJ92" s="140">
        <f t="shared" si="88"/>
        <v>0</v>
      </c>
      <c r="BK92" s="140">
        <f t="shared" si="89"/>
        <v>0</v>
      </c>
      <c r="BL92" s="140">
        <f t="shared" si="90"/>
        <v>0</v>
      </c>
      <c r="BM92" s="140">
        <f t="shared" si="91"/>
        <v>0</v>
      </c>
      <c r="BN92" s="140">
        <f t="shared" si="92"/>
        <v>0</v>
      </c>
      <c r="BO92" s="141">
        <v>0</v>
      </c>
      <c r="BP92" s="140">
        <f t="shared" si="81"/>
        <v>56674</v>
      </c>
      <c r="BQ92" s="140">
        <f t="shared" si="82"/>
        <v>19984</v>
      </c>
      <c r="BR92" s="140">
        <f t="shared" si="83"/>
        <v>19984</v>
      </c>
      <c r="BS92" s="140">
        <f t="shared" si="84"/>
        <v>0</v>
      </c>
      <c r="BT92" s="140">
        <f t="shared" si="85"/>
        <v>0</v>
      </c>
      <c r="BU92" s="140">
        <f t="shared" si="49"/>
        <v>0</v>
      </c>
      <c r="BV92" s="140">
        <f t="shared" si="50"/>
        <v>36489</v>
      </c>
      <c r="BW92" s="140">
        <f t="shared" si="52"/>
        <v>2568</v>
      </c>
      <c r="BX92" s="140">
        <f t="shared" si="53"/>
        <v>33921</v>
      </c>
      <c r="BY92" s="140">
        <f t="shared" si="54"/>
        <v>0</v>
      </c>
      <c r="BZ92" s="140">
        <f t="shared" si="55"/>
        <v>0</v>
      </c>
      <c r="CA92" s="140">
        <f t="shared" si="74"/>
        <v>201</v>
      </c>
      <c r="CB92" s="140">
        <f t="shared" si="75"/>
        <v>0</v>
      </c>
      <c r="CC92" s="140">
        <f t="shared" si="76"/>
        <v>0</v>
      </c>
      <c r="CD92" s="140">
        <f t="shared" si="77"/>
        <v>201</v>
      </c>
      <c r="CE92" s="140">
        <f t="shared" si="78"/>
        <v>0</v>
      </c>
      <c r="CF92" s="141">
        <v>0</v>
      </c>
      <c r="CG92" s="140">
        <f t="shared" si="80"/>
        <v>0</v>
      </c>
      <c r="CH92" s="140">
        <f t="shared" si="58"/>
        <v>16000</v>
      </c>
      <c r="CI92" s="140">
        <f t="shared" si="59"/>
        <v>72674</v>
      </c>
    </row>
    <row r="93" spans="1:87" s="123" customFormat="1" ht="12" customHeight="1">
      <c r="A93" s="124" t="s">
        <v>219</v>
      </c>
      <c r="B93" s="125" t="s">
        <v>386</v>
      </c>
      <c r="C93" s="124" t="s">
        <v>387</v>
      </c>
      <c r="D93" s="140">
        <f t="shared" si="60"/>
        <v>0</v>
      </c>
      <c r="E93" s="140">
        <f t="shared" si="61"/>
        <v>0</v>
      </c>
      <c r="F93" s="140">
        <v>0</v>
      </c>
      <c r="G93" s="140">
        <v>0</v>
      </c>
      <c r="H93" s="140">
        <v>0</v>
      </c>
      <c r="I93" s="140">
        <v>0</v>
      </c>
      <c r="J93" s="140">
        <v>0</v>
      </c>
      <c r="K93" s="141">
        <v>0</v>
      </c>
      <c r="L93" s="140">
        <f t="shared" si="62"/>
        <v>681473</v>
      </c>
      <c r="M93" s="140">
        <f t="shared" si="63"/>
        <v>51376</v>
      </c>
      <c r="N93" s="140">
        <v>25688</v>
      </c>
      <c r="O93" s="140">
        <v>0</v>
      </c>
      <c r="P93" s="140">
        <v>19266</v>
      </c>
      <c r="Q93" s="140">
        <v>6422</v>
      </c>
      <c r="R93" s="140">
        <f t="shared" si="64"/>
        <v>361006</v>
      </c>
      <c r="S93" s="140">
        <v>0</v>
      </c>
      <c r="T93" s="140">
        <v>361006</v>
      </c>
      <c r="U93" s="140">
        <v>0</v>
      </c>
      <c r="V93" s="140">
        <v>0</v>
      </c>
      <c r="W93" s="140">
        <f t="shared" si="65"/>
        <v>257843</v>
      </c>
      <c r="X93" s="140">
        <v>0</v>
      </c>
      <c r="Y93" s="140">
        <v>177240</v>
      </c>
      <c r="Z93" s="140">
        <v>77692</v>
      </c>
      <c r="AA93" s="140">
        <v>2911</v>
      </c>
      <c r="AB93" s="141">
        <v>0</v>
      </c>
      <c r="AC93" s="140">
        <v>11248</v>
      </c>
      <c r="AD93" s="140">
        <v>176289</v>
      </c>
      <c r="AE93" s="140">
        <f t="shared" si="66"/>
        <v>857762</v>
      </c>
      <c r="AF93" s="140">
        <f t="shared" si="67"/>
        <v>0</v>
      </c>
      <c r="AG93" s="140">
        <f t="shared" si="68"/>
        <v>0</v>
      </c>
      <c r="AH93" s="140">
        <v>0</v>
      </c>
      <c r="AI93" s="140">
        <v>0</v>
      </c>
      <c r="AJ93" s="140">
        <v>0</v>
      </c>
      <c r="AK93" s="140">
        <v>0</v>
      </c>
      <c r="AL93" s="140">
        <v>0</v>
      </c>
      <c r="AM93" s="141">
        <v>0</v>
      </c>
      <c r="AN93" s="140">
        <f t="shared" si="69"/>
        <v>148197</v>
      </c>
      <c r="AO93" s="140">
        <f t="shared" si="70"/>
        <v>32226</v>
      </c>
      <c r="AP93" s="140">
        <v>10742</v>
      </c>
      <c r="AQ93" s="140">
        <v>0</v>
      </c>
      <c r="AR93" s="140">
        <v>21484</v>
      </c>
      <c r="AS93" s="140">
        <v>0</v>
      </c>
      <c r="AT93" s="140">
        <f t="shared" si="71"/>
        <v>84723</v>
      </c>
      <c r="AU93" s="140">
        <v>0</v>
      </c>
      <c r="AV93" s="140">
        <v>84723</v>
      </c>
      <c r="AW93" s="140">
        <v>0</v>
      </c>
      <c r="AX93" s="140">
        <v>0</v>
      </c>
      <c r="AY93" s="140">
        <f t="shared" si="72"/>
        <v>31248</v>
      </c>
      <c r="AZ93" s="140">
        <v>0</v>
      </c>
      <c r="BA93" s="140">
        <v>31248</v>
      </c>
      <c r="BB93" s="140">
        <v>0</v>
      </c>
      <c r="BC93" s="140">
        <v>0</v>
      </c>
      <c r="BD93" s="141">
        <v>0</v>
      </c>
      <c r="BE93" s="140">
        <v>0</v>
      </c>
      <c r="BF93" s="140">
        <v>1273</v>
      </c>
      <c r="BG93" s="140">
        <f t="shared" si="73"/>
        <v>149470</v>
      </c>
      <c r="BH93" s="140">
        <f t="shared" si="86"/>
        <v>0</v>
      </c>
      <c r="BI93" s="140">
        <f t="shared" si="87"/>
        <v>0</v>
      </c>
      <c r="BJ93" s="140">
        <f t="shared" si="88"/>
        <v>0</v>
      </c>
      <c r="BK93" s="140">
        <f t="shared" si="89"/>
        <v>0</v>
      </c>
      <c r="BL93" s="140">
        <f t="shared" si="90"/>
        <v>0</v>
      </c>
      <c r="BM93" s="140">
        <f t="shared" si="91"/>
        <v>0</v>
      </c>
      <c r="BN93" s="140">
        <f t="shared" si="92"/>
        <v>0</v>
      </c>
      <c r="BO93" s="141">
        <v>0</v>
      </c>
      <c r="BP93" s="140">
        <f t="shared" si="81"/>
        <v>829670</v>
      </c>
      <c r="BQ93" s="140">
        <f aca="true" t="shared" si="94" ref="BQ93:CE93">SUM(M93,AO93)</f>
        <v>83602</v>
      </c>
      <c r="BR93" s="140">
        <f t="shared" si="94"/>
        <v>36430</v>
      </c>
      <c r="BS93" s="140">
        <f t="shared" si="94"/>
        <v>0</v>
      </c>
      <c r="BT93" s="140">
        <f t="shared" si="94"/>
        <v>40750</v>
      </c>
      <c r="BU93" s="140">
        <f t="shared" si="94"/>
        <v>6422</v>
      </c>
      <c r="BV93" s="140">
        <f t="shared" si="94"/>
        <v>445729</v>
      </c>
      <c r="BW93" s="140">
        <f t="shared" si="94"/>
        <v>0</v>
      </c>
      <c r="BX93" s="140">
        <f t="shared" si="94"/>
        <v>445729</v>
      </c>
      <c r="BY93" s="140">
        <f t="shared" si="94"/>
        <v>0</v>
      </c>
      <c r="BZ93" s="140">
        <f t="shared" si="94"/>
        <v>0</v>
      </c>
      <c r="CA93" s="140">
        <f t="shared" si="94"/>
        <v>289091</v>
      </c>
      <c r="CB93" s="140">
        <f t="shared" si="94"/>
        <v>0</v>
      </c>
      <c r="CC93" s="140">
        <f t="shared" si="94"/>
        <v>208488</v>
      </c>
      <c r="CD93" s="140">
        <f t="shared" si="94"/>
        <v>77692</v>
      </c>
      <c r="CE93" s="140">
        <f t="shared" si="94"/>
        <v>2911</v>
      </c>
      <c r="CF93" s="141">
        <v>0</v>
      </c>
      <c r="CG93" s="140">
        <f t="shared" si="80"/>
        <v>11248</v>
      </c>
      <c r="CH93" s="140">
        <f t="shared" si="58"/>
        <v>177562</v>
      </c>
      <c r="CI93" s="140">
        <f t="shared" si="59"/>
        <v>1007232</v>
      </c>
    </row>
    <row r="94" spans="1:87" s="123" customFormat="1" ht="12" customHeight="1">
      <c r="A94" s="124" t="s">
        <v>219</v>
      </c>
      <c r="B94" s="125" t="s">
        <v>388</v>
      </c>
      <c r="C94" s="124" t="s">
        <v>389</v>
      </c>
      <c r="D94" s="140">
        <f t="shared" si="60"/>
        <v>0</v>
      </c>
      <c r="E94" s="140">
        <f t="shared" si="61"/>
        <v>0</v>
      </c>
      <c r="F94" s="140">
        <v>0</v>
      </c>
      <c r="G94" s="140">
        <v>0</v>
      </c>
      <c r="H94" s="140">
        <v>0</v>
      </c>
      <c r="I94" s="140">
        <v>0</v>
      </c>
      <c r="J94" s="140">
        <v>0</v>
      </c>
      <c r="K94" s="141">
        <v>0</v>
      </c>
      <c r="L94" s="140">
        <f t="shared" si="62"/>
        <v>0</v>
      </c>
      <c r="M94" s="140">
        <f t="shared" si="63"/>
        <v>0</v>
      </c>
      <c r="N94" s="140">
        <v>0</v>
      </c>
      <c r="O94" s="140">
        <v>0</v>
      </c>
      <c r="P94" s="140">
        <v>0</v>
      </c>
      <c r="Q94" s="140">
        <v>0</v>
      </c>
      <c r="R94" s="140">
        <f t="shared" si="64"/>
        <v>0</v>
      </c>
      <c r="S94" s="140">
        <v>0</v>
      </c>
      <c r="T94" s="140">
        <v>0</v>
      </c>
      <c r="U94" s="140">
        <v>0</v>
      </c>
      <c r="V94" s="140">
        <v>0</v>
      </c>
      <c r="W94" s="140">
        <f t="shared" si="65"/>
        <v>0</v>
      </c>
      <c r="X94" s="140">
        <v>0</v>
      </c>
      <c r="Y94" s="140">
        <v>0</v>
      </c>
      <c r="Z94" s="140">
        <v>0</v>
      </c>
      <c r="AA94" s="140">
        <v>0</v>
      </c>
      <c r="AB94" s="141">
        <v>0</v>
      </c>
      <c r="AC94" s="140">
        <v>0</v>
      </c>
      <c r="AD94" s="140">
        <v>0</v>
      </c>
      <c r="AE94" s="140">
        <f t="shared" si="66"/>
        <v>0</v>
      </c>
      <c r="AF94" s="140">
        <f t="shared" si="67"/>
        <v>0</v>
      </c>
      <c r="AG94" s="140">
        <f t="shared" si="68"/>
        <v>0</v>
      </c>
      <c r="AH94" s="140">
        <v>0</v>
      </c>
      <c r="AI94" s="140">
        <v>0</v>
      </c>
      <c r="AJ94" s="140">
        <v>0</v>
      </c>
      <c r="AK94" s="140">
        <v>0</v>
      </c>
      <c r="AL94" s="140">
        <v>0</v>
      </c>
      <c r="AM94" s="141">
        <v>0</v>
      </c>
      <c r="AN94" s="140">
        <f t="shared" si="69"/>
        <v>75312</v>
      </c>
      <c r="AO94" s="140">
        <f t="shared" si="70"/>
        <v>30970</v>
      </c>
      <c r="AP94" s="140">
        <v>12823</v>
      </c>
      <c r="AQ94" s="140">
        <v>0</v>
      </c>
      <c r="AR94" s="140">
        <v>18147</v>
      </c>
      <c r="AS94" s="140">
        <v>0</v>
      </c>
      <c r="AT94" s="140">
        <f t="shared" si="71"/>
        <v>44342</v>
      </c>
      <c r="AU94" s="140">
        <v>0</v>
      </c>
      <c r="AV94" s="140">
        <v>44342</v>
      </c>
      <c r="AW94" s="140">
        <v>0</v>
      </c>
      <c r="AX94" s="140">
        <v>0</v>
      </c>
      <c r="AY94" s="140">
        <f t="shared" si="72"/>
        <v>0</v>
      </c>
      <c r="AZ94" s="140">
        <v>0</v>
      </c>
      <c r="BA94" s="140">
        <v>0</v>
      </c>
      <c r="BB94" s="140">
        <v>0</v>
      </c>
      <c r="BC94" s="140">
        <v>0</v>
      </c>
      <c r="BD94" s="141">
        <v>0</v>
      </c>
      <c r="BE94" s="140">
        <v>0</v>
      </c>
      <c r="BF94" s="140">
        <v>804</v>
      </c>
      <c r="BG94" s="140">
        <f t="shared" si="73"/>
        <v>76116</v>
      </c>
      <c r="BH94" s="140">
        <f t="shared" si="86"/>
        <v>0</v>
      </c>
      <c r="BI94" s="140">
        <f t="shared" si="87"/>
        <v>0</v>
      </c>
      <c r="BJ94" s="140">
        <f t="shared" si="88"/>
        <v>0</v>
      </c>
      <c r="BK94" s="140">
        <f t="shared" si="89"/>
        <v>0</v>
      </c>
      <c r="BL94" s="140">
        <f t="shared" si="90"/>
        <v>0</v>
      </c>
      <c r="BM94" s="140">
        <f t="shared" si="91"/>
        <v>0</v>
      </c>
      <c r="BN94" s="140">
        <f t="shared" si="92"/>
        <v>0</v>
      </c>
      <c r="BO94" s="141">
        <v>0</v>
      </c>
      <c r="BP94" s="140">
        <f aca="true" t="shared" si="95" ref="BP94:CE109">SUM(L94,AN94)</f>
        <v>75312</v>
      </c>
      <c r="BQ94" s="140">
        <f t="shared" si="95"/>
        <v>30970</v>
      </c>
      <c r="BR94" s="140">
        <f t="shared" si="95"/>
        <v>12823</v>
      </c>
      <c r="BS94" s="140">
        <f t="shared" si="95"/>
        <v>0</v>
      </c>
      <c r="BT94" s="140">
        <f t="shared" si="95"/>
        <v>18147</v>
      </c>
      <c r="BU94" s="140">
        <f t="shared" si="95"/>
        <v>0</v>
      </c>
      <c r="BV94" s="140">
        <f t="shared" si="95"/>
        <v>44342</v>
      </c>
      <c r="BW94" s="140">
        <f t="shared" si="95"/>
        <v>0</v>
      </c>
      <c r="BX94" s="140">
        <f t="shared" si="95"/>
        <v>44342</v>
      </c>
      <c r="BY94" s="140">
        <f t="shared" si="95"/>
        <v>0</v>
      </c>
      <c r="BZ94" s="140">
        <f t="shared" si="95"/>
        <v>0</v>
      </c>
      <c r="CA94" s="140">
        <f t="shared" si="95"/>
        <v>0</v>
      </c>
      <c r="CB94" s="140">
        <f t="shared" si="95"/>
        <v>0</v>
      </c>
      <c r="CC94" s="140">
        <f t="shared" si="95"/>
        <v>0</v>
      </c>
      <c r="CD94" s="140">
        <f t="shared" si="95"/>
        <v>0</v>
      </c>
      <c r="CE94" s="140">
        <f t="shared" si="95"/>
        <v>0</v>
      </c>
      <c r="CF94" s="141">
        <v>0</v>
      </c>
      <c r="CG94" s="140">
        <f t="shared" si="80"/>
        <v>0</v>
      </c>
      <c r="CH94" s="140">
        <f t="shared" si="58"/>
        <v>804</v>
      </c>
      <c r="CI94" s="140">
        <f t="shared" si="59"/>
        <v>76116</v>
      </c>
    </row>
    <row r="95" spans="1:87" s="123" customFormat="1" ht="12" customHeight="1">
      <c r="A95" s="124" t="s">
        <v>219</v>
      </c>
      <c r="B95" s="125" t="s">
        <v>390</v>
      </c>
      <c r="C95" s="124" t="s">
        <v>391</v>
      </c>
      <c r="D95" s="140">
        <f t="shared" si="60"/>
        <v>0</v>
      </c>
      <c r="E95" s="140">
        <f t="shared" si="61"/>
        <v>0</v>
      </c>
      <c r="F95" s="140">
        <v>0</v>
      </c>
      <c r="G95" s="140">
        <v>0</v>
      </c>
      <c r="H95" s="140">
        <v>0</v>
      </c>
      <c r="I95" s="140">
        <v>0</v>
      </c>
      <c r="J95" s="140">
        <v>0</v>
      </c>
      <c r="K95" s="141">
        <v>0</v>
      </c>
      <c r="L95" s="140">
        <f t="shared" si="62"/>
        <v>0</v>
      </c>
      <c r="M95" s="140">
        <f t="shared" si="63"/>
        <v>0</v>
      </c>
      <c r="N95" s="140">
        <v>0</v>
      </c>
      <c r="O95" s="140">
        <v>0</v>
      </c>
      <c r="P95" s="140">
        <v>0</v>
      </c>
      <c r="Q95" s="140">
        <v>0</v>
      </c>
      <c r="R95" s="140">
        <f t="shared" si="64"/>
        <v>0</v>
      </c>
      <c r="S95" s="140">
        <v>0</v>
      </c>
      <c r="T95" s="140">
        <v>0</v>
      </c>
      <c r="U95" s="140">
        <v>0</v>
      </c>
      <c r="V95" s="140">
        <v>0</v>
      </c>
      <c r="W95" s="140">
        <f t="shared" si="65"/>
        <v>0</v>
      </c>
      <c r="X95" s="140">
        <v>0</v>
      </c>
      <c r="Y95" s="140">
        <v>0</v>
      </c>
      <c r="Z95" s="140">
        <v>0</v>
      </c>
      <c r="AA95" s="140">
        <v>0</v>
      </c>
      <c r="AB95" s="141">
        <v>0</v>
      </c>
      <c r="AC95" s="140">
        <v>0</v>
      </c>
      <c r="AD95" s="140">
        <v>0</v>
      </c>
      <c r="AE95" s="140">
        <f t="shared" si="66"/>
        <v>0</v>
      </c>
      <c r="AF95" s="140">
        <f t="shared" si="67"/>
        <v>53372</v>
      </c>
      <c r="AG95" s="140">
        <f t="shared" si="68"/>
        <v>53372</v>
      </c>
      <c r="AH95" s="140">
        <v>0</v>
      </c>
      <c r="AI95" s="140">
        <v>1256</v>
      </c>
      <c r="AJ95" s="140">
        <v>0</v>
      </c>
      <c r="AK95" s="140">
        <v>52116</v>
      </c>
      <c r="AL95" s="140">
        <v>0</v>
      </c>
      <c r="AM95" s="141">
        <v>0</v>
      </c>
      <c r="AN95" s="140">
        <f t="shared" si="69"/>
        <v>52268</v>
      </c>
      <c r="AO95" s="140">
        <f t="shared" si="70"/>
        <v>20553</v>
      </c>
      <c r="AP95" s="140">
        <v>17683</v>
      </c>
      <c r="AQ95" s="140">
        <v>0</v>
      </c>
      <c r="AR95" s="140">
        <v>2870</v>
      </c>
      <c r="AS95" s="140">
        <v>0</v>
      </c>
      <c r="AT95" s="140">
        <f t="shared" si="71"/>
        <v>24265</v>
      </c>
      <c r="AU95" s="140">
        <v>0</v>
      </c>
      <c r="AV95" s="140">
        <v>24265</v>
      </c>
      <c r="AW95" s="140">
        <v>0</v>
      </c>
      <c r="AX95" s="140">
        <v>0</v>
      </c>
      <c r="AY95" s="140">
        <f t="shared" si="72"/>
        <v>7450</v>
      </c>
      <c r="AZ95" s="140">
        <v>0</v>
      </c>
      <c r="BA95" s="140">
        <v>6515</v>
      </c>
      <c r="BB95" s="140">
        <v>0</v>
      </c>
      <c r="BC95" s="140">
        <v>935</v>
      </c>
      <c r="BD95" s="141">
        <v>0</v>
      </c>
      <c r="BE95" s="140">
        <v>0</v>
      </c>
      <c r="BF95" s="140">
        <v>193780</v>
      </c>
      <c r="BG95" s="140">
        <f t="shared" si="73"/>
        <v>299420</v>
      </c>
      <c r="BH95" s="140">
        <f t="shared" si="86"/>
        <v>53372</v>
      </c>
      <c r="BI95" s="140">
        <f t="shared" si="87"/>
        <v>53372</v>
      </c>
      <c r="BJ95" s="140">
        <f t="shared" si="88"/>
        <v>0</v>
      </c>
      <c r="BK95" s="140">
        <f t="shared" si="89"/>
        <v>1256</v>
      </c>
      <c r="BL95" s="140">
        <f t="shared" si="90"/>
        <v>0</v>
      </c>
      <c r="BM95" s="140">
        <f t="shared" si="91"/>
        <v>52116</v>
      </c>
      <c r="BN95" s="140">
        <f t="shared" si="92"/>
        <v>0</v>
      </c>
      <c r="BO95" s="141">
        <v>0</v>
      </c>
      <c r="BP95" s="140">
        <f t="shared" si="95"/>
        <v>52268</v>
      </c>
      <c r="BQ95" s="140">
        <f t="shared" si="95"/>
        <v>20553</v>
      </c>
      <c r="BR95" s="140">
        <f t="shared" si="95"/>
        <v>17683</v>
      </c>
      <c r="BS95" s="140">
        <f t="shared" si="95"/>
        <v>0</v>
      </c>
      <c r="BT95" s="140">
        <f t="shared" si="95"/>
        <v>2870</v>
      </c>
      <c r="BU95" s="140">
        <f t="shared" si="95"/>
        <v>0</v>
      </c>
      <c r="BV95" s="140">
        <f t="shared" si="95"/>
        <v>24265</v>
      </c>
      <c r="BW95" s="140">
        <f t="shared" si="95"/>
        <v>0</v>
      </c>
      <c r="BX95" s="140">
        <f t="shared" si="95"/>
        <v>24265</v>
      </c>
      <c r="BY95" s="140">
        <f t="shared" si="95"/>
        <v>0</v>
      </c>
      <c r="BZ95" s="140">
        <f t="shared" si="95"/>
        <v>0</v>
      </c>
      <c r="CA95" s="140">
        <f t="shared" si="95"/>
        <v>7450</v>
      </c>
      <c r="CB95" s="140">
        <f t="shared" si="95"/>
        <v>0</v>
      </c>
      <c r="CC95" s="140">
        <f t="shared" si="95"/>
        <v>6515</v>
      </c>
      <c r="CD95" s="140">
        <f t="shared" si="95"/>
        <v>0</v>
      </c>
      <c r="CE95" s="140">
        <f t="shared" si="95"/>
        <v>935</v>
      </c>
      <c r="CF95" s="141">
        <v>0</v>
      </c>
      <c r="CG95" s="140">
        <f t="shared" si="80"/>
        <v>0</v>
      </c>
      <c r="CH95" s="140">
        <f t="shared" si="58"/>
        <v>193780</v>
      </c>
      <c r="CI95" s="140">
        <f t="shared" si="59"/>
        <v>299420</v>
      </c>
    </row>
    <row r="96" spans="1:87" s="123" customFormat="1" ht="12" customHeight="1">
      <c r="A96" s="124" t="s">
        <v>219</v>
      </c>
      <c r="B96" s="125" t="s">
        <v>392</v>
      </c>
      <c r="C96" s="124" t="s">
        <v>393</v>
      </c>
      <c r="D96" s="140">
        <f t="shared" si="60"/>
        <v>0</v>
      </c>
      <c r="E96" s="140">
        <f t="shared" si="61"/>
        <v>0</v>
      </c>
      <c r="F96" s="140">
        <v>0</v>
      </c>
      <c r="G96" s="140">
        <v>0</v>
      </c>
      <c r="H96" s="140">
        <v>0</v>
      </c>
      <c r="I96" s="140">
        <v>0</v>
      </c>
      <c r="J96" s="140">
        <v>0</v>
      </c>
      <c r="K96" s="141">
        <v>0</v>
      </c>
      <c r="L96" s="140">
        <f t="shared" si="62"/>
        <v>0</v>
      </c>
      <c r="M96" s="140">
        <f t="shared" si="63"/>
        <v>0</v>
      </c>
      <c r="N96" s="140">
        <v>0</v>
      </c>
      <c r="O96" s="140">
        <v>0</v>
      </c>
      <c r="P96" s="140">
        <v>0</v>
      </c>
      <c r="Q96" s="140">
        <v>0</v>
      </c>
      <c r="R96" s="140">
        <f t="shared" si="64"/>
        <v>0</v>
      </c>
      <c r="S96" s="140">
        <v>0</v>
      </c>
      <c r="T96" s="140">
        <v>0</v>
      </c>
      <c r="U96" s="140">
        <v>0</v>
      </c>
      <c r="V96" s="140">
        <v>0</v>
      </c>
      <c r="W96" s="140">
        <f t="shared" si="65"/>
        <v>0</v>
      </c>
      <c r="X96" s="140">
        <v>0</v>
      </c>
      <c r="Y96" s="140">
        <v>0</v>
      </c>
      <c r="Z96" s="140">
        <v>0</v>
      </c>
      <c r="AA96" s="140">
        <v>0</v>
      </c>
      <c r="AB96" s="141">
        <v>0</v>
      </c>
      <c r="AC96" s="140">
        <v>0</v>
      </c>
      <c r="AD96" s="140">
        <v>0</v>
      </c>
      <c r="AE96" s="140">
        <f t="shared" si="66"/>
        <v>0</v>
      </c>
      <c r="AF96" s="140">
        <f t="shared" si="67"/>
        <v>16970</v>
      </c>
      <c r="AG96" s="140">
        <f t="shared" si="68"/>
        <v>16970</v>
      </c>
      <c r="AH96" s="140">
        <v>0</v>
      </c>
      <c r="AI96" s="140">
        <v>0</v>
      </c>
      <c r="AJ96" s="140">
        <v>0</v>
      </c>
      <c r="AK96" s="140">
        <v>16970</v>
      </c>
      <c r="AL96" s="140">
        <v>0</v>
      </c>
      <c r="AM96" s="141">
        <v>0</v>
      </c>
      <c r="AN96" s="140">
        <f t="shared" si="69"/>
        <v>217076</v>
      </c>
      <c r="AO96" s="140">
        <f t="shared" si="70"/>
        <v>88226</v>
      </c>
      <c r="AP96" s="140">
        <v>88226</v>
      </c>
      <c r="AQ96" s="140">
        <v>0</v>
      </c>
      <c r="AR96" s="140">
        <v>0</v>
      </c>
      <c r="AS96" s="140">
        <v>0</v>
      </c>
      <c r="AT96" s="140">
        <f t="shared" si="71"/>
        <v>107950</v>
      </c>
      <c r="AU96" s="140">
        <v>1109</v>
      </c>
      <c r="AV96" s="140">
        <v>101997</v>
      </c>
      <c r="AW96" s="140">
        <v>4844</v>
      </c>
      <c r="AX96" s="140">
        <v>0</v>
      </c>
      <c r="AY96" s="140">
        <f t="shared" si="72"/>
        <v>20900</v>
      </c>
      <c r="AZ96" s="140">
        <v>2394</v>
      </c>
      <c r="BA96" s="140">
        <v>7289</v>
      </c>
      <c r="BB96" s="140">
        <v>11217</v>
      </c>
      <c r="BC96" s="140">
        <v>0</v>
      </c>
      <c r="BD96" s="141">
        <v>0</v>
      </c>
      <c r="BE96" s="140">
        <v>0</v>
      </c>
      <c r="BF96" s="140">
        <v>0</v>
      </c>
      <c r="BG96" s="140">
        <f t="shared" si="73"/>
        <v>234046</v>
      </c>
      <c r="BH96" s="140">
        <f t="shared" si="86"/>
        <v>16970</v>
      </c>
      <c r="BI96" s="140">
        <f t="shared" si="87"/>
        <v>16970</v>
      </c>
      <c r="BJ96" s="140">
        <f t="shared" si="88"/>
        <v>0</v>
      </c>
      <c r="BK96" s="140">
        <f t="shared" si="89"/>
        <v>0</v>
      </c>
      <c r="BL96" s="140">
        <f t="shared" si="90"/>
        <v>0</v>
      </c>
      <c r="BM96" s="140">
        <f t="shared" si="91"/>
        <v>16970</v>
      </c>
      <c r="BN96" s="140">
        <f t="shared" si="92"/>
        <v>0</v>
      </c>
      <c r="BO96" s="141">
        <v>0</v>
      </c>
      <c r="BP96" s="140">
        <f t="shared" si="95"/>
        <v>217076</v>
      </c>
      <c r="BQ96" s="140">
        <f t="shared" si="95"/>
        <v>88226</v>
      </c>
      <c r="BR96" s="140">
        <f t="shared" si="95"/>
        <v>88226</v>
      </c>
      <c r="BS96" s="140">
        <f t="shared" si="95"/>
        <v>0</v>
      </c>
      <c r="BT96" s="140">
        <f t="shared" si="95"/>
        <v>0</v>
      </c>
      <c r="BU96" s="140">
        <f t="shared" si="95"/>
        <v>0</v>
      </c>
      <c r="BV96" s="140">
        <f t="shared" si="95"/>
        <v>107950</v>
      </c>
      <c r="BW96" s="140">
        <f t="shared" si="95"/>
        <v>1109</v>
      </c>
      <c r="BX96" s="140">
        <f t="shared" si="95"/>
        <v>101997</v>
      </c>
      <c r="BY96" s="140">
        <f t="shared" si="95"/>
        <v>4844</v>
      </c>
      <c r="BZ96" s="140">
        <f t="shared" si="95"/>
        <v>0</v>
      </c>
      <c r="CA96" s="140">
        <f t="shared" si="95"/>
        <v>20900</v>
      </c>
      <c r="CB96" s="140">
        <f t="shared" si="95"/>
        <v>2394</v>
      </c>
      <c r="CC96" s="140">
        <f t="shared" si="95"/>
        <v>7289</v>
      </c>
      <c r="CD96" s="140">
        <f t="shared" si="95"/>
        <v>11217</v>
      </c>
      <c r="CE96" s="140">
        <f t="shared" si="95"/>
        <v>0</v>
      </c>
      <c r="CF96" s="141">
        <v>0</v>
      </c>
      <c r="CG96" s="140">
        <f t="shared" si="80"/>
        <v>0</v>
      </c>
      <c r="CH96" s="140">
        <f t="shared" si="58"/>
        <v>0</v>
      </c>
      <c r="CI96" s="140">
        <f t="shared" si="59"/>
        <v>234046</v>
      </c>
    </row>
    <row r="97" spans="1:87" s="123" customFormat="1" ht="12" customHeight="1">
      <c r="A97" s="124" t="s">
        <v>219</v>
      </c>
      <c r="B97" s="125" t="s">
        <v>394</v>
      </c>
      <c r="C97" s="124" t="s">
        <v>395</v>
      </c>
      <c r="D97" s="140">
        <f t="shared" si="60"/>
        <v>0</v>
      </c>
      <c r="E97" s="140">
        <f t="shared" si="61"/>
        <v>0</v>
      </c>
      <c r="F97" s="140">
        <v>0</v>
      </c>
      <c r="G97" s="140">
        <v>0</v>
      </c>
      <c r="H97" s="140">
        <v>0</v>
      </c>
      <c r="I97" s="140">
        <v>0</v>
      </c>
      <c r="J97" s="140">
        <v>0</v>
      </c>
      <c r="K97" s="141">
        <v>0</v>
      </c>
      <c r="L97" s="140">
        <f t="shared" si="62"/>
        <v>98487</v>
      </c>
      <c r="M97" s="140">
        <f t="shared" si="63"/>
        <v>0</v>
      </c>
      <c r="N97" s="140">
        <v>0</v>
      </c>
      <c r="O97" s="140">
        <v>0</v>
      </c>
      <c r="P97" s="140">
        <v>0</v>
      </c>
      <c r="Q97" s="140">
        <v>0</v>
      </c>
      <c r="R97" s="140">
        <f t="shared" si="64"/>
        <v>1159</v>
      </c>
      <c r="S97" s="140">
        <v>0</v>
      </c>
      <c r="T97" s="140">
        <v>1159</v>
      </c>
      <c r="U97" s="140">
        <v>0</v>
      </c>
      <c r="V97" s="140">
        <v>0</v>
      </c>
      <c r="W97" s="140">
        <f t="shared" si="65"/>
        <v>96850</v>
      </c>
      <c r="X97" s="140">
        <v>8957</v>
      </c>
      <c r="Y97" s="140">
        <v>50941</v>
      </c>
      <c r="Z97" s="140">
        <v>36952</v>
      </c>
      <c r="AA97" s="140">
        <v>0</v>
      </c>
      <c r="AB97" s="141">
        <v>0</v>
      </c>
      <c r="AC97" s="140">
        <v>478</v>
      </c>
      <c r="AD97" s="140">
        <v>0</v>
      </c>
      <c r="AE97" s="140">
        <f t="shared" si="66"/>
        <v>98487</v>
      </c>
      <c r="AF97" s="140">
        <f t="shared" si="67"/>
        <v>0</v>
      </c>
      <c r="AG97" s="140">
        <f t="shared" si="68"/>
        <v>0</v>
      </c>
      <c r="AH97" s="140">
        <v>0</v>
      </c>
      <c r="AI97" s="140">
        <v>0</v>
      </c>
      <c r="AJ97" s="140">
        <v>0</v>
      </c>
      <c r="AK97" s="140">
        <v>0</v>
      </c>
      <c r="AL97" s="140">
        <v>0</v>
      </c>
      <c r="AM97" s="141">
        <v>0</v>
      </c>
      <c r="AN97" s="140">
        <f t="shared" si="69"/>
        <v>94040</v>
      </c>
      <c r="AO97" s="140">
        <f t="shared" si="70"/>
        <v>8691</v>
      </c>
      <c r="AP97" s="140">
        <v>8691</v>
      </c>
      <c r="AQ97" s="140">
        <v>0</v>
      </c>
      <c r="AR97" s="140">
        <v>0</v>
      </c>
      <c r="AS97" s="140">
        <v>0</v>
      </c>
      <c r="AT97" s="140">
        <f t="shared" si="71"/>
        <v>40038</v>
      </c>
      <c r="AU97" s="140">
        <v>0</v>
      </c>
      <c r="AV97" s="140">
        <v>40038</v>
      </c>
      <c r="AW97" s="140">
        <v>0</v>
      </c>
      <c r="AX97" s="140">
        <v>0</v>
      </c>
      <c r="AY97" s="140">
        <f t="shared" si="72"/>
        <v>44891</v>
      </c>
      <c r="AZ97" s="140">
        <v>0</v>
      </c>
      <c r="BA97" s="140">
        <v>44162</v>
      </c>
      <c r="BB97" s="140">
        <v>0</v>
      </c>
      <c r="BC97" s="140">
        <v>729</v>
      </c>
      <c r="BD97" s="141">
        <v>0</v>
      </c>
      <c r="BE97" s="140">
        <v>420</v>
      </c>
      <c r="BF97" s="140">
        <v>95</v>
      </c>
      <c r="BG97" s="140">
        <f t="shared" si="73"/>
        <v>94135</v>
      </c>
      <c r="BH97" s="140">
        <f t="shared" si="86"/>
        <v>0</v>
      </c>
      <c r="BI97" s="140">
        <f t="shared" si="87"/>
        <v>0</v>
      </c>
      <c r="BJ97" s="140">
        <f t="shared" si="88"/>
        <v>0</v>
      </c>
      <c r="BK97" s="140">
        <f t="shared" si="89"/>
        <v>0</v>
      </c>
      <c r="BL97" s="140">
        <f t="shared" si="90"/>
        <v>0</v>
      </c>
      <c r="BM97" s="140">
        <f t="shared" si="91"/>
        <v>0</v>
      </c>
      <c r="BN97" s="140">
        <f t="shared" si="92"/>
        <v>0</v>
      </c>
      <c r="BO97" s="141">
        <v>0</v>
      </c>
      <c r="BP97" s="140">
        <f t="shared" si="95"/>
        <v>192527</v>
      </c>
      <c r="BQ97" s="140">
        <f t="shared" si="95"/>
        <v>8691</v>
      </c>
      <c r="BR97" s="140">
        <f t="shared" si="95"/>
        <v>8691</v>
      </c>
      <c r="BS97" s="140">
        <f t="shared" si="95"/>
        <v>0</v>
      </c>
      <c r="BT97" s="140">
        <f t="shared" si="95"/>
        <v>0</v>
      </c>
      <c r="BU97" s="140">
        <f t="shared" si="95"/>
        <v>0</v>
      </c>
      <c r="BV97" s="140">
        <f t="shared" si="95"/>
        <v>41197</v>
      </c>
      <c r="BW97" s="140">
        <f t="shared" si="95"/>
        <v>0</v>
      </c>
      <c r="BX97" s="140">
        <f t="shared" si="95"/>
        <v>41197</v>
      </c>
      <c r="BY97" s="140">
        <f t="shared" si="95"/>
        <v>0</v>
      </c>
      <c r="BZ97" s="140">
        <f t="shared" si="95"/>
        <v>0</v>
      </c>
      <c r="CA97" s="140">
        <f t="shared" si="95"/>
        <v>141741</v>
      </c>
      <c r="CB97" s="140">
        <f t="shared" si="95"/>
        <v>8957</v>
      </c>
      <c r="CC97" s="140">
        <f t="shared" si="95"/>
        <v>95103</v>
      </c>
      <c r="CD97" s="140">
        <f t="shared" si="95"/>
        <v>36952</v>
      </c>
      <c r="CE97" s="140">
        <f t="shared" si="95"/>
        <v>729</v>
      </c>
      <c r="CF97" s="141">
        <v>0</v>
      </c>
      <c r="CG97" s="140">
        <f t="shared" si="80"/>
        <v>898</v>
      </c>
      <c r="CH97" s="140">
        <f t="shared" si="58"/>
        <v>95</v>
      </c>
      <c r="CI97" s="140">
        <f t="shared" si="59"/>
        <v>192622</v>
      </c>
    </row>
    <row r="98" spans="1:87" s="123" customFormat="1" ht="12" customHeight="1">
      <c r="A98" s="124" t="s">
        <v>219</v>
      </c>
      <c r="B98" s="125" t="s">
        <v>396</v>
      </c>
      <c r="C98" s="124" t="s">
        <v>397</v>
      </c>
      <c r="D98" s="140">
        <f t="shared" si="60"/>
        <v>0</v>
      </c>
      <c r="E98" s="140">
        <f t="shared" si="61"/>
        <v>0</v>
      </c>
      <c r="F98" s="140">
        <v>0</v>
      </c>
      <c r="G98" s="140">
        <v>0</v>
      </c>
      <c r="H98" s="140">
        <v>0</v>
      </c>
      <c r="I98" s="140">
        <v>0</v>
      </c>
      <c r="J98" s="140">
        <v>0</v>
      </c>
      <c r="K98" s="141">
        <v>0</v>
      </c>
      <c r="L98" s="140">
        <f t="shared" si="62"/>
        <v>501385</v>
      </c>
      <c r="M98" s="140">
        <f t="shared" si="63"/>
        <v>27735</v>
      </c>
      <c r="N98" s="140">
        <v>27735</v>
      </c>
      <c r="O98" s="140">
        <v>0</v>
      </c>
      <c r="P98" s="140">
        <v>0</v>
      </c>
      <c r="Q98" s="140">
        <v>0</v>
      </c>
      <c r="R98" s="140">
        <f t="shared" si="64"/>
        <v>334818</v>
      </c>
      <c r="S98" s="140">
        <v>0</v>
      </c>
      <c r="T98" s="140">
        <v>334818</v>
      </c>
      <c r="U98" s="140">
        <v>0</v>
      </c>
      <c r="V98" s="140">
        <v>0</v>
      </c>
      <c r="W98" s="140">
        <f t="shared" si="65"/>
        <v>138832</v>
      </c>
      <c r="X98" s="140">
        <v>0</v>
      </c>
      <c r="Y98" s="140">
        <v>138832</v>
      </c>
      <c r="Z98" s="140">
        <v>0</v>
      </c>
      <c r="AA98" s="140">
        <v>0</v>
      </c>
      <c r="AB98" s="141">
        <v>0</v>
      </c>
      <c r="AC98" s="140">
        <v>0</v>
      </c>
      <c r="AD98" s="140">
        <v>0</v>
      </c>
      <c r="AE98" s="140">
        <f t="shared" si="66"/>
        <v>501385</v>
      </c>
      <c r="AF98" s="140">
        <f t="shared" si="67"/>
        <v>0</v>
      </c>
      <c r="AG98" s="140">
        <f t="shared" si="68"/>
        <v>0</v>
      </c>
      <c r="AH98" s="140">
        <v>0</v>
      </c>
      <c r="AI98" s="140">
        <v>0</v>
      </c>
      <c r="AJ98" s="140">
        <v>0</v>
      </c>
      <c r="AK98" s="140">
        <v>0</v>
      </c>
      <c r="AL98" s="140">
        <v>0</v>
      </c>
      <c r="AM98" s="141">
        <v>0</v>
      </c>
      <c r="AN98" s="140">
        <f t="shared" si="69"/>
        <v>0</v>
      </c>
      <c r="AO98" s="140">
        <f t="shared" si="70"/>
        <v>0</v>
      </c>
      <c r="AP98" s="140">
        <v>0</v>
      </c>
      <c r="AQ98" s="140">
        <v>0</v>
      </c>
      <c r="AR98" s="140">
        <v>0</v>
      </c>
      <c r="AS98" s="140">
        <v>0</v>
      </c>
      <c r="AT98" s="140">
        <f t="shared" si="71"/>
        <v>0</v>
      </c>
      <c r="AU98" s="140">
        <v>0</v>
      </c>
      <c r="AV98" s="140">
        <v>0</v>
      </c>
      <c r="AW98" s="140">
        <v>0</v>
      </c>
      <c r="AX98" s="140">
        <v>0</v>
      </c>
      <c r="AY98" s="140">
        <f t="shared" si="72"/>
        <v>0</v>
      </c>
      <c r="AZ98" s="140">
        <v>0</v>
      </c>
      <c r="BA98" s="140">
        <v>0</v>
      </c>
      <c r="BB98" s="140">
        <v>0</v>
      </c>
      <c r="BC98" s="140">
        <v>0</v>
      </c>
      <c r="BD98" s="141">
        <v>0</v>
      </c>
      <c r="BE98" s="140">
        <v>0</v>
      </c>
      <c r="BF98" s="140">
        <v>0</v>
      </c>
      <c r="BG98" s="140">
        <f t="shared" si="73"/>
        <v>0</v>
      </c>
      <c r="BH98" s="140">
        <f t="shared" si="86"/>
        <v>0</v>
      </c>
      <c r="BI98" s="140">
        <f t="shared" si="87"/>
        <v>0</v>
      </c>
      <c r="BJ98" s="140">
        <f t="shared" si="88"/>
        <v>0</v>
      </c>
      <c r="BK98" s="140">
        <f t="shared" si="89"/>
        <v>0</v>
      </c>
      <c r="BL98" s="140">
        <f t="shared" si="90"/>
        <v>0</v>
      </c>
      <c r="BM98" s="140">
        <f t="shared" si="91"/>
        <v>0</v>
      </c>
      <c r="BN98" s="140">
        <f t="shared" si="92"/>
        <v>0</v>
      </c>
      <c r="BO98" s="141">
        <v>0</v>
      </c>
      <c r="BP98" s="140">
        <f t="shared" si="95"/>
        <v>501385</v>
      </c>
      <c r="BQ98" s="140">
        <f t="shared" si="95"/>
        <v>27735</v>
      </c>
      <c r="BR98" s="140">
        <f t="shared" si="95"/>
        <v>27735</v>
      </c>
      <c r="BS98" s="140">
        <f t="shared" si="95"/>
        <v>0</v>
      </c>
      <c r="BT98" s="140">
        <f t="shared" si="95"/>
        <v>0</v>
      </c>
      <c r="BU98" s="140">
        <f t="shared" si="95"/>
        <v>0</v>
      </c>
      <c r="BV98" s="140">
        <f t="shared" si="95"/>
        <v>334818</v>
      </c>
      <c r="BW98" s="140">
        <f t="shared" si="95"/>
        <v>0</v>
      </c>
      <c r="BX98" s="140">
        <f t="shared" si="95"/>
        <v>334818</v>
      </c>
      <c r="BY98" s="140">
        <f t="shared" si="95"/>
        <v>0</v>
      </c>
      <c r="BZ98" s="140">
        <f t="shared" si="95"/>
        <v>0</v>
      </c>
      <c r="CA98" s="140">
        <f t="shared" si="95"/>
        <v>138832</v>
      </c>
      <c r="CB98" s="140">
        <f t="shared" si="95"/>
        <v>0</v>
      </c>
      <c r="CC98" s="140">
        <f t="shared" si="95"/>
        <v>138832</v>
      </c>
      <c r="CD98" s="140">
        <f t="shared" si="95"/>
        <v>0</v>
      </c>
      <c r="CE98" s="140">
        <f t="shared" si="95"/>
        <v>0</v>
      </c>
      <c r="CF98" s="141">
        <v>0</v>
      </c>
      <c r="CG98" s="140">
        <f t="shared" si="80"/>
        <v>0</v>
      </c>
      <c r="CH98" s="140">
        <f t="shared" si="58"/>
        <v>0</v>
      </c>
      <c r="CI98" s="140">
        <f t="shared" si="59"/>
        <v>501385</v>
      </c>
    </row>
    <row r="99" spans="1:87" s="123" customFormat="1" ht="12" customHeight="1">
      <c r="A99" s="124" t="s">
        <v>219</v>
      </c>
      <c r="B99" s="125" t="s">
        <v>398</v>
      </c>
      <c r="C99" s="124" t="s">
        <v>399</v>
      </c>
      <c r="D99" s="140">
        <f t="shared" si="60"/>
        <v>0</v>
      </c>
      <c r="E99" s="140">
        <f t="shared" si="61"/>
        <v>0</v>
      </c>
      <c r="F99" s="140">
        <v>0</v>
      </c>
      <c r="G99" s="140">
        <v>0</v>
      </c>
      <c r="H99" s="140">
        <v>0</v>
      </c>
      <c r="I99" s="140">
        <v>0</v>
      </c>
      <c r="J99" s="140">
        <v>0</v>
      </c>
      <c r="K99" s="141">
        <v>0</v>
      </c>
      <c r="L99" s="140">
        <f t="shared" si="62"/>
        <v>0</v>
      </c>
      <c r="M99" s="140">
        <f t="shared" si="63"/>
        <v>0</v>
      </c>
      <c r="N99" s="140">
        <v>0</v>
      </c>
      <c r="O99" s="140">
        <v>0</v>
      </c>
      <c r="P99" s="140">
        <v>0</v>
      </c>
      <c r="Q99" s="140">
        <v>0</v>
      </c>
      <c r="R99" s="140">
        <f t="shared" si="64"/>
        <v>0</v>
      </c>
      <c r="S99" s="140">
        <v>0</v>
      </c>
      <c r="T99" s="140">
        <v>0</v>
      </c>
      <c r="U99" s="140">
        <v>0</v>
      </c>
      <c r="V99" s="140">
        <v>0</v>
      </c>
      <c r="W99" s="140">
        <f t="shared" si="65"/>
        <v>0</v>
      </c>
      <c r="X99" s="140">
        <v>0</v>
      </c>
      <c r="Y99" s="140">
        <v>0</v>
      </c>
      <c r="Z99" s="140">
        <v>0</v>
      </c>
      <c r="AA99" s="140">
        <v>0</v>
      </c>
      <c r="AB99" s="141">
        <v>0</v>
      </c>
      <c r="AC99" s="140">
        <v>0</v>
      </c>
      <c r="AD99" s="140">
        <v>0</v>
      </c>
      <c r="AE99" s="140">
        <f t="shared" si="66"/>
        <v>0</v>
      </c>
      <c r="AF99" s="140">
        <f t="shared" si="67"/>
        <v>145724</v>
      </c>
      <c r="AG99" s="140">
        <f t="shared" si="68"/>
        <v>145724</v>
      </c>
      <c r="AH99" s="140">
        <v>0</v>
      </c>
      <c r="AI99" s="140">
        <v>145724</v>
      </c>
      <c r="AJ99" s="140">
        <v>0</v>
      </c>
      <c r="AK99" s="140">
        <v>0</v>
      </c>
      <c r="AL99" s="140">
        <v>0</v>
      </c>
      <c r="AM99" s="141">
        <v>0</v>
      </c>
      <c r="AN99" s="140">
        <f t="shared" si="69"/>
        <v>76325</v>
      </c>
      <c r="AO99" s="140">
        <f t="shared" si="70"/>
        <v>8126</v>
      </c>
      <c r="AP99" s="140">
        <v>8126</v>
      </c>
      <c r="AQ99" s="140">
        <v>0</v>
      </c>
      <c r="AR99" s="140">
        <v>0</v>
      </c>
      <c r="AS99" s="140">
        <v>0</v>
      </c>
      <c r="AT99" s="140">
        <f t="shared" si="71"/>
        <v>304</v>
      </c>
      <c r="AU99" s="140">
        <v>0</v>
      </c>
      <c r="AV99" s="140">
        <v>304</v>
      </c>
      <c r="AW99" s="140">
        <v>0</v>
      </c>
      <c r="AX99" s="140">
        <v>0</v>
      </c>
      <c r="AY99" s="140">
        <f t="shared" si="72"/>
        <v>67895</v>
      </c>
      <c r="AZ99" s="140">
        <v>9876</v>
      </c>
      <c r="BA99" s="140">
        <v>57957</v>
      </c>
      <c r="BB99" s="140">
        <v>0</v>
      </c>
      <c r="BC99" s="140">
        <v>62</v>
      </c>
      <c r="BD99" s="141">
        <v>0</v>
      </c>
      <c r="BE99" s="140">
        <v>0</v>
      </c>
      <c r="BF99" s="140">
        <v>4702</v>
      </c>
      <c r="BG99" s="140">
        <f t="shared" si="73"/>
        <v>226751</v>
      </c>
      <c r="BH99" s="140">
        <f t="shared" si="86"/>
        <v>145724</v>
      </c>
      <c r="BI99" s="140">
        <f t="shared" si="87"/>
        <v>145724</v>
      </c>
      <c r="BJ99" s="140">
        <f t="shared" si="88"/>
        <v>0</v>
      </c>
      <c r="BK99" s="140">
        <f t="shared" si="89"/>
        <v>145724</v>
      </c>
      <c r="BL99" s="140">
        <f t="shared" si="90"/>
        <v>0</v>
      </c>
      <c r="BM99" s="140">
        <f t="shared" si="91"/>
        <v>0</v>
      </c>
      <c r="BN99" s="140">
        <f t="shared" si="92"/>
        <v>0</v>
      </c>
      <c r="BO99" s="141">
        <v>0</v>
      </c>
      <c r="BP99" s="140">
        <f t="shared" si="95"/>
        <v>76325</v>
      </c>
      <c r="BQ99" s="140">
        <f t="shared" si="95"/>
        <v>8126</v>
      </c>
      <c r="BR99" s="140">
        <f t="shared" si="95"/>
        <v>8126</v>
      </c>
      <c r="BS99" s="140">
        <f t="shared" si="95"/>
        <v>0</v>
      </c>
      <c r="BT99" s="140">
        <f t="shared" si="95"/>
        <v>0</v>
      </c>
      <c r="BU99" s="140">
        <f t="shared" si="95"/>
        <v>0</v>
      </c>
      <c r="BV99" s="140">
        <f t="shared" si="95"/>
        <v>304</v>
      </c>
      <c r="BW99" s="140">
        <f t="shared" si="95"/>
        <v>0</v>
      </c>
      <c r="BX99" s="140">
        <f t="shared" si="95"/>
        <v>304</v>
      </c>
      <c r="BY99" s="140">
        <f t="shared" si="95"/>
        <v>0</v>
      </c>
      <c r="BZ99" s="140">
        <f t="shared" si="95"/>
        <v>0</v>
      </c>
      <c r="CA99" s="140">
        <f t="shared" si="95"/>
        <v>67895</v>
      </c>
      <c r="CB99" s="140">
        <f t="shared" si="95"/>
        <v>9876</v>
      </c>
      <c r="CC99" s="140">
        <f t="shared" si="95"/>
        <v>57957</v>
      </c>
      <c r="CD99" s="140">
        <f t="shared" si="95"/>
        <v>0</v>
      </c>
      <c r="CE99" s="140">
        <f t="shared" si="95"/>
        <v>62</v>
      </c>
      <c r="CF99" s="141">
        <v>0</v>
      </c>
      <c r="CG99" s="140">
        <f t="shared" si="80"/>
        <v>0</v>
      </c>
      <c r="CH99" s="140">
        <f t="shared" si="58"/>
        <v>4702</v>
      </c>
      <c r="CI99" s="140">
        <f t="shared" si="59"/>
        <v>226751</v>
      </c>
    </row>
    <row r="100" spans="1:87" s="123" customFormat="1" ht="12" customHeight="1">
      <c r="A100" s="124" t="s">
        <v>219</v>
      </c>
      <c r="B100" s="125" t="s">
        <v>400</v>
      </c>
      <c r="C100" s="124" t="s">
        <v>401</v>
      </c>
      <c r="D100" s="140">
        <f t="shared" si="60"/>
        <v>0</v>
      </c>
      <c r="E100" s="140">
        <f t="shared" si="61"/>
        <v>0</v>
      </c>
      <c r="F100" s="140">
        <v>0</v>
      </c>
      <c r="G100" s="140">
        <v>0</v>
      </c>
      <c r="H100" s="140">
        <v>0</v>
      </c>
      <c r="I100" s="140">
        <v>0</v>
      </c>
      <c r="J100" s="140">
        <v>0</v>
      </c>
      <c r="K100" s="141">
        <v>0</v>
      </c>
      <c r="L100" s="140">
        <f t="shared" si="62"/>
        <v>117967</v>
      </c>
      <c r="M100" s="140">
        <f t="shared" si="63"/>
        <v>16432</v>
      </c>
      <c r="N100" s="140">
        <v>16432</v>
      </c>
      <c r="O100" s="140">
        <v>0</v>
      </c>
      <c r="P100" s="140">
        <v>0</v>
      </c>
      <c r="Q100" s="140">
        <v>0</v>
      </c>
      <c r="R100" s="140">
        <f t="shared" si="64"/>
        <v>71318</v>
      </c>
      <c r="S100" s="140">
        <v>0</v>
      </c>
      <c r="T100" s="140">
        <v>71318</v>
      </c>
      <c r="U100" s="140">
        <v>0</v>
      </c>
      <c r="V100" s="140">
        <v>0</v>
      </c>
      <c r="W100" s="140">
        <f t="shared" si="65"/>
        <v>29405</v>
      </c>
      <c r="X100" s="140">
        <v>0</v>
      </c>
      <c r="Y100" s="140">
        <v>18446</v>
      </c>
      <c r="Z100" s="140">
        <v>10614</v>
      </c>
      <c r="AA100" s="140">
        <v>345</v>
      </c>
      <c r="AB100" s="141">
        <v>0</v>
      </c>
      <c r="AC100" s="140">
        <v>812</v>
      </c>
      <c r="AD100" s="140">
        <v>45492</v>
      </c>
      <c r="AE100" s="140">
        <f t="shared" si="66"/>
        <v>163459</v>
      </c>
      <c r="AF100" s="140">
        <f t="shared" si="67"/>
        <v>0</v>
      </c>
      <c r="AG100" s="140">
        <f t="shared" si="68"/>
        <v>0</v>
      </c>
      <c r="AH100" s="140">
        <v>0</v>
      </c>
      <c r="AI100" s="140">
        <v>0</v>
      </c>
      <c r="AJ100" s="140">
        <v>0</v>
      </c>
      <c r="AK100" s="140">
        <v>0</v>
      </c>
      <c r="AL100" s="140">
        <v>0</v>
      </c>
      <c r="AM100" s="141">
        <v>0</v>
      </c>
      <c r="AN100" s="140">
        <f t="shared" si="69"/>
        <v>76440</v>
      </c>
      <c r="AO100" s="140">
        <f t="shared" si="70"/>
        <v>16432</v>
      </c>
      <c r="AP100" s="140">
        <v>16432</v>
      </c>
      <c r="AQ100" s="140">
        <v>0</v>
      </c>
      <c r="AR100" s="140">
        <v>0</v>
      </c>
      <c r="AS100" s="140">
        <v>0</v>
      </c>
      <c r="AT100" s="140">
        <f t="shared" si="71"/>
        <v>58964</v>
      </c>
      <c r="AU100" s="140">
        <v>0</v>
      </c>
      <c r="AV100" s="140">
        <v>58964</v>
      </c>
      <c r="AW100" s="140">
        <v>0</v>
      </c>
      <c r="AX100" s="140">
        <v>0</v>
      </c>
      <c r="AY100" s="140">
        <f t="shared" si="72"/>
        <v>932</v>
      </c>
      <c r="AZ100" s="140">
        <v>0</v>
      </c>
      <c r="BA100" s="140">
        <v>0</v>
      </c>
      <c r="BB100" s="140">
        <v>528</v>
      </c>
      <c r="BC100" s="140">
        <v>404</v>
      </c>
      <c r="BD100" s="141">
        <v>0</v>
      </c>
      <c r="BE100" s="140">
        <v>112</v>
      </c>
      <c r="BF100" s="140">
        <v>41085</v>
      </c>
      <c r="BG100" s="140">
        <f t="shared" si="73"/>
        <v>117525</v>
      </c>
      <c r="BH100" s="140">
        <f t="shared" si="86"/>
        <v>0</v>
      </c>
      <c r="BI100" s="140">
        <f t="shared" si="87"/>
        <v>0</v>
      </c>
      <c r="BJ100" s="140">
        <f t="shared" si="88"/>
        <v>0</v>
      </c>
      <c r="BK100" s="140">
        <f t="shared" si="89"/>
        <v>0</v>
      </c>
      <c r="BL100" s="140">
        <f t="shared" si="90"/>
        <v>0</v>
      </c>
      <c r="BM100" s="140">
        <f t="shared" si="91"/>
        <v>0</v>
      </c>
      <c r="BN100" s="140">
        <f t="shared" si="92"/>
        <v>0</v>
      </c>
      <c r="BO100" s="141">
        <v>0</v>
      </c>
      <c r="BP100" s="140">
        <f t="shared" si="95"/>
        <v>194407</v>
      </c>
      <c r="BQ100" s="140">
        <f t="shared" si="95"/>
        <v>32864</v>
      </c>
      <c r="BR100" s="140">
        <f t="shared" si="95"/>
        <v>32864</v>
      </c>
      <c r="BS100" s="140">
        <f t="shared" si="95"/>
        <v>0</v>
      </c>
      <c r="BT100" s="140">
        <f t="shared" si="95"/>
        <v>0</v>
      </c>
      <c r="BU100" s="140">
        <f t="shared" si="95"/>
        <v>0</v>
      </c>
      <c r="BV100" s="140">
        <f t="shared" si="95"/>
        <v>130282</v>
      </c>
      <c r="BW100" s="140">
        <f t="shared" si="95"/>
        <v>0</v>
      </c>
      <c r="BX100" s="140">
        <f t="shared" si="95"/>
        <v>130282</v>
      </c>
      <c r="BY100" s="140">
        <f t="shared" si="95"/>
        <v>0</v>
      </c>
      <c r="BZ100" s="140">
        <f t="shared" si="95"/>
        <v>0</v>
      </c>
      <c r="CA100" s="140">
        <f t="shared" si="95"/>
        <v>30337</v>
      </c>
      <c r="CB100" s="140">
        <f t="shared" si="95"/>
        <v>0</v>
      </c>
      <c r="CC100" s="140">
        <f t="shared" si="95"/>
        <v>18446</v>
      </c>
      <c r="CD100" s="140">
        <f t="shared" si="95"/>
        <v>11142</v>
      </c>
      <c r="CE100" s="140">
        <f t="shared" si="95"/>
        <v>749</v>
      </c>
      <c r="CF100" s="141">
        <v>0</v>
      </c>
      <c r="CG100" s="140">
        <f t="shared" si="80"/>
        <v>924</v>
      </c>
      <c r="CH100" s="140">
        <f t="shared" si="58"/>
        <v>86577</v>
      </c>
      <c r="CI100" s="140">
        <f t="shared" si="59"/>
        <v>280984</v>
      </c>
    </row>
    <row r="101" spans="1:87" s="123" customFormat="1" ht="12" customHeight="1">
      <c r="A101" s="124" t="s">
        <v>219</v>
      </c>
      <c r="B101" s="125" t="s">
        <v>402</v>
      </c>
      <c r="C101" s="124" t="s">
        <v>403</v>
      </c>
      <c r="D101" s="140">
        <f t="shared" si="60"/>
        <v>9975</v>
      </c>
      <c r="E101" s="140">
        <f t="shared" si="61"/>
        <v>0</v>
      </c>
      <c r="F101" s="140">
        <v>0</v>
      </c>
      <c r="G101" s="140">
        <v>0</v>
      </c>
      <c r="H101" s="140">
        <v>0</v>
      </c>
      <c r="I101" s="140">
        <v>0</v>
      </c>
      <c r="J101" s="140">
        <v>9975</v>
      </c>
      <c r="K101" s="141">
        <v>0</v>
      </c>
      <c r="L101" s="140">
        <f t="shared" si="62"/>
        <v>464947</v>
      </c>
      <c r="M101" s="140">
        <f t="shared" si="63"/>
        <v>95055</v>
      </c>
      <c r="N101" s="140">
        <v>33111</v>
      </c>
      <c r="O101" s="140">
        <v>0</v>
      </c>
      <c r="P101" s="140">
        <v>54466</v>
      </c>
      <c r="Q101" s="140">
        <v>7478</v>
      </c>
      <c r="R101" s="140">
        <f t="shared" si="64"/>
        <v>136862</v>
      </c>
      <c r="S101" s="140">
        <v>0</v>
      </c>
      <c r="T101" s="140">
        <v>136862</v>
      </c>
      <c r="U101" s="140">
        <v>0</v>
      </c>
      <c r="V101" s="140">
        <v>0</v>
      </c>
      <c r="W101" s="140">
        <f t="shared" si="65"/>
        <v>229201</v>
      </c>
      <c r="X101" s="140">
        <v>163362</v>
      </c>
      <c r="Y101" s="140">
        <v>35354</v>
      </c>
      <c r="Z101" s="140">
        <v>30485</v>
      </c>
      <c r="AA101" s="140">
        <v>0</v>
      </c>
      <c r="AB101" s="141">
        <v>0</v>
      </c>
      <c r="AC101" s="140">
        <v>3829</v>
      </c>
      <c r="AD101" s="140">
        <v>48217</v>
      </c>
      <c r="AE101" s="140">
        <f t="shared" si="66"/>
        <v>523139</v>
      </c>
      <c r="AF101" s="140">
        <f t="shared" si="67"/>
        <v>0</v>
      </c>
      <c r="AG101" s="140">
        <f t="shared" si="68"/>
        <v>0</v>
      </c>
      <c r="AH101" s="140">
        <v>0</v>
      </c>
      <c r="AI101" s="140">
        <v>0</v>
      </c>
      <c r="AJ101" s="140">
        <v>0</v>
      </c>
      <c r="AK101" s="140">
        <v>0</v>
      </c>
      <c r="AL101" s="140">
        <v>0</v>
      </c>
      <c r="AM101" s="141">
        <v>0</v>
      </c>
      <c r="AN101" s="140">
        <f t="shared" si="69"/>
        <v>261771</v>
      </c>
      <c r="AO101" s="140">
        <f t="shared" si="70"/>
        <v>67023</v>
      </c>
      <c r="AP101" s="140">
        <v>25135</v>
      </c>
      <c r="AQ101" s="140">
        <v>16755</v>
      </c>
      <c r="AR101" s="140">
        <v>25133</v>
      </c>
      <c r="AS101" s="140">
        <v>0</v>
      </c>
      <c r="AT101" s="140">
        <f t="shared" si="71"/>
        <v>46804</v>
      </c>
      <c r="AU101" s="140">
        <v>7287</v>
      </c>
      <c r="AV101" s="140">
        <v>39517</v>
      </c>
      <c r="AW101" s="140">
        <v>0</v>
      </c>
      <c r="AX101" s="140">
        <v>0</v>
      </c>
      <c r="AY101" s="140">
        <f t="shared" si="72"/>
        <v>147944</v>
      </c>
      <c r="AZ101" s="140">
        <v>130037</v>
      </c>
      <c r="BA101" s="140">
        <v>17907</v>
      </c>
      <c r="BB101" s="140">
        <v>0</v>
      </c>
      <c r="BC101" s="140">
        <v>0</v>
      </c>
      <c r="BD101" s="141">
        <v>0</v>
      </c>
      <c r="BE101" s="140">
        <v>0</v>
      </c>
      <c r="BF101" s="140">
        <v>7536</v>
      </c>
      <c r="BG101" s="140">
        <f t="shared" si="73"/>
        <v>269307</v>
      </c>
      <c r="BH101" s="140">
        <f t="shared" si="86"/>
        <v>9975</v>
      </c>
      <c r="BI101" s="140">
        <f t="shared" si="87"/>
        <v>0</v>
      </c>
      <c r="BJ101" s="140">
        <f t="shared" si="88"/>
        <v>0</v>
      </c>
      <c r="BK101" s="140">
        <f t="shared" si="89"/>
        <v>0</v>
      </c>
      <c r="BL101" s="140">
        <f t="shared" si="90"/>
        <v>0</v>
      </c>
      <c r="BM101" s="140">
        <f t="shared" si="91"/>
        <v>0</v>
      </c>
      <c r="BN101" s="140">
        <f t="shared" si="92"/>
        <v>9975</v>
      </c>
      <c r="BO101" s="141">
        <v>0</v>
      </c>
      <c r="BP101" s="140">
        <f t="shared" si="95"/>
        <v>726718</v>
      </c>
      <c r="BQ101" s="140">
        <f t="shared" si="95"/>
        <v>162078</v>
      </c>
      <c r="BR101" s="140">
        <f t="shared" si="95"/>
        <v>58246</v>
      </c>
      <c r="BS101" s="140">
        <f t="shared" si="95"/>
        <v>16755</v>
      </c>
      <c r="BT101" s="140">
        <f t="shared" si="95"/>
        <v>79599</v>
      </c>
      <c r="BU101" s="140">
        <f t="shared" si="95"/>
        <v>7478</v>
      </c>
      <c r="BV101" s="140">
        <f t="shared" si="95"/>
        <v>183666</v>
      </c>
      <c r="BW101" s="140">
        <f t="shared" si="95"/>
        <v>7287</v>
      </c>
      <c r="BX101" s="140">
        <f t="shared" si="95"/>
        <v>176379</v>
      </c>
      <c r="BY101" s="140">
        <f t="shared" si="95"/>
        <v>0</v>
      </c>
      <c r="BZ101" s="140">
        <f t="shared" si="95"/>
        <v>0</v>
      </c>
      <c r="CA101" s="140">
        <f t="shared" si="95"/>
        <v>377145</v>
      </c>
      <c r="CB101" s="140">
        <f t="shared" si="95"/>
        <v>293399</v>
      </c>
      <c r="CC101" s="140">
        <f t="shared" si="95"/>
        <v>53261</v>
      </c>
      <c r="CD101" s="140">
        <f t="shared" si="95"/>
        <v>30485</v>
      </c>
      <c r="CE101" s="140">
        <f t="shared" si="95"/>
        <v>0</v>
      </c>
      <c r="CF101" s="141">
        <v>0</v>
      </c>
      <c r="CG101" s="140">
        <f t="shared" si="80"/>
        <v>3829</v>
      </c>
      <c r="CH101" s="140">
        <f t="shared" si="58"/>
        <v>55753</v>
      </c>
      <c r="CI101" s="140">
        <f t="shared" si="59"/>
        <v>792446</v>
      </c>
    </row>
    <row r="102" spans="1:87" s="123" customFormat="1" ht="12" customHeight="1">
      <c r="A102" s="124" t="s">
        <v>219</v>
      </c>
      <c r="B102" s="125" t="s">
        <v>404</v>
      </c>
      <c r="C102" s="124" t="s">
        <v>405</v>
      </c>
      <c r="D102" s="140">
        <f t="shared" si="60"/>
        <v>0</v>
      </c>
      <c r="E102" s="140">
        <f t="shared" si="61"/>
        <v>0</v>
      </c>
      <c r="F102" s="140">
        <v>0</v>
      </c>
      <c r="G102" s="140">
        <v>0</v>
      </c>
      <c r="H102" s="140">
        <v>0</v>
      </c>
      <c r="I102" s="140">
        <v>0</v>
      </c>
      <c r="J102" s="140">
        <v>0</v>
      </c>
      <c r="K102" s="141">
        <v>0</v>
      </c>
      <c r="L102" s="140">
        <f t="shared" si="62"/>
        <v>673299</v>
      </c>
      <c r="M102" s="140">
        <f t="shared" si="63"/>
        <v>54881</v>
      </c>
      <c r="N102" s="140">
        <v>54881</v>
      </c>
      <c r="O102" s="140">
        <v>0</v>
      </c>
      <c r="P102" s="140">
        <v>0</v>
      </c>
      <c r="Q102" s="140">
        <v>0</v>
      </c>
      <c r="R102" s="140">
        <f t="shared" si="64"/>
        <v>151331</v>
      </c>
      <c r="S102" s="140">
        <v>0</v>
      </c>
      <c r="T102" s="140">
        <v>151331</v>
      </c>
      <c r="U102" s="140">
        <v>0</v>
      </c>
      <c r="V102" s="140">
        <v>0</v>
      </c>
      <c r="W102" s="140">
        <f t="shared" si="65"/>
        <v>467087</v>
      </c>
      <c r="X102" s="140">
        <v>0</v>
      </c>
      <c r="Y102" s="140">
        <v>456442</v>
      </c>
      <c r="Z102" s="140">
        <v>5104</v>
      </c>
      <c r="AA102" s="140">
        <v>5541</v>
      </c>
      <c r="AB102" s="141">
        <v>0</v>
      </c>
      <c r="AC102" s="140">
        <v>0</v>
      </c>
      <c r="AD102" s="140">
        <v>0</v>
      </c>
      <c r="AE102" s="140">
        <f t="shared" si="66"/>
        <v>673299</v>
      </c>
      <c r="AF102" s="140">
        <f t="shared" si="67"/>
        <v>0</v>
      </c>
      <c r="AG102" s="140">
        <f t="shared" si="68"/>
        <v>0</v>
      </c>
      <c r="AH102" s="140">
        <v>0</v>
      </c>
      <c r="AI102" s="140">
        <v>0</v>
      </c>
      <c r="AJ102" s="140">
        <v>0</v>
      </c>
      <c r="AK102" s="140">
        <v>0</v>
      </c>
      <c r="AL102" s="140">
        <v>0</v>
      </c>
      <c r="AM102" s="141">
        <v>0</v>
      </c>
      <c r="AN102" s="140">
        <f t="shared" si="69"/>
        <v>188256</v>
      </c>
      <c r="AO102" s="140">
        <f t="shared" si="70"/>
        <v>37693</v>
      </c>
      <c r="AP102" s="140">
        <v>37693</v>
      </c>
      <c r="AQ102" s="140">
        <v>0</v>
      </c>
      <c r="AR102" s="140">
        <v>0</v>
      </c>
      <c r="AS102" s="140">
        <v>0</v>
      </c>
      <c r="AT102" s="140">
        <f t="shared" si="71"/>
        <v>111855</v>
      </c>
      <c r="AU102" s="140">
        <v>0</v>
      </c>
      <c r="AV102" s="140">
        <v>111855</v>
      </c>
      <c r="AW102" s="140">
        <v>0</v>
      </c>
      <c r="AX102" s="140">
        <v>0</v>
      </c>
      <c r="AY102" s="140">
        <f t="shared" si="72"/>
        <v>38708</v>
      </c>
      <c r="AZ102" s="140">
        <v>0</v>
      </c>
      <c r="BA102" s="140">
        <v>38043</v>
      </c>
      <c r="BB102" s="140">
        <v>0</v>
      </c>
      <c r="BC102" s="140">
        <v>665</v>
      </c>
      <c r="BD102" s="141">
        <v>0</v>
      </c>
      <c r="BE102" s="140">
        <v>0</v>
      </c>
      <c r="BF102" s="140">
        <v>0</v>
      </c>
      <c r="BG102" s="140">
        <f t="shared" si="73"/>
        <v>188256</v>
      </c>
      <c r="BH102" s="140">
        <f t="shared" si="86"/>
        <v>0</v>
      </c>
      <c r="BI102" s="140">
        <f t="shared" si="87"/>
        <v>0</v>
      </c>
      <c r="BJ102" s="140">
        <f t="shared" si="88"/>
        <v>0</v>
      </c>
      <c r="BK102" s="140">
        <f t="shared" si="89"/>
        <v>0</v>
      </c>
      <c r="BL102" s="140">
        <f t="shared" si="90"/>
        <v>0</v>
      </c>
      <c r="BM102" s="140">
        <f t="shared" si="91"/>
        <v>0</v>
      </c>
      <c r="BN102" s="140">
        <f t="shared" si="92"/>
        <v>0</v>
      </c>
      <c r="BO102" s="141">
        <v>0</v>
      </c>
      <c r="BP102" s="140">
        <f t="shared" si="95"/>
        <v>861555</v>
      </c>
      <c r="BQ102" s="140">
        <f t="shared" si="95"/>
        <v>92574</v>
      </c>
      <c r="BR102" s="140">
        <f t="shared" si="95"/>
        <v>92574</v>
      </c>
      <c r="BS102" s="140">
        <f t="shared" si="95"/>
        <v>0</v>
      </c>
      <c r="BT102" s="140">
        <f t="shared" si="95"/>
        <v>0</v>
      </c>
      <c r="BU102" s="140">
        <f t="shared" si="95"/>
        <v>0</v>
      </c>
      <c r="BV102" s="140">
        <f t="shared" si="95"/>
        <v>263186</v>
      </c>
      <c r="BW102" s="140">
        <f t="shared" si="95"/>
        <v>0</v>
      </c>
      <c r="BX102" s="140">
        <f t="shared" si="95"/>
        <v>263186</v>
      </c>
      <c r="BY102" s="140">
        <f t="shared" si="95"/>
        <v>0</v>
      </c>
      <c r="BZ102" s="140">
        <f t="shared" si="95"/>
        <v>0</v>
      </c>
      <c r="CA102" s="140">
        <f t="shared" si="95"/>
        <v>505795</v>
      </c>
      <c r="CB102" s="140">
        <f t="shared" si="95"/>
        <v>0</v>
      </c>
      <c r="CC102" s="140">
        <f t="shared" si="95"/>
        <v>494485</v>
      </c>
      <c r="CD102" s="140">
        <f t="shared" si="95"/>
        <v>5104</v>
      </c>
      <c r="CE102" s="140">
        <f t="shared" si="95"/>
        <v>6206</v>
      </c>
      <c r="CF102" s="141">
        <v>0</v>
      </c>
      <c r="CG102" s="140">
        <f t="shared" si="80"/>
        <v>0</v>
      </c>
      <c r="CH102" s="140">
        <f t="shared" si="58"/>
        <v>0</v>
      </c>
      <c r="CI102" s="140">
        <f t="shared" si="59"/>
        <v>861555</v>
      </c>
    </row>
    <row r="103" spans="1:87" s="123" customFormat="1" ht="12" customHeight="1">
      <c r="A103" s="124" t="s">
        <v>219</v>
      </c>
      <c r="B103" s="125" t="s">
        <v>406</v>
      </c>
      <c r="C103" s="124" t="s">
        <v>407</v>
      </c>
      <c r="D103" s="140">
        <f t="shared" si="60"/>
        <v>66977</v>
      </c>
      <c r="E103" s="140">
        <f t="shared" si="61"/>
        <v>0</v>
      </c>
      <c r="F103" s="140">
        <v>0</v>
      </c>
      <c r="G103" s="140">
        <v>0</v>
      </c>
      <c r="H103" s="140">
        <v>0</v>
      </c>
      <c r="I103" s="140">
        <v>0</v>
      </c>
      <c r="J103" s="140">
        <v>66977</v>
      </c>
      <c r="K103" s="141">
        <v>0</v>
      </c>
      <c r="L103" s="140">
        <f t="shared" si="62"/>
        <v>709922</v>
      </c>
      <c r="M103" s="140">
        <f t="shared" si="63"/>
        <v>255842</v>
      </c>
      <c r="N103" s="140">
        <v>100577</v>
      </c>
      <c r="O103" s="140">
        <v>0</v>
      </c>
      <c r="P103" s="140">
        <v>155265</v>
      </c>
      <c r="Q103" s="140">
        <v>0</v>
      </c>
      <c r="R103" s="140">
        <f t="shared" si="64"/>
        <v>354848</v>
      </c>
      <c r="S103" s="140">
        <v>0</v>
      </c>
      <c r="T103" s="140">
        <v>354848</v>
      </c>
      <c r="U103" s="140">
        <v>0</v>
      </c>
      <c r="V103" s="140">
        <v>0</v>
      </c>
      <c r="W103" s="140">
        <f t="shared" si="65"/>
        <v>99232</v>
      </c>
      <c r="X103" s="140">
        <v>0</v>
      </c>
      <c r="Y103" s="140">
        <v>12304</v>
      </c>
      <c r="Z103" s="140">
        <v>86928</v>
      </c>
      <c r="AA103" s="140">
        <v>0</v>
      </c>
      <c r="AB103" s="141">
        <v>0</v>
      </c>
      <c r="AC103" s="140">
        <v>0</v>
      </c>
      <c r="AD103" s="140">
        <v>163502</v>
      </c>
      <c r="AE103" s="140">
        <f t="shared" si="66"/>
        <v>940401</v>
      </c>
      <c r="AF103" s="140">
        <f t="shared" si="67"/>
        <v>0</v>
      </c>
      <c r="AG103" s="140">
        <f t="shared" si="68"/>
        <v>0</v>
      </c>
      <c r="AH103" s="140">
        <v>0</v>
      </c>
      <c r="AI103" s="140">
        <v>0</v>
      </c>
      <c r="AJ103" s="140">
        <v>0</v>
      </c>
      <c r="AK103" s="140">
        <v>0</v>
      </c>
      <c r="AL103" s="140">
        <v>0</v>
      </c>
      <c r="AM103" s="141">
        <v>0</v>
      </c>
      <c r="AN103" s="140">
        <f t="shared" si="69"/>
        <v>0</v>
      </c>
      <c r="AO103" s="140">
        <f t="shared" si="70"/>
        <v>0</v>
      </c>
      <c r="AP103" s="140">
        <v>0</v>
      </c>
      <c r="AQ103" s="140">
        <v>0</v>
      </c>
      <c r="AR103" s="140">
        <v>0</v>
      </c>
      <c r="AS103" s="140">
        <v>0</v>
      </c>
      <c r="AT103" s="140">
        <f t="shared" si="71"/>
        <v>0</v>
      </c>
      <c r="AU103" s="140">
        <v>0</v>
      </c>
      <c r="AV103" s="140">
        <v>0</v>
      </c>
      <c r="AW103" s="140">
        <v>0</v>
      </c>
      <c r="AX103" s="140">
        <v>0</v>
      </c>
      <c r="AY103" s="140">
        <f t="shared" si="72"/>
        <v>0</v>
      </c>
      <c r="AZ103" s="140">
        <v>0</v>
      </c>
      <c r="BA103" s="140">
        <v>0</v>
      </c>
      <c r="BB103" s="140">
        <v>0</v>
      </c>
      <c r="BC103" s="140">
        <v>0</v>
      </c>
      <c r="BD103" s="141">
        <v>0</v>
      </c>
      <c r="BE103" s="140">
        <v>0</v>
      </c>
      <c r="BF103" s="140">
        <v>0</v>
      </c>
      <c r="BG103" s="140">
        <f t="shared" si="73"/>
        <v>0</v>
      </c>
      <c r="BH103" s="140">
        <f t="shared" si="86"/>
        <v>66977</v>
      </c>
      <c r="BI103" s="140">
        <f t="shared" si="87"/>
        <v>0</v>
      </c>
      <c r="BJ103" s="140">
        <f t="shared" si="88"/>
        <v>0</v>
      </c>
      <c r="BK103" s="140">
        <f t="shared" si="89"/>
        <v>0</v>
      </c>
      <c r="BL103" s="140">
        <f t="shared" si="90"/>
        <v>0</v>
      </c>
      <c r="BM103" s="140">
        <f t="shared" si="91"/>
        <v>0</v>
      </c>
      <c r="BN103" s="140">
        <f t="shared" si="92"/>
        <v>66977</v>
      </c>
      <c r="BO103" s="141">
        <v>0</v>
      </c>
      <c r="BP103" s="140">
        <f t="shared" si="95"/>
        <v>709922</v>
      </c>
      <c r="BQ103" s="140">
        <f t="shared" si="95"/>
        <v>255842</v>
      </c>
      <c r="BR103" s="140">
        <f t="shared" si="95"/>
        <v>100577</v>
      </c>
      <c r="BS103" s="140">
        <f t="shared" si="95"/>
        <v>0</v>
      </c>
      <c r="BT103" s="140">
        <f t="shared" si="95"/>
        <v>155265</v>
      </c>
      <c r="BU103" s="140">
        <f t="shared" si="95"/>
        <v>0</v>
      </c>
      <c r="BV103" s="140">
        <f t="shared" si="95"/>
        <v>354848</v>
      </c>
      <c r="BW103" s="140">
        <f t="shared" si="95"/>
        <v>0</v>
      </c>
      <c r="BX103" s="140">
        <f t="shared" si="95"/>
        <v>354848</v>
      </c>
      <c r="BY103" s="140">
        <f t="shared" si="95"/>
        <v>0</v>
      </c>
      <c r="BZ103" s="140">
        <f t="shared" si="95"/>
        <v>0</v>
      </c>
      <c r="CA103" s="140">
        <f t="shared" si="95"/>
        <v>99232</v>
      </c>
      <c r="CB103" s="140">
        <f t="shared" si="95"/>
        <v>0</v>
      </c>
      <c r="CC103" s="140">
        <f t="shared" si="95"/>
        <v>12304</v>
      </c>
      <c r="CD103" s="140">
        <f t="shared" si="95"/>
        <v>86928</v>
      </c>
      <c r="CE103" s="140">
        <f t="shared" si="95"/>
        <v>0</v>
      </c>
      <c r="CF103" s="141">
        <v>0</v>
      </c>
      <c r="CG103" s="140">
        <f t="shared" si="80"/>
        <v>0</v>
      </c>
      <c r="CH103" s="140">
        <f t="shared" si="58"/>
        <v>163502</v>
      </c>
      <c r="CI103" s="140">
        <f t="shared" si="59"/>
        <v>940401</v>
      </c>
    </row>
    <row r="104" spans="1:87" s="123" customFormat="1" ht="12" customHeight="1">
      <c r="A104" s="124" t="s">
        <v>219</v>
      </c>
      <c r="B104" s="125" t="s">
        <v>408</v>
      </c>
      <c r="C104" s="124" t="s">
        <v>409</v>
      </c>
      <c r="D104" s="140">
        <f t="shared" si="60"/>
        <v>0</v>
      </c>
      <c r="E104" s="140">
        <f t="shared" si="61"/>
        <v>0</v>
      </c>
      <c r="F104" s="140">
        <v>0</v>
      </c>
      <c r="G104" s="140">
        <v>0</v>
      </c>
      <c r="H104" s="140">
        <v>0</v>
      </c>
      <c r="I104" s="140">
        <v>0</v>
      </c>
      <c r="J104" s="140">
        <v>0</v>
      </c>
      <c r="K104" s="141">
        <v>0</v>
      </c>
      <c r="L104" s="140">
        <f t="shared" si="62"/>
        <v>0</v>
      </c>
      <c r="M104" s="140">
        <f t="shared" si="63"/>
        <v>0</v>
      </c>
      <c r="N104" s="140">
        <v>0</v>
      </c>
      <c r="O104" s="140">
        <v>0</v>
      </c>
      <c r="P104" s="140">
        <v>0</v>
      </c>
      <c r="Q104" s="140">
        <v>0</v>
      </c>
      <c r="R104" s="140">
        <f t="shared" si="64"/>
        <v>0</v>
      </c>
      <c r="S104" s="140">
        <v>0</v>
      </c>
      <c r="T104" s="140">
        <v>0</v>
      </c>
      <c r="U104" s="140">
        <v>0</v>
      </c>
      <c r="V104" s="140">
        <v>0</v>
      </c>
      <c r="W104" s="140">
        <f t="shared" si="65"/>
        <v>0</v>
      </c>
      <c r="X104" s="140">
        <v>0</v>
      </c>
      <c r="Y104" s="140">
        <v>0</v>
      </c>
      <c r="Z104" s="140">
        <v>0</v>
      </c>
      <c r="AA104" s="140">
        <v>0</v>
      </c>
      <c r="AB104" s="141">
        <v>0</v>
      </c>
      <c r="AC104" s="140">
        <v>0</v>
      </c>
      <c r="AD104" s="140">
        <v>0</v>
      </c>
      <c r="AE104" s="140">
        <f t="shared" si="66"/>
        <v>0</v>
      </c>
      <c r="AF104" s="140">
        <f t="shared" si="67"/>
        <v>0</v>
      </c>
      <c r="AG104" s="140">
        <f t="shared" si="68"/>
        <v>0</v>
      </c>
      <c r="AH104" s="140">
        <v>0</v>
      </c>
      <c r="AI104" s="140">
        <v>0</v>
      </c>
      <c r="AJ104" s="140">
        <v>0</v>
      </c>
      <c r="AK104" s="140">
        <v>0</v>
      </c>
      <c r="AL104" s="140">
        <v>0</v>
      </c>
      <c r="AM104" s="141">
        <v>0</v>
      </c>
      <c r="AN104" s="140">
        <f t="shared" si="69"/>
        <v>109934</v>
      </c>
      <c r="AO104" s="140">
        <f t="shared" si="70"/>
        <v>29652</v>
      </c>
      <c r="AP104" s="140">
        <v>29652</v>
      </c>
      <c r="AQ104" s="140">
        <v>0</v>
      </c>
      <c r="AR104" s="140">
        <v>0</v>
      </c>
      <c r="AS104" s="140">
        <v>0</v>
      </c>
      <c r="AT104" s="140">
        <f t="shared" si="71"/>
        <v>80282</v>
      </c>
      <c r="AU104" s="140">
        <v>0</v>
      </c>
      <c r="AV104" s="140">
        <v>80282</v>
      </c>
      <c r="AW104" s="140">
        <v>0</v>
      </c>
      <c r="AX104" s="140">
        <v>0</v>
      </c>
      <c r="AY104" s="140">
        <f t="shared" si="72"/>
        <v>0</v>
      </c>
      <c r="AZ104" s="140">
        <v>0</v>
      </c>
      <c r="BA104" s="140">
        <v>0</v>
      </c>
      <c r="BB104" s="140">
        <v>0</v>
      </c>
      <c r="BC104" s="140">
        <v>0</v>
      </c>
      <c r="BD104" s="141">
        <v>0</v>
      </c>
      <c r="BE104" s="140">
        <v>0</v>
      </c>
      <c r="BF104" s="140">
        <v>0</v>
      </c>
      <c r="BG104" s="140">
        <f t="shared" si="73"/>
        <v>109934</v>
      </c>
      <c r="BH104" s="140">
        <f t="shared" si="86"/>
        <v>0</v>
      </c>
      <c r="BI104" s="140">
        <f t="shared" si="87"/>
        <v>0</v>
      </c>
      <c r="BJ104" s="140">
        <f t="shared" si="88"/>
        <v>0</v>
      </c>
      <c r="BK104" s="140">
        <f t="shared" si="89"/>
        <v>0</v>
      </c>
      <c r="BL104" s="140">
        <f t="shared" si="90"/>
        <v>0</v>
      </c>
      <c r="BM104" s="140">
        <f t="shared" si="91"/>
        <v>0</v>
      </c>
      <c r="BN104" s="140">
        <f t="shared" si="92"/>
        <v>0</v>
      </c>
      <c r="BO104" s="141">
        <v>0</v>
      </c>
      <c r="BP104" s="140">
        <f t="shared" si="95"/>
        <v>109934</v>
      </c>
      <c r="BQ104" s="140">
        <f t="shared" si="95"/>
        <v>29652</v>
      </c>
      <c r="BR104" s="140">
        <f t="shared" si="95"/>
        <v>29652</v>
      </c>
      <c r="BS104" s="140">
        <f t="shared" si="95"/>
        <v>0</v>
      </c>
      <c r="BT104" s="140">
        <f t="shared" si="95"/>
        <v>0</v>
      </c>
      <c r="BU104" s="140">
        <f t="shared" si="95"/>
        <v>0</v>
      </c>
      <c r="BV104" s="140">
        <f t="shared" si="95"/>
        <v>80282</v>
      </c>
      <c r="BW104" s="140">
        <f t="shared" si="95"/>
        <v>0</v>
      </c>
      <c r="BX104" s="140">
        <f t="shared" si="95"/>
        <v>80282</v>
      </c>
      <c r="BY104" s="140">
        <f t="shared" si="95"/>
        <v>0</v>
      </c>
      <c r="BZ104" s="140">
        <f t="shared" si="95"/>
        <v>0</v>
      </c>
      <c r="CA104" s="140">
        <f t="shared" si="95"/>
        <v>0</v>
      </c>
      <c r="CB104" s="140">
        <f t="shared" si="95"/>
        <v>0</v>
      </c>
      <c r="CC104" s="140">
        <f t="shared" si="95"/>
        <v>0</v>
      </c>
      <c r="CD104" s="140">
        <f t="shared" si="95"/>
        <v>0</v>
      </c>
      <c r="CE104" s="140">
        <f t="shared" si="95"/>
        <v>0</v>
      </c>
      <c r="CF104" s="141">
        <v>0</v>
      </c>
      <c r="CG104" s="140">
        <f t="shared" si="80"/>
        <v>0</v>
      </c>
      <c r="CH104" s="140">
        <f t="shared" si="58"/>
        <v>0</v>
      </c>
      <c r="CI104" s="140">
        <f t="shared" si="59"/>
        <v>109934</v>
      </c>
    </row>
    <row r="105" spans="1:87" s="123" customFormat="1" ht="12" customHeight="1">
      <c r="A105" s="124" t="s">
        <v>219</v>
      </c>
      <c r="B105" s="125" t="s">
        <v>410</v>
      </c>
      <c r="C105" s="124" t="s">
        <v>411</v>
      </c>
      <c r="D105" s="140">
        <f t="shared" si="60"/>
        <v>0</v>
      </c>
      <c r="E105" s="140">
        <f t="shared" si="61"/>
        <v>0</v>
      </c>
      <c r="F105" s="140">
        <v>0</v>
      </c>
      <c r="G105" s="140">
        <v>0</v>
      </c>
      <c r="H105" s="140">
        <v>0</v>
      </c>
      <c r="I105" s="140">
        <v>0</v>
      </c>
      <c r="J105" s="140">
        <v>0</v>
      </c>
      <c r="K105" s="141">
        <v>0</v>
      </c>
      <c r="L105" s="140">
        <f t="shared" si="62"/>
        <v>828325</v>
      </c>
      <c r="M105" s="140">
        <f t="shared" si="63"/>
        <v>109640</v>
      </c>
      <c r="N105" s="140">
        <v>0</v>
      </c>
      <c r="O105" s="140">
        <v>0</v>
      </c>
      <c r="P105" s="140">
        <v>109640</v>
      </c>
      <c r="Q105" s="140">
        <v>0</v>
      </c>
      <c r="R105" s="140">
        <f t="shared" si="64"/>
        <v>413982</v>
      </c>
      <c r="S105" s="140">
        <v>0</v>
      </c>
      <c r="T105" s="140">
        <v>413982</v>
      </c>
      <c r="U105" s="140">
        <v>0</v>
      </c>
      <c r="V105" s="140">
        <v>0</v>
      </c>
      <c r="W105" s="140">
        <f t="shared" si="65"/>
        <v>304703</v>
      </c>
      <c r="X105" s="140">
        <v>0</v>
      </c>
      <c r="Y105" s="140">
        <v>304703</v>
      </c>
      <c r="Z105" s="140">
        <v>0</v>
      </c>
      <c r="AA105" s="140">
        <v>0</v>
      </c>
      <c r="AB105" s="141">
        <v>0</v>
      </c>
      <c r="AC105" s="140">
        <v>0</v>
      </c>
      <c r="AD105" s="140">
        <v>0</v>
      </c>
      <c r="AE105" s="140">
        <f t="shared" si="66"/>
        <v>828325</v>
      </c>
      <c r="AF105" s="140">
        <f t="shared" si="67"/>
        <v>0</v>
      </c>
      <c r="AG105" s="140">
        <f t="shared" si="68"/>
        <v>0</v>
      </c>
      <c r="AH105" s="140">
        <v>0</v>
      </c>
      <c r="AI105" s="140">
        <v>0</v>
      </c>
      <c r="AJ105" s="140">
        <v>0</v>
      </c>
      <c r="AK105" s="140">
        <v>0</v>
      </c>
      <c r="AL105" s="140">
        <v>0</v>
      </c>
      <c r="AM105" s="141">
        <v>0</v>
      </c>
      <c r="AN105" s="140">
        <f t="shared" si="69"/>
        <v>303644</v>
      </c>
      <c r="AO105" s="140">
        <f t="shared" si="70"/>
        <v>74836</v>
      </c>
      <c r="AP105" s="140">
        <v>0</v>
      </c>
      <c r="AQ105" s="140">
        <v>0</v>
      </c>
      <c r="AR105" s="140">
        <v>74836</v>
      </c>
      <c r="AS105" s="140">
        <v>0</v>
      </c>
      <c r="AT105" s="140">
        <f t="shared" si="71"/>
        <v>206878</v>
      </c>
      <c r="AU105" s="140">
        <v>0</v>
      </c>
      <c r="AV105" s="140">
        <v>206878</v>
      </c>
      <c r="AW105" s="140">
        <v>0</v>
      </c>
      <c r="AX105" s="140">
        <v>0</v>
      </c>
      <c r="AY105" s="140">
        <f t="shared" si="72"/>
        <v>21930</v>
      </c>
      <c r="AZ105" s="140">
        <v>0</v>
      </c>
      <c r="BA105" s="140">
        <v>21930</v>
      </c>
      <c r="BB105" s="140">
        <v>0</v>
      </c>
      <c r="BC105" s="140">
        <v>0</v>
      </c>
      <c r="BD105" s="141">
        <v>0</v>
      </c>
      <c r="BE105" s="140">
        <v>0</v>
      </c>
      <c r="BF105" s="140">
        <v>0</v>
      </c>
      <c r="BG105" s="140">
        <f t="shared" si="73"/>
        <v>303644</v>
      </c>
      <c r="BH105" s="140">
        <f t="shared" si="86"/>
        <v>0</v>
      </c>
      <c r="BI105" s="140">
        <f t="shared" si="87"/>
        <v>0</v>
      </c>
      <c r="BJ105" s="140">
        <f t="shared" si="88"/>
        <v>0</v>
      </c>
      <c r="BK105" s="140">
        <f t="shared" si="89"/>
        <v>0</v>
      </c>
      <c r="BL105" s="140">
        <f t="shared" si="90"/>
        <v>0</v>
      </c>
      <c r="BM105" s="140">
        <f t="shared" si="91"/>
        <v>0</v>
      </c>
      <c r="BN105" s="140">
        <f t="shared" si="92"/>
        <v>0</v>
      </c>
      <c r="BO105" s="141">
        <v>0</v>
      </c>
      <c r="BP105" s="140">
        <f t="shared" si="95"/>
        <v>1131969</v>
      </c>
      <c r="BQ105" s="140">
        <f t="shared" si="95"/>
        <v>184476</v>
      </c>
      <c r="BR105" s="140">
        <f t="shared" si="95"/>
        <v>0</v>
      </c>
      <c r="BS105" s="140">
        <f t="shared" si="95"/>
        <v>0</v>
      </c>
      <c r="BT105" s="140">
        <f t="shared" si="95"/>
        <v>184476</v>
      </c>
      <c r="BU105" s="140">
        <f t="shared" si="95"/>
        <v>0</v>
      </c>
      <c r="BV105" s="140">
        <f t="shared" si="95"/>
        <v>620860</v>
      </c>
      <c r="BW105" s="140">
        <f t="shared" si="95"/>
        <v>0</v>
      </c>
      <c r="BX105" s="140">
        <f t="shared" si="95"/>
        <v>620860</v>
      </c>
      <c r="BY105" s="140">
        <f t="shared" si="95"/>
        <v>0</v>
      </c>
      <c r="BZ105" s="140">
        <f t="shared" si="95"/>
        <v>0</v>
      </c>
      <c r="CA105" s="140">
        <f t="shared" si="95"/>
        <v>326633</v>
      </c>
      <c r="CB105" s="140">
        <f t="shared" si="95"/>
        <v>0</v>
      </c>
      <c r="CC105" s="140">
        <f t="shared" si="95"/>
        <v>326633</v>
      </c>
      <c r="CD105" s="140">
        <f t="shared" si="95"/>
        <v>0</v>
      </c>
      <c r="CE105" s="140">
        <f t="shared" si="95"/>
        <v>0</v>
      </c>
      <c r="CF105" s="141">
        <v>0</v>
      </c>
      <c r="CG105" s="140">
        <f t="shared" si="80"/>
        <v>0</v>
      </c>
      <c r="CH105" s="140">
        <f t="shared" si="58"/>
        <v>0</v>
      </c>
      <c r="CI105" s="140">
        <f t="shared" si="59"/>
        <v>1131969</v>
      </c>
    </row>
    <row r="106" spans="1:87" s="123" customFormat="1" ht="12" customHeight="1">
      <c r="A106" s="124" t="s">
        <v>219</v>
      </c>
      <c r="B106" s="125" t="s">
        <v>412</v>
      </c>
      <c r="C106" s="124" t="s">
        <v>413</v>
      </c>
      <c r="D106" s="140">
        <f t="shared" si="60"/>
        <v>0</v>
      </c>
      <c r="E106" s="140">
        <f t="shared" si="61"/>
        <v>0</v>
      </c>
      <c r="F106" s="140">
        <v>0</v>
      </c>
      <c r="G106" s="140">
        <v>0</v>
      </c>
      <c r="H106" s="140">
        <v>0</v>
      </c>
      <c r="I106" s="140">
        <v>0</v>
      </c>
      <c r="J106" s="140">
        <v>0</v>
      </c>
      <c r="K106" s="141">
        <v>0</v>
      </c>
      <c r="L106" s="140">
        <f t="shared" si="62"/>
        <v>175356</v>
      </c>
      <c r="M106" s="140">
        <f t="shared" si="63"/>
        <v>19216</v>
      </c>
      <c r="N106" s="140">
        <v>19216</v>
      </c>
      <c r="O106" s="140">
        <v>0</v>
      </c>
      <c r="P106" s="140">
        <v>0</v>
      </c>
      <c r="Q106" s="140">
        <v>0</v>
      </c>
      <c r="R106" s="140">
        <f t="shared" si="64"/>
        <v>61582</v>
      </c>
      <c r="S106" s="140">
        <v>0</v>
      </c>
      <c r="T106" s="140">
        <v>55461</v>
      </c>
      <c r="U106" s="140">
        <v>6121</v>
      </c>
      <c r="V106" s="140">
        <v>0</v>
      </c>
      <c r="W106" s="140">
        <f t="shared" si="65"/>
        <v>94558</v>
      </c>
      <c r="X106" s="140">
        <v>0</v>
      </c>
      <c r="Y106" s="140">
        <v>91089</v>
      </c>
      <c r="Z106" s="140">
        <v>3313</v>
      </c>
      <c r="AA106" s="140">
        <v>156</v>
      </c>
      <c r="AB106" s="141">
        <v>0</v>
      </c>
      <c r="AC106" s="140">
        <v>0</v>
      </c>
      <c r="AD106" s="140">
        <v>0</v>
      </c>
      <c r="AE106" s="140">
        <f t="shared" si="66"/>
        <v>175356</v>
      </c>
      <c r="AF106" s="140">
        <f t="shared" si="67"/>
        <v>0</v>
      </c>
      <c r="AG106" s="140">
        <f t="shared" si="68"/>
        <v>0</v>
      </c>
      <c r="AH106" s="140">
        <v>0</v>
      </c>
      <c r="AI106" s="140">
        <v>0</v>
      </c>
      <c r="AJ106" s="140">
        <v>0</v>
      </c>
      <c r="AK106" s="140">
        <v>0</v>
      </c>
      <c r="AL106" s="140">
        <v>0</v>
      </c>
      <c r="AM106" s="141">
        <v>0</v>
      </c>
      <c r="AN106" s="140">
        <f t="shared" si="69"/>
        <v>81420</v>
      </c>
      <c r="AO106" s="140">
        <f t="shared" si="70"/>
        <v>9706</v>
      </c>
      <c r="AP106" s="140">
        <v>9706</v>
      </c>
      <c r="AQ106" s="140">
        <v>0</v>
      </c>
      <c r="AR106" s="140">
        <v>0</v>
      </c>
      <c r="AS106" s="140">
        <v>0</v>
      </c>
      <c r="AT106" s="140">
        <f t="shared" si="71"/>
        <v>44389</v>
      </c>
      <c r="AU106" s="140">
        <v>0</v>
      </c>
      <c r="AV106" s="140">
        <v>44389</v>
      </c>
      <c r="AW106" s="140">
        <v>0</v>
      </c>
      <c r="AX106" s="140">
        <v>0</v>
      </c>
      <c r="AY106" s="140">
        <f t="shared" si="72"/>
        <v>27325</v>
      </c>
      <c r="AZ106" s="140">
        <v>0</v>
      </c>
      <c r="BA106" s="140">
        <v>27325</v>
      </c>
      <c r="BB106" s="140">
        <v>0</v>
      </c>
      <c r="BC106" s="140">
        <v>0</v>
      </c>
      <c r="BD106" s="141">
        <v>0</v>
      </c>
      <c r="BE106" s="140">
        <v>0</v>
      </c>
      <c r="BF106" s="140">
        <v>0</v>
      </c>
      <c r="BG106" s="140">
        <f t="shared" si="73"/>
        <v>81420</v>
      </c>
      <c r="BH106" s="140">
        <f t="shared" si="86"/>
        <v>0</v>
      </c>
      <c r="BI106" s="140">
        <f t="shared" si="87"/>
        <v>0</v>
      </c>
      <c r="BJ106" s="140">
        <f t="shared" si="88"/>
        <v>0</v>
      </c>
      <c r="BK106" s="140">
        <f t="shared" si="89"/>
        <v>0</v>
      </c>
      <c r="BL106" s="140">
        <f t="shared" si="90"/>
        <v>0</v>
      </c>
      <c r="BM106" s="140">
        <f t="shared" si="91"/>
        <v>0</v>
      </c>
      <c r="BN106" s="140">
        <f t="shared" si="92"/>
        <v>0</v>
      </c>
      <c r="BO106" s="141">
        <v>0</v>
      </c>
      <c r="BP106" s="140">
        <f t="shared" si="95"/>
        <v>256776</v>
      </c>
      <c r="BQ106" s="140">
        <f t="shared" si="95"/>
        <v>28922</v>
      </c>
      <c r="BR106" s="140">
        <f t="shared" si="95"/>
        <v>28922</v>
      </c>
      <c r="BS106" s="140">
        <f t="shared" si="95"/>
        <v>0</v>
      </c>
      <c r="BT106" s="140">
        <f t="shared" si="95"/>
        <v>0</v>
      </c>
      <c r="BU106" s="140">
        <f t="shared" si="95"/>
        <v>0</v>
      </c>
      <c r="BV106" s="140">
        <f t="shared" si="95"/>
        <v>105971</v>
      </c>
      <c r="BW106" s="140">
        <f t="shared" si="95"/>
        <v>0</v>
      </c>
      <c r="BX106" s="140">
        <f t="shared" si="95"/>
        <v>99850</v>
      </c>
      <c r="BY106" s="140">
        <f t="shared" si="95"/>
        <v>6121</v>
      </c>
      <c r="BZ106" s="140">
        <f t="shared" si="95"/>
        <v>0</v>
      </c>
      <c r="CA106" s="140">
        <f t="shared" si="95"/>
        <v>121883</v>
      </c>
      <c r="CB106" s="140">
        <f t="shared" si="95"/>
        <v>0</v>
      </c>
      <c r="CC106" s="140">
        <f t="shared" si="95"/>
        <v>118414</v>
      </c>
      <c r="CD106" s="140">
        <f t="shared" si="95"/>
        <v>3313</v>
      </c>
      <c r="CE106" s="140">
        <f t="shared" si="95"/>
        <v>156</v>
      </c>
      <c r="CF106" s="141">
        <v>0</v>
      </c>
      <c r="CG106" s="140">
        <f t="shared" si="80"/>
        <v>0</v>
      </c>
      <c r="CH106" s="140">
        <f t="shared" si="58"/>
        <v>0</v>
      </c>
      <c r="CI106" s="140">
        <f t="shared" si="59"/>
        <v>256776</v>
      </c>
    </row>
    <row r="107" spans="1:87" s="123" customFormat="1" ht="12" customHeight="1">
      <c r="A107" s="124" t="s">
        <v>219</v>
      </c>
      <c r="B107" s="125" t="s">
        <v>414</v>
      </c>
      <c r="C107" s="124" t="s">
        <v>415</v>
      </c>
      <c r="D107" s="140">
        <f t="shared" si="60"/>
        <v>0</v>
      </c>
      <c r="E107" s="140">
        <f t="shared" si="61"/>
        <v>0</v>
      </c>
      <c r="F107" s="140">
        <v>0</v>
      </c>
      <c r="G107" s="140">
        <v>0</v>
      </c>
      <c r="H107" s="140">
        <v>0</v>
      </c>
      <c r="I107" s="140">
        <v>0</v>
      </c>
      <c r="J107" s="140">
        <v>0</v>
      </c>
      <c r="K107" s="141">
        <v>0</v>
      </c>
      <c r="L107" s="140">
        <f t="shared" si="62"/>
        <v>502760</v>
      </c>
      <c r="M107" s="140">
        <f t="shared" si="63"/>
        <v>149254</v>
      </c>
      <c r="N107" s="140">
        <v>149254</v>
      </c>
      <c r="O107" s="140">
        <v>0</v>
      </c>
      <c r="P107" s="140">
        <v>0</v>
      </c>
      <c r="Q107" s="140">
        <v>0</v>
      </c>
      <c r="R107" s="140">
        <f t="shared" si="64"/>
        <v>290353</v>
      </c>
      <c r="S107" s="140">
        <v>0</v>
      </c>
      <c r="T107" s="140">
        <v>276247</v>
      </c>
      <c r="U107" s="140">
        <v>14106</v>
      </c>
      <c r="V107" s="140">
        <v>0</v>
      </c>
      <c r="W107" s="140">
        <f t="shared" si="65"/>
        <v>63153</v>
      </c>
      <c r="X107" s="140">
        <v>18724</v>
      </c>
      <c r="Y107" s="140">
        <v>38517</v>
      </c>
      <c r="Z107" s="140">
        <v>5912</v>
      </c>
      <c r="AA107" s="140">
        <v>0</v>
      </c>
      <c r="AB107" s="141">
        <v>0</v>
      </c>
      <c r="AC107" s="140">
        <v>0</v>
      </c>
      <c r="AD107" s="140">
        <v>21604</v>
      </c>
      <c r="AE107" s="140">
        <f t="shared" si="66"/>
        <v>524364</v>
      </c>
      <c r="AF107" s="140">
        <f t="shared" si="67"/>
        <v>0</v>
      </c>
      <c r="AG107" s="140">
        <f t="shared" si="68"/>
        <v>0</v>
      </c>
      <c r="AH107" s="140">
        <v>0</v>
      </c>
      <c r="AI107" s="140">
        <v>0</v>
      </c>
      <c r="AJ107" s="140">
        <v>0</v>
      </c>
      <c r="AK107" s="140">
        <v>0</v>
      </c>
      <c r="AL107" s="140">
        <v>0</v>
      </c>
      <c r="AM107" s="141">
        <v>0</v>
      </c>
      <c r="AN107" s="140">
        <f t="shared" si="69"/>
        <v>105426</v>
      </c>
      <c r="AO107" s="140">
        <f t="shared" si="70"/>
        <v>20670</v>
      </c>
      <c r="AP107" s="140">
        <v>20670</v>
      </c>
      <c r="AQ107" s="140">
        <v>0</v>
      </c>
      <c r="AR107" s="140">
        <v>0</v>
      </c>
      <c r="AS107" s="140">
        <v>0</v>
      </c>
      <c r="AT107" s="140">
        <f t="shared" si="71"/>
        <v>61413</v>
      </c>
      <c r="AU107" s="140">
        <v>0</v>
      </c>
      <c r="AV107" s="140">
        <v>61413</v>
      </c>
      <c r="AW107" s="140">
        <v>0</v>
      </c>
      <c r="AX107" s="140">
        <v>0</v>
      </c>
      <c r="AY107" s="140">
        <f t="shared" si="72"/>
        <v>23343</v>
      </c>
      <c r="AZ107" s="140">
        <v>0</v>
      </c>
      <c r="BA107" s="140">
        <v>23343</v>
      </c>
      <c r="BB107" s="140">
        <v>0</v>
      </c>
      <c r="BC107" s="140">
        <v>0</v>
      </c>
      <c r="BD107" s="141">
        <v>0</v>
      </c>
      <c r="BE107" s="140">
        <v>0</v>
      </c>
      <c r="BF107" s="140">
        <v>8637</v>
      </c>
      <c r="BG107" s="140">
        <f t="shared" si="73"/>
        <v>114063</v>
      </c>
      <c r="BH107" s="140">
        <f t="shared" si="86"/>
        <v>0</v>
      </c>
      <c r="BI107" s="140">
        <f t="shared" si="87"/>
        <v>0</v>
      </c>
      <c r="BJ107" s="140">
        <f t="shared" si="88"/>
        <v>0</v>
      </c>
      <c r="BK107" s="140">
        <f t="shared" si="89"/>
        <v>0</v>
      </c>
      <c r="BL107" s="140">
        <f t="shared" si="90"/>
        <v>0</v>
      </c>
      <c r="BM107" s="140">
        <f t="shared" si="91"/>
        <v>0</v>
      </c>
      <c r="BN107" s="140">
        <f t="shared" si="92"/>
        <v>0</v>
      </c>
      <c r="BO107" s="141">
        <v>0</v>
      </c>
      <c r="BP107" s="140">
        <f t="shared" si="95"/>
        <v>608186</v>
      </c>
      <c r="BQ107" s="140">
        <f t="shared" si="95"/>
        <v>169924</v>
      </c>
      <c r="BR107" s="140">
        <f t="shared" si="95"/>
        <v>169924</v>
      </c>
      <c r="BS107" s="140">
        <f t="shared" si="95"/>
        <v>0</v>
      </c>
      <c r="BT107" s="140">
        <f t="shared" si="95"/>
        <v>0</v>
      </c>
      <c r="BU107" s="140">
        <f t="shared" si="95"/>
        <v>0</v>
      </c>
      <c r="BV107" s="140">
        <f t="shared" si="95"/>
        <v>351766</v>
      </c>
      <c r="BW107" s="140">
        <f t="shared" si="95"/>
        <v>0</v>
      </c>
      <c r="BX107" s="140">
        <f t="shared" si="95"/>
        <v>337660</v>
      </c>
      <c r="BY107" s="140">
        <f t="shared" si="95"/>
        <v>14106</v>
      </c>
      <c r="BZ107" s="140">
        <f t="shared" si="95"/>
        <v>0</v>
      </c>
      <c r="CA107" s="140">
        <f t="shared" si="95"/>
        <v>86496</v>
      </c>
      <c r="CB107" s="140">
        <f t="shared" si="95"/>
        <v>18724</v>
      </c>
      <c r="CC107" s="140">
        <f t="shared" si="95"/>
        <v>61860</v>
      </c>
      <c r="CD107" s="140">
        <f t="shared" si="95"/>
        <v>5912</v>
      </c>
      <c r="CE107" s="140">
        <f t="shared" si="95"/>
        <v>0</v>
      </c>
      <c r="CF107" s="141">
        <v>0</v>
      </c>
      <c r="CG107" s="140">
        <f t="shared" si="80"/>
        <v>0</v>
      </c>
      <c r="CH107" s="140">
        <f t="shared" si="58"/>
        <v>30241</v>
      </c>
      <c r="CI107" s="140">
        <f t="shared" si="59"/>
        <v>638427</v>
      </c>
    </row>
    <row r="108" spans="1:87" s="123" customFormat="1" ht="12" customHeight="1">
      <c r="A108" s="124" t="s">
        <v>219</v>
      </c>
      <c r="B108" s="125" t="s">
        <v>416</v>
      </c>
      <c r="C108" s="124" t="s">
        <v>417</v>
      </c>
      <c r="D108" s="140">
        <f t="shared" si="60"/>
        <v>0</v>
      </c>
      <c r="E108" s="140">
        <f t="shared" si="61"/>
        <v>0</v>
      </c>
      <c r="F108" s="140"/>
      <c r="G108" s="140">
        <v>0</v>
      </c>
      <c r="H108" s="140">
        <v>0</v>
      </c>
      <c r="I108" s="140">
        <v>0</v>
      </c>
      <c r="J108" s="140">
        <v>0</v>
      </c>
      <c r="K108" s="141">
        <v>0</v>
      </c>
      <c r="L108" s="140">
        <f t="shared" si="62"/>
        <v>1310095</v>
      </c>
      <c r="M108" s="140">
        <f t="shared" si="63"/>
        <v>154972</v>
      </c>
      <c r="N108" s="140">
        <v>154972</v>
      </c>
      <c r="O108" s="140">
        <v>0</v>
      </c>
      <c r="P108" s="140">
        <v>0</v>
      </c>
      <c r="Q108" s="140">
        <v>0</v>
      </c>
      <c r="R108" s="140">
        <f t="shared" si="64"/>
        <v>891371</v>
      </c>
      <c r="S108" s="140">
        <v>0</v>
      </c>
      <c r="T108" s="140">
        <v>874846</v>
      </c>
      <c r="U108" s="140">
        <v>16525</v>
      </c>
      <c r="V108" s="140">
        <v>0</v>
      </c>
      <c r="W108" s="140">
        <f t="shared" si="65"/>
        <v>263752</v>
      </c>
      <c r="X108" s="140">
        <v>0</v>
      </c>
      <c r="Y108" s="140">
        <v>258082</v>
      </c>
      <c r="Z108" s="140">
        <v>5670</v>
      </c>
      <c r="AA108" s="140">
        <v>0</v>
      </c>
      <c r="AB108" s="141">
        <v>0</v>
      </c>
      <c r="AC108" s="140">
        <v>0</v>
      </c>
      <c r="AD108" s="140">
        <v>0</v>
      </c>
      <c r="AE108" s="140">
        <f t="shared" si="66"/>
        <v>1310095</v>
      </c>
      <c r="AF108" s="140">
        <f t="shared" si="67"/>
        <v>0</v>
      </c>
      <c r="AG108" s="140">
        <f t="shared" si="68"/>
        <v>0</v>
      </c>
      <c r="AH108" s="140">
        <v>0</v>
      </c>
      <c r="AI108" s="140">
        <v>0</v>
      </c>
      <c r="AJ108" s="140">
        <v>0</v>
      </c>
      <c r="AK108" s="140">
        <v>0</v>
      </c>
      <c r="AL108" s="140">
        <v>0</v>
      </c>
      <c r="AM108" s="141">
        <v>0</v>
      </c>
      <c r="AN108" s="140">
        <f t="shared" si="69"/>
        <v>123944</v>
      </c>
      <c r="AO108" s="140">
        <f t="shared" si="70"/>
        <v>9548</v>
      </c>
      <c r="AP108" s="140">
        <v>9548</v>
      </c>
      <c r="AQ108" s="140">
        <v>0</v>
      </c>
      <c r="AR108" s="140">
        <v>0</v>
      </c>
      <c r="AS108" s="140">
        <v>0</v>
      </c>
      <c r="AT108" s="140">
        <f t="shared" si="71"/>
        <v>67671</v>
      </c>
      <c r="AU108" s="140">
        <v>0</v>
      </c>
      <c r="AV108" s="140">
        <v>67671</v>
      </c>
      <c r="AW108" s="140">
        <v>0</v>
      </c>
      <c r="AX108" s="140">
        <v>0</v>
      </c>
      <c r="AY108" s="140">
        <f t="shared" si="72"/>
        <v>46725</v>
      </c>
      <c r="AZ108" s="140">
        <v>0</v>
      </c>
      <c r="BA108" s="140">
        <v>46725</v>
      </c>
      <c r="BB108" s="140">
        <v>0</v>
      </c>
      <c r="BC108" s="140">
        <v>0</v>
      </c>
      <c r="BD108" s="141">
        <v>0</v>
      </c>
      <c r="BE108" s="140">
        <v>0</v>
      </c>
      <c r="BF108" s="140">
        <v>0</v>
      </c>
      <c r="BG108" s="140">
        <f t="shared" si="73"/>
        <v>123944</v>
      </c>
      <c r="BH108" s="140">
        <f t="shared" si="86"/>
        <v>0</v>
      </c>
      <c r="BI108" s="140">
        <f t="shared" si="87"/>
        <v>0</v>
      </c>
      <c r="BJ108" s="140">
        <f t="shared" si="88"/>
        <v>0</v>
      </c>
      <c r="BK108" s="140">
        <f t="shared" si="89"/>
        <v>0</v>
      </c>
      <c r="BL108" s="140">
        <f t="shared" si="90"/>
        <v>0</v>
      </c>
      <c r="BM108" s="140">
        <f t="shared" si="91"/>
        <v>0</v>
      </c>
      <c r="BN108" s="140">
        <f t="shared" si="92"/>
        <v>0</v>
      </c>
      <c r="BO108" s="141">
        <v>0</v>
      </c>
      <c r="BP108" s="140">
        <f t="shared" si="95"/>
        <v>1434039</v>
      </c>
      <c r="BQ108" s="140">
        <f t="shared" si="95"/>
        <v>164520</v>
      </c>
      <c r="BR108" s="140">
        <f t="shared" si="95"/>
        <v>164520</v>
      </c>
      <c r="BS108" s="140">
        <f t="shared" si="95"/>
        <v>0</v>
      </c>
      <c r="BT108" s="140">
        <f t="shared" si="95"/>
        <v>0</v>
      </c>
      <c r="BU108" s="140">
        <f t="shared" si="95"/>
        <v>0</v>
      </c>
      <c r="BV108" s="140">
        <f t="shared" si="95"/>
        <v>959042</v>
      </c>
      <c r="BW108" s="140">
        <f t="shared" si="95"/>
        <v>0</v>
      </c>
      <c r="BX108" s="140">
        <f t="shared" si="95"/>
        <v>942517</v>
      </c>
      <c r="BY108" s="140">
        <f t="shared" si="95"/>
        <v>16525</v>
      </c>
      <c r="BZ108" s="140">
        <f t="shared" si="95"/>
        <v>0</v>
      </c>
      <c r="CA108" s="140">
        <f t="shared" si="95"/>
        <v>310477</v>
      </c>
      <c r="CB108" s="140">
        <f t="shared" si="95"/>
        <v>0</v>
      </c>
      <c r="CC108" s="140">
        <f t="shared" si="95"/>
        <v>304807</v>
      </c>
      <c r="CD108" s="140">
        <f t="shared" si="95"/>
        <v>5670</v>
      </c>
      <c r="CE108" s="140">
        <f t="shared" si="95"/>
        <v>0</v>
      </c>
      <c r="CF108" s="141">
        <v>0</v>
      </c>
      <c r="CG108" s="140">
        <f t="shared" si="80"/>
        <v>0</v>
      </c>
      <c r="CH108" s="140">
        <f t="shared" si="58"/>
        <v>0</v>
      </c>
      <c r="CI108" s="140">
        <f t="shared" si="59"/>
        <v>1434039</v>
      </c>
    </row>
    <row r="109" spans="1:87" s="123" customFormat="1" ht="12" customHeight="1">
      <c r="A109" s="124" t="s">
        <v>219</v>
      </c>
      <c r="B109" s="125" t="s">
        <v>418</v>
      </c>
      <c r="C109" s="124" t="s">
        <v>419</v>
      </c>
      <c r="D109" s="140">
        <f t="shared" si="60"/>
        <v>0</v>
      </c>
      <c r="E109" s="140">
        <f t="shared" si="61"/>
        <v>0</v>
      </c>
      <c r="F109" s="140">
        <v>0</v>
      </c>
      <c r="G109" s="140">
        <v>0</v>
      </c>
      <c r="H109" s="140">
        <v>0</v>
      </c>
      <c r="I109" s="140">
        <v>0</v>
      </c>
      <c r="J109" s="140">
        <v>0</v>
      </c>
      <c r="K109" s="141">
        <v>0</v>
      </c>
      <c r="L109" s="140">
        <f t="shared" si="62"/>
        <v>81644</v>
      </c>
      <c r="M109" s="140">
        <f t="shared" si="63"/>
        <v>5230</v>
      </c>
      <c r="N109" s="140">
        <v>5230</v>
      </c>
      <c r="O109" s="140">
        <v>0</v>
      </c>
      <c r="P109" s="140">
        <v>0</v>
      </c>
      <c r="Q109" s="140">
        <v>0</v>
      </c>
      <c r="R109" s="140">
        <f t="shared" si="64"/>
        <v>13624</v>
      </c>
      <c r="S109" s="140">
        <v>0</v>
      </c>
      <c r="T109" s="140">
        <v>10585</v>
      </c>
      <c r="U109" s="140">
        <v>3039</v>
      </c>
      <c r="V109" s="140">
        <v>0</v>
      </c>
      <c r="W109" s="140">
        <f t="shared" si="65"/>
        <v>62790</v>
      </c>
      <c r="X109" s="140">
        <v>0</v>
      </c>
      <c r="Y109" s="140">
        <v>54490</v>
      </c>
      <c r="Z109" s="140">
        <v>6877</v>
      </c>
      <c r="AA109" s="140">
        <v>1423</v>
      </c>
      <c r="AB109" s="141">
        <v>0</v>
      </c>
      <c r="AC109" s="140">
        <v>0</v>
      </c>
      <c r="AD109" s="140"/>
      <c r="AE109" s="140">
        <f t="shared" si="66"/>
        <v>81644</v>
      </c>
      <c r="AF109" s="140">
        <f t="shared" si="67"/>
        <v>0</v>
      </c>
      <c r="AG109" s="140">
        <f t="shared" si="68"/>
        <v>0</v>
      </c>
      <c r="AH109" s="140">
        <v>0</v>
      </c>
      <c r="AI109" s="140">
        <v>0</v>
      </c>
      <c r="AJ109" s="140">
        <v>0</v>
      </c>
      <c r="AK109" s="140">
        <v>0</v>
      </c>
      <c r="AL109" s="140">
        <v>0</v>
      </c>
      <c r="AM109" s="141">
        <v>0</v>
      </c>
      <c r="AN109" s="140">
        <f t="shared" si="69"/>
        <v>85298</v>
      </c>
      <c r="AO109" s="140">
        <f t="shared" si="70"/>
        <v>5377</v>
      </c>
      <c r="AP109" s="140">
        <v>5377</v>
      </c>
      <c r="AQ109" s="140">
        <v>0</v>
      </c>
      <c r="AR109" s="140">
        <v>0</v>
      </c>
      <c r="AS109" s="140">
        <v>0</v>
      </c>
      <c r="AT109" s="140">
        <f t="shared" si="71"/>
        <v>45545</v>
      </c>
      <c r="AU109" s="140">
        <v>0</v>
      </c>
      <c r="AV109" s="140">
        <v>45338</v>
      </c>
      <c r="AW109" s="140">
        <v>207</v>
      </c>
      <c r="AX109" s="140">
        <v>0</v>
      </c>
      <c r="AY109" s="140">
        <f t="shared" si="72"/>
        <v>34376</v>
      </c>
      <c r="AZ109" s="140">
        <v>0</v>
      </c>
      <c r="BA109" s="140">
        <v>32454</v>
      </c>
      <c r="BB109" s="140">
        <v>460</v>
      </c>
      <c r="BC109" s="140">
        <v>1462</v>
      </c>
      <c r="BD109" s="141">
        <v>0</v>
      </c>
      <c r="BE109" s="140">
        <v>0</v>
      </c>
      <c r="BF109" s="140"/>
      <c r="BG109" s="140">
        <f t="shared" si="73"/>
        <v>85298</v>
      </c>
      <c r="BH109" s="140">
        <f t="shared" si="86"/>
        <v>0</v>
      </c>
      <c r="BI109" s="140">
        <f t="shared" si="87"/>
        <v>0</v>
      </c>
      <c r="BJ109" s="140">
        <f t="shared" si="88"/>
        <v>0</v>
      </c>
      <c r="BK109" s="140">
        <f t="shared" si="89"/>
        <v>0</v>
      </c>
      <c r="BL109" s="140">
        <f t="shared" si="90"/>
        <v>0</v>
      </c>
      <c r="BM109" s="140">
        <f t="shared" si="91"/>
        <v>0</v>
      </c>
      <c r="BN109" s="140">
        <f t="shared" si="92"/>
        <v>0</v>
      </c>
      <c r="BO109" s="141">
        <v>0</v>
      </c>
      <c r="BP109" s="140">
        <f t="shared" si="95"/>
        <v>166942</v>
      </c>
      <c r="BQ109" s="140">
        <f t="shared" si="95"/>
        <v>10607</v>
      </c>
      <c r="BR109" s="140">
        <f t="shared" si="95"/>
        <v>10607</v>
      </c>
      <c r="BS109" s="140">
        <f t="shared" si="95"/>
        <v>0</v>
      </c>
      <c r="BT109" s="140">
        <f t="shared" si="95"/>
        <v>0</v>
      </c>
      <c r="BU109" s="140">
        <f t="shared" si="95"/>
        <v>0</v>
      </c>
      <c r="BV109" s="140">
        <f t="shared" si="95"/>
        <v>59169</v>
      </c>
      <c r="BW109" s="140">
        <f t="shared" si="95"/>
        <v>0</v>
      </c>
      <c r="BX109" s="140">
        <f t="shared" si="95"/>
        <v>55923</v>
      </c>
      <c r="BY109" s="140">
        <f t="shared" si="95"/>
        <v>3246</v>
      </c>
      <c r="BZ109" s="140">
        <f t="shared" si="95"/>
        <v>0</v>
      </c>
      <c r="CA109" s="140">
        <f t="shared" si="95"/>
        <v>97166</v>
      </c>
      <c r="CB109" s="140">
        <f t="shared" si="95"/>
        <v>0</v>
      </c>
      <c r="CC109" s="140">
        <f t="shared" si="95"/>
        <v>86944</v>
      </c>
      <c r="CD109" s="140">
        <f t="shared" si="95"/>
        <v>7337</v>
      </c>
      <c r="CE109" s="140">
        <f>SUM(AA109,BC109)</f>
        <v>2885</v>
      </c>
      <c r="CF109" s="141">
        <v>0</v>
      </c>
      <c r="CG109" s="140">
        <f t="shared" si="80"/>
        <v>0</v>
      </c>
      <c r="CH109" s="140">
        <f t="shared" si="58"/>
        <v>0</v>
      </c>
      <c r="CI109" s="140">
        <f t="shared" si="59"/>
        <v>166942</v>
      </c>
    </row>
    <row r="110" spans="1:87" s="123" customFormat="1" ht="12" customHeight="1">
      <c r="A110" s="124" t="s">
        <v>219</v>
      </c>
      <c r="B110" s="125" t="s">
        <v>420</v>
      </c>
      <c r="C110" s="124" t="s">
        <v>421</v>
      </c>
      <c r="D110" s="140">
        <f t="shared" si="60"/>
        <v>12162</v>
      </c>
      <c r="E110" s="140">
        <f t="shared" si="61"/>
        <v>12162</v>
      </c>
      <c r="F110" s="140">
        <v>0</v>
      </c>
      <c r="G110" s="140">
        <v>12162</v>
      </c>
      <c r="H110" s="140">
        <v>0</v>
      </c>
      <c r="I110" s="140">
        <v>0</v>
      </c>
      <c r="J110" s="140">
        <v>0</v>
      </c>
      <c r="K110" s="141">
        <v>0</v>
      </c>
      <c r="L110" s="140">
        <f t="shared" si="62"/>
        <v>14471</v>
      </c>
      <c r="M110" s="140">
        <f t="shared" si="63"/>
        <v>6508</v>
      </c>
      <c r="N110" s="140">
        <v>0</v>
      </c>
      <c r="O110" s="140">
        <v>0</v>
      </c>
      <c r="P110" s="140">
        <v>6508</v>
      </c>
      <c r="Q110" s="140">
        <v>0</v>
      </c>
      <c r="R110" s="140">
        <f t="shared" si="64"/>
        <v>7567</v>
      </c>
      <c r="S110" s="140">
        <v>0</v>
      </c>
      <c r="T110" s="140">
        <v>7567</v>
      </c>
      <c r="U110" s="140">
        <v>0</v>
      </c>
      <c r="V110" s="140">
        <v>0</v>
      </c>
      <c r="W110" s="140">
        <f t="shared" si="65"/>
        <v>396</v>
      </c>
      <c r="X110" s="140">
        <v>0</v>
      </c>
      <c r="Y110" s="140">
        <v>0</v>
      </c>
      <c r="Z110" s="140">
        <v>0</v>
      </c>
      <c r="AA110" s="140">
        <v>396</v>
      </c>
      <c r="AB110" s="141">
        <v>0</v>
      </c>
      <c r="AC110" s="140">
        <v>0</v>
      </c>
      <c r="AD110" s="140">
        <v>0</v>
      </c>
      <c r="AE110" s="140">
        <f t="shared" si="66"/>
        <v>26633</v>
      </c>
      <c r="AF110" s="140">
        <f t="shared" si="67"/>
        <v>14864</v>
      </c>
      <c r="AG110" s="140">
        <f t="shared" si="68"/>
        <v>14864</v>
      </c>
      <c r="AH110" s="140">
        <v>0</v>
      </c>
      <c r="AI110" s="140">
        <v>14864</v>
      </c>
      <c r="AJ110" s="140">
        <v>0</v>
      </c>
      <c r="AK110" s="140">
        <v>0</v>
      </c>
      <c r="AL110" s="140">
        <v>0</v>
      </c>
      <c r="AM110" s="141">
        <v>0</v>
      </c>
      <c r="AN110" s="140">
        <f t="shared" si="69"/>
        <v>39283</v>
      </c>
      <c r="AO110" s="140">
        <f t="shared" si="70"/>
        <v>8066</v>
      </c>
      <c r="AP110" s="140">
        <v>0</v>
      </c>
      <c r="AQ110" s="140">
        <v>0</v>
      </c>
      <c r="AR110" s="140">
        <v>8066</v>
      </c>
      <c r="AS110" s="140">
        <v>0</v>
      </c>
      <c r="AT110" s="140">
        <f t="shared" si="71"/>
        <v>30492</v>
      </c>
      <c r="AU110" s="140">
        <v>0</v>
      </c>
      <c r="AV110" s="140">
        <v>30492</v>
      </c>
      <c r="AW110" s="140">
        <v>0</v>
      </c>
      <c r="AX110" s="140">
        <v>0</v>
      </c>
      <c r="AY110" s="140">
        <f t="shared" si="72"/>
        <v>725</v>
      </c>
      <c r="AZ110" s="140">
        <v>0</v>
      </c>
      <c r="BA110" s="140">
        <v>0</v>
      </c>
      <c r="BB110" s="140">
        <v>0</v>
      </c>
      <c r="BC110" s="140">
        <v>725</v>
      </c>
      <c r="BD110" s="141">
        <v>0</v>
      </c>
      <c r="BE110" s="140">
        <v>0</v>
      </c>
      <c r="BF110" s="140">
        <v>0</v>
      </c>
      <c r="BG110" s="140">
        <f t="shared" si="73"/>
        <v>54147</v>
      </c>
      <c r="BH110" s="140">
        <f t="shared" si="86"/>
        <v>27026</v>
      </c>
      <c r="BI110" s="140">
        <f t="shared" si="87"/>
        <v>27026</v>
      </c>
      <c r="BJ110" s="140">
        <f t="shared" si="88"/>
        <v>0</v>
      </c>
      <c r="BK110" s="140">
        <f t="shared" si="89"/>
        <v>27026</v>
      </c>
      <c r="BL110" s="140">
        <f t="shared" si="90"/>
        <v>0</v>
      </c>
      <c r="BM110" s="140">
        <f t="shared" si="91"/>
        <v>0</v>
      </c>
      <c r="BN110" s="140">
        <f t="shared" si="92"/>
        <v>0</v>
      </c>
      <c r="BO110" s="141">
        <v>0</v>
      </c>
      <c r="BP110" s="140">
        <f aca="true" t="shared" si="96" ref="BP110:CD113">SUM(L110,AN110)</f>
        <v>53754</v>
      </c>
      <c r="BQ110" s="140">
        <f t="shared" si="96"/>
        <v>14574</v>
      </c>
      <c r="BR110" s="140">
        <f t="shared" si="96"/>
        <v>0</v>
      </c>
      <c r="BS110" s="140">
        <f t="shared" si="96"/>
        <v>0</v>
      </c>
      <c r="BT110" s="140">
        <f t="shared" si="96"/>
        <v>14574</v>
      </c>
      <c r="BU110" s="140">
        <f t="shared" si="96"/>
        <v>0</v>
      </c>
      <c r="BV110" s="140">
        <f t="shared" si="96"/>
        <v>38059</v>
      </c>
      <c r="BW110" s="140">
        <f t="shared" si="96"/>
        <v>0</v>
      </c>
      <c r="BX110" s="140">
        <f t="shared" si="96"/>
        <v>38059</v>
      </c>
      <c r="BY110" s="140">
        <f t="shared" si="96"/>
        <v>0</v>
      </c>
      <c r="BZ110" s="140">
        <f t="shared" si="96"/>
        <v>0</v>
      </c>
      <c r="CA110" s="140">
        <f t="shared" si="96"/>
        <v>1121</v>
      </c>
      <c r="CB110" s="140">
        <f t="shared" si="96"/>
        <v>0</v>
      </c>
      <c r="CC110" s="140">
        <f t="shared" si="96"/>
        <v>0</v>
      </c>
      <c r="CD110" s="140">
        <f t="shared" si="96"/>
        <v>0</v>
      </c>
      <c r="CE110" s="140">
        <f>SUM(AA110,BC110)</f>
        <v>1121</v>
      </c>
      <c r="CF110" s="141">
        <v>0</v>
      </c>
      <c r="CG110" s="140">
        <f t="shared" si="80"/>
        <v>0</v>
      </c>
      <c r="CH110" s="140">
        <f t="shared" si="58"/>
        <v>0</v>
      </c>
      <c r="CI110" s="140">
        <f t="shared" si="59"/>
        <v>80780</v>
      </c>
    </row>
    <row r="111" spans="1:87" s="123" customFormat="1" ht="12" customHeight="1">
      <c r="A111" s="124" t="s">
        <v>219</v>
      </c>
      <c r="B111" s="125" t="s">
        <v>422</v>
      </c>
      <c r="C111" s="124" t="s">
        <v>423</v>
      </c>
      <c r="D111" s="140">
        <f t="shared" si="60"/>
        <v>46998</v>
      </c>
      <c r="E111" s="140">
        <f t="shared" si="61"/>
        <v>46998</v>
      </c>
      <c r="F111" s="140">
        <v>0</v>
      </c>
      <c r="G111" s="140">
        <v>46998</v>
      </c>
      <c r="H111" s="140">
        <v>0</v>
      </c>
      <c r="I111" s="140">
        <v>0</v>
      </c>
      <c r="J111" s="140">
        <v>0</v>
      </c>
      <c r="K111" s="141">
        <v>0</v>
      </c>
      <c r="L111" s="140">
        <f t="shared" si="62"/>
        <v>140435</v>
      </c>
      <c r="M111" s="140">
        <f t="shared" si="63"/>
        <v>13028</v>
      </c>
      <c r="N111" s="140">
        <v>13028</v>
      </c>
      <c r="O111" s="140">
        <v>0</v>
      </c>
      <c r="P111" s="140">
        <v>0</v>
      </c>
      <c r="Q111" s="140">
        <v>0</v>
      </c>
      <c r="R111" s="140">
        <f t="shared" si="64"/>
        <v>76317</v>
      </c>
      <c r="S111" s="140">
        <v>0</v>
      </c>
      <c r="T111" s="140">
        <v>55749</v>
      </c>
      <c r="U111" s="140">
        <v>20568</v>
      </c>
      <c r="V111" s="140">
        <v>0</v>
      </c>
      <c r="W111" s="140">
        <f t="shared" si="65"/>
        <v>51090</v>
      </c>
      <c r="X111" s="140">
        <v>0</v>
      </c>
      <c r="Y111" s="140">
        <v>51090</v>
      </c>
      <c r="Z111" s="140">
        <v>0</v>
      </c>
      <c r="AA111" s="140">
        <v>0</v>
      </c>
      <c r="AB111" s="141">
        <v>0</v>
      </c>
      <c r="AC111" s="140">
        <v>0</v>
      </c>
      <c r="AD111" s="140">
        <v>2410</v>
      </c>
      <c r="AE111" s="140">
        <f t="shared" si="66"/>
        <v>189843</v>
      </c>
      <c r="AF111" s="140">
        <f t="shared" si="67"/>
        <v>42016</v>
      </c>
      <c r="AG111" s="140">
        <f t="shared" si="68"/>
        <v>42016</v>
      </c>
      <c r="AH111" s="140">
        <v>0</v>
      </c>
      <c r="AI111" s="140">
        <v>42016</v>
      </c>
      <c r="AJ111" s="140">
        <v>0</v>
      </c>
      <c r="AK111" s="140">
        <v>0</v>
      </c>
      <c r="AL111" s="140">
        <v>0</v>
      </c>
      <c r="AM111" s="141">
        <v>0</v>
      </c>
      <c r="AN111" s="140">
        <f t="shared" si="69"/>
        <v>139993</v>
      </c>
      <c r="AO111" s="140">
        <f t="shared" si="70"/>
        <v>13028</v>
      </c>
      <c r="AP111" s="140">
        <v>13028</v>
      </c>
      <c r="AQ111" s="140">
        <v>0</v>
      </c>
      <c r="AR111" s="140">
        <v>0</v>
      </c>
      <c r="AS111" s="140">
        <v>0</v>
      </c>
      <c r="AT111" s="140">
        <f t="shared" si="71"/>
        <v>79881</v>
      </c>
      <c r="AU111" s="140">
        <v>0</v>
      </c>
      <c r="AV111" s="140">
        <v>79155</v>
      </c>
      <c r="AW111" s="140">
        <v>726</v>
      </c>
      <c r="AX111" s="140">
        <v>0</v>
      </c>
      <c r="AY111" s="140">
        <f t="shared" si="72"/>
        <v>47084</v>
      </c>
      <c r="AZ111" s="140">
        <v>15928</v>
      </c>
      <c r="BA111" s="140">
        <v>31156</v>
      </c>
      <c r="BB111" s="140">
        <v>0</v>
      </c>
      <c r="BC111" s="140">
        <v>0</v>
      </c>
      <c r="BD111" s="141">
        <v>0</v>
      </c>
      <c r="BE111" s="140">
        <v>0</v>
      </c>
      <c r="BF111" s="140">
        <v>3721</v>
      </c>
      <c r="BG111" s="140">
        <f t="shared" si="73"/>
        <v>185730</v>
      </c>
      <c r="BH111" s="140">
        <f t="shared" si="86"/>
        <v>89014</v>
      </c>
      <c r="BI111" s="140">
        <f t="shared" si="87"/>
        <v>89014</v>
      </c>
      <c r="BJ111" s="140">
        <f t="shared" si="88"/>
        <v>0</v>
      </c>
      <c r="BK111" s="140">
        <f t="shared" si="89"/>
        <v>89014</v>
      </c>
      <c r="BL111" s="140">
        <f t="shared" si="90"/>
        <v>0</v>
      </c>
      <c r="BM111" s="140">
        <f t="shared" si="91"/>
        <v>0</v>
      </c>
      <c r="BN111" s="140">
        <f t="shared" si="92"/>
        <v>0</v>
      </c>
      <c r="BO111" s="141">
        <v>0</v>
      </c>
      <c r="BP111" s="140">
        <f t="shared" si="96"/>
        <v>280428</v>
      </c>
      <c r="BQ111" s="140">
        <f t="shared" si="96"/>
        <v>26056</v>
      </c>
      <c r="BR111" s="140">
        <f t="shared" si="96"/>
        <v>26056</v>
      </c>
      <c r="BS111" s="140">
        <f t="shared" si="96"/>
        <v>0</v>
      </c>
      <c r="BT111" s="140">
        <f t="shared" si="96"/>
        <v>0</v>
      </c>
      <c r="BU111" s="140">
        <f t="shared" si="96"/>
        <v>0</v>
      </c>
      <c r="BV111" s="140">
        <f t="shared" si="96"/>
        <v>156198</v>
      </c>
      <c r="BW111" s="140">
        <f t="shared" si="96"/>
        <v>0</v>
      </c>
      <c r="BX111" s="140">
        <f t="shared" si="96"/>
        <v>134904</v>
      </c>
      <c r="BY111" s="140">
        <f t="shared" si="96"/>
        <v>21294</v>
      </c>
      <c r="BZ111" s="140">
        <f t="shared" si="96"/>
        <v>0</v>
      </c>
      <c r="CA111" s="140">
        <f t="shared" si="96"/>
        <v>98174</v>
      </c>
      <c r="CB111" s="140">
        <f t="shared" si="96"/>
        <v>15928</v>
      </c>
      <c r="CC111" s="140">
        <f t="shared" si="96"/>
        <v>82246</v>
      </c>
      <c r="CD111" s="140">
        <f t="shared" si="96"/>
        <v>0</v>
      </c>
      <c r="CE111" s="140">
        <f>SUM(AA111,BC111)</f>
        <v>0</v>
      </c>
      <c r="CF111" s="141">
        <v>0</v>
      </c>
      <c r="CG111" s="140">
        <f t="shared" si="80"/>
        <v>0</v>
      </c>
      <c r="CH111" s="140">
        <f t="shared" si="58"/>
        <v>6131</v>
      </c>
      <c r="CI111" s="140">
        <f t="shared" si="59"/>
        <v>375573</v>
      </c>
    </row>
    <row r="112" spans="1:87" s="123" customFormat="1" ht="12" customHeight="1">
      <c r="A112" s="124" t="s">
        <v>219</v>
      </c>
      <c r="B112" s="125" t="s">
        <v>424</v>
      </c>
      <c r="C112" s="124" t="s">
        <v>425</v>
      </c>
      <c r="D112" s="140">
        <f t="shared" si="60"/>
        <v>0</v>
      </c>
      <c r="E112" s="140">
        <f t="shared" si="61"/>
        <v>0</v>
      </c>
      <c r="F112" s="140">
        <v>0</v>
      </c>
      <c r="G112" s="140">
        <v>0</v>
      </c>
      <c r="H112" s="140">
        <v>0</v>
      </c>
      <c r="I112" s="140">
        <v>0</v>
      </c>
      <c r="J112" s="140">
        <v>0</v>
      </c>
      <c r="K112" s="141">
        <v>0</v>
      </c>
      <c r="L112" s="140">
        <f t="shared" si="62"/>
        <v>253559</v>
      </c>
      <c r="M112" s="140">
        <f t="shared" si="63"/>
        <v>0</v>
      </c>
      <c r="N112" s="140">
        <v>0</v>
      </c>
      <c r="O112" s="140">
        <v>0</v>
      </c>
      <c r="P112" s="140">
        <v>0</v>
      </c>
      <c r="Q112" s="140">
        <v>0</v>
      </c>
      <c r="R112" s="140">
        <f t="shared" si="64"/>
        <v>38930</v>
      </c>
      <c r="S112" s="140">
        <v>0</v>
      </c>
      <c r="T112" s="140">
        <v>38930</v>
      </c>
      <c r="U112" s="140">
        <v>0</v>
      </c>
      <c r="V112" s="140">
        <v>0</v>
      </c>
      <c r="W112" s="140">
        <f t="shared" si="65"/>
        <v>214629</v>
      </c>
      <c r="X112" s="140">
        <v>0</v>
      </c>
      <c r="Y112" s="140">
        <v>214629</v>
      </c>
      <c r="Z112" s="140">
        <v>0</v>
      </c>
      <c r="AA112" s="140">
        <v>0</v>
      </c>
      <c r="AB112" s="141">
        <v>0</v>
      </c>
      <c r="AC112" s="140">
        <v>0</v>
      </c>
      <c r="AD112" s="140">
        <v>118359</v>
      </c>
      <c r="AE112" s="140">
        <f t="shared" si="66"/>
        <v>371918</v>
      </c>
      <c r="AF112" s="140">
        <f t="shared" si="67"/>
        <v>0</v>
      </c>
      <c r="AG112" s="140">
        <f t="shared" si="68"/>
        <v>0</v>
      </c>
      <c r="AH112" s="140">
        <v>0</v>
      </c>
      <c r="AI112" s="140">
        <v>0</v>
      </c>
      <c r="AJ112" s="140">
        <v>0</v>
      </c>
      <c r="AK112" s="140">
        <v>0</v>
      </c>
      <c r="AL112" s="140">
        <v>0</v>
      </c>
      <c r="AM112" s="141">
        <v>0</v>
      </c>
      <c r="AN112" s="140">
        <f t="shared" si="69"/>
        <v>0</v>
      </c>
      <c r="AO112" s="140">
        <f t="shared" si="70"/>
        <v>0</v>
      </c>
      <c r="AP112" s="140">
        <v>0</v>
      </c>
      <c r="AQ112" s="140">
        <v>0</v>
      </c>
      <c r="AR112" s="140">
        <v>0</v>
      </c>
      <c r="AS112" s="140">
        <v>0</v>
      </c>
      <c r="AT112" s="140">
        <f t="shared" si="71"/>
        <v>0</v>
      </c>
      <c r="AU112" s="140">
        <v>0</v>
      </c>
      <c r="AV112" s="140">
        <v>0</v>
      </c>
      <c r="AW112" s="140">
        <v>0</v>
      </c>
      <c r="AX112" s="140">
        <v>0</v>
      </c>
      <c r="AY112" s="140">
        <f t="shared" si="72"/>
        <v>0</v>
      </c>
      <c r="AZ112" s="140">
        <v>0</v>
      </c>
      <c r="BA112" s="140">
        <v>0</v>
      </c>
      <c r="BB112" s="140">
        <v>0</v>
      </c>
      <c r="BC112" s="140">
        <v>0</v>
      </c>
      <c r="BD112" s="141">
        <v>0</v>
      </c>
      <c r="BE112" s="140">
        <v>0</v>
      </c>
      <c r="BF112" s="140">
        <v>0</v>
      </c>
      <c r="BG112" s="140">
        <f t="shared" si="73"/>
        <v>0</v>
      </c>
      <c r="BH112" s="140">
        <f t="shared" si="86"/>
        <v>0</v>
      </c>
      <c r="BI112" s="140">
        <f t="shared" si="87"/>
        <v>0</v>
      </c>
      <c r="BJ112" s="140">
        <f t="shared" si="88"/>
        <v>0</v>
      </c>
      <c r="BK112" s="140">
        <f t="shared" si="89"/>
        <v>0</v>
      </c>
      <c r="BL112" s="140">
        <f t="shared" si="90"/>
        <v>0</v>
      </c>
      <c r="BM112" s="140">
        <f t="shared" si="91"/>
        <v>0</v>
      </c>
      <c r="BN112" s="140">
        <f t="shared" si="92"/>
        <v>0</v>
      </c>
      <c r="BO112" s="141">
        <v>0</v>
      </c>
      <c r="BP112" s="140">
        <f t="shared" si="96"/>
        <v>253559</v>
      </c>
      <c r="BQ112" s="140">
        <f t="shared" si="96"/>
        <v>0</v>
      </c>
      <c r="BR112" s="140">
        <f t="shared" si="96"/>
        <v>0</v>
      </c>
      <c r="BS112" s="140">
        <f t="shared" si="96"/>
        <v>0</v>
      </c>
      <c r="BT112" s="140">
        <f t="shared" si="96"/>
        <v>0</v>
      </c>
      <c r="BU112" s="140">
        <f t="shared" si="96"/>
        <v>0</v>
      </c>
      <c r="BV112" s="140">
        <f t="shared" si="96"/>
        <v>38930</v>
      </c>
      <c r="BW112" s="140">
        <f t="shared" si="96"/>
        <v>0</v>
      </c>
      <c r="BX112" s="140">
        <f t="shared" si="96"/>
        <v>38930</v>
      </c>
      <c r="BY112" s="140">
        <f t="shared" si="96"/>
        <v>0</v>
      </c>
      <c r="BZ112" s="140">
        <f t="shared" si="96"/>
        <v>0</v>
      </c>
      <c r="CA112" s="140">
        <f t="shared" si="96"/>
        <v>214629</v>
      </c>
      <c r="CB112" s="140">
        <f t="shared" si="96"/>
        <v>0</v>
      </c>
      <c r="CC112" s="140">
        <f t="shared" si="96"/>
        <v>214629</v>
      </c>
      <c r="CD112" s="140">
        <f t="shared" si="96"/>
        <v>0</v>
      </c>
      <c r="CE112" s="140">
        <f>SUM(AA112,BC112)</f>
        <v>0</v>
      </c>
      <c r="CF112" s="141">
        <v>0</v>
      </c>
      <c r="CG112" s="140">
        <f t="shared" si="80"/>
        <v>0</v>
      </c>
      <c r="CH112" s="140">
        <f t="shared" si="58"/>
        <v>118359</v>
      </c>
      <c r="CI112" s="140">
        <f t="shared" si="59"/>
        <v>371918</v>
      </c>
    </row>
    <row r="113" spans="1:87" s="123" customFormat="1" ht="12" customHeight="1">
      <c r="A113" s="124" t="s">
        <v>219</v>
      </c>
      <c r="B113" s="125" t="s">
        <v>426</v>
      </c>
      <c r="C113" s="124" t="s">
        <v>427</v>
      </c>
      <c r="D113" s="140">
        <f t="shared" si="60"/>
        <v>0</v>
      </c>
      <c r="E113" s="140">
        <f t="shared" si="61"/>
        <v>0</v>
      </c>
      <c r="F113" s="140">
        <v>0</v>
      </c>
      <c r="G113" s="140">
        <v>0</v>
      </c>
      <c r="H113" s="140">
        <v>0</v>
      </c>
      <c r="I113" s="140">
        <v>0</v>
      </c>
      <c r="J113" s="140">
        <v>0</v>
      </c>
      <c r="K113" s="141">
        <v>0</v>
      </c>
      <c r="L113" s="140">
        <f t="shared" si="62"/>
        <v>12063</v>
      </c>
      <c r="M113" s="140">
        <f t="shared" si="63"/>
        <v>0</v>
      </c>
      <c r="N113" s="140">
        <v>0</v>
      </c>
      <c r="O113" s="140">
        <v>0</v>
      </c>
      <c r="P113" s="140">
        <v>0</v>
      </c>
      <c r="Q113" s="140">
        <v>0</v>
      </c>
      <c r="R113" s="140">
        <f t="shared" si="64"/>
        <v>0</v>
      </c>
      <c r="S113" s="140">
        <v>0</v>
      </c>
      <c r="T113" s="140">
        <v>0</v>
      </c>
      <c r="U113" s="140">
        <v>0</v>
      </c>
      <c r="V113" s="140">
        <v>0</v>
      </c>
      <c r="W113" s="140">
        <f t="shared" si="65"/>
        <v>12063</v>
      </c>
      <c r="X113" s="140">
        <v>12063</v>
      </c>
      <c r="Y113" s="140">
        <v>0</v>
      </c>
      <c r="Z113" s="140">
        <v>0</v>
      </c>
      <c r="AA113" s="140">
        <v>0</v>
      </c>
      <c r="AB113" s="141">
        <v>0</v>
      </c>
      <c r="AC113" s="140">
        <v>0</v>
      </c>
      <c r="AD113" s="140">
        <v>0</v>
      </c>
      <c r="AE113" s="140">
        <f t="shared" si="66"/>
        <v>12063</v>
      </c>
      <c r="AF113" s="140">
        <f t="shared" si="67"/>
        <v>0</v>
      </c>
      <c r="AG113" s="140">
        <f t="shared" si="68"/>
        <v>0</v>
      </c>
      <c r="AH113" s="140">
        <v>0</v>
      </c>
      <c r="AI113" s="140">
        <v>0</v>
      </c>
      <c r="AJ113" s="140">
        <v>0</v>
      </c>
      <c r="AK113" s="140">
        <v>0</v>
      </c>
      <c r="AL113" s="140">
        <v>0</v>
      </c>
      <c r="AM113" s="141">
        <v>0</v>
      </c>
      <c r="AN113" s="140">
        <f t="shared" si="69"/>
        <v>53490</v>
      </c>
      <c r="AO113" s="140">
        <f t="shared" si="70"/>
        <v>11958</v>
      </c>
      <c r="AP113" s="140">
        <v>11958</v>
      </c>
      <c r="AQ113" s="140">
        <v>0</v>
      </c>
      <c r="AR113" s="140"/>
      <c r="AS113" s="140">
        <v>0</v>
      </c>
      <c r="AT113" s="140">
        <f t="shared" si="71"/>
        <v>39917</v>
      </c>
      <c r="AU113" s="140">
        <v>0</v>
      </c>
      <c r="AV113" s="140">
        <v>39917</v>
      </c>
      <c r="AW113" s="140">
        <v>0</v>
      </c>
      <c r="AX113" s="140">
        <v>0</v>
      </c>
      <c r="AY113" s="140">
        <f t="shared" si="72"/>
        <v>1615</v>
      </c>
      <c r="AZ113" s="140">
        <v>0</v>
      </c>
      <c r="BA113" s="140">
        <v>630</v>
      </c>
      <c r="BB113" s="140">
        <v>985</v>
      </c>
      <c r="BC113" s="140">
        <v>0</v>
      </c>
      <c r="BD113" s="141">
        <v>0</v>
      </c>
      <c r="BE113" s="140">
        <v>0</v>
      </c>
      <c r="BF113" s="140">
        <v>0</v>
      </c>
      <c r="BG113" s="140">
        <f t="shared" si="73"/>
        <v>53490</v>
      </c>
      <c r="BH113" s="140">
        <f t="shared" si="86"/>
        <v>0</v>
      </c>
      <c r="BI113" s="140">
        <f t="shared" si="87"/>
        <v>0</v>
      </c>
      <c r="BJ113" s="140">
        <f t="shared" si="88"/>
        <v>0</v>
      </c>
      <c r="BK113" s="140">
        <f t="shared" si="89"/>
        <v>0</v>
      </c>
      <c r="BL113" s="140">
        <f t="shared" si="90"/>
        <v>0</v>
      </c>
      <c r="BM113" s="140">
        <f t="shared" si="91"/>
        <v>0</v>
      </c>
      <c r="BN113" s="140">
        <f t="shared" si="92"/>
        <v>0</v>
      </c>
      <c r="BO113" s="141">
        <v>0</v>
      </c>
      <c r="BP113" s="140">
        <f t="shared" si="96"/>
        <v>65553</v>
      </c>
      <c r="BQ113" s="140">
        <f t="shared" si="96"/>
        <v>11958</v>
      </c>
      <c r="BR113" s="140">
        <f t="shared" si="96"/>
        <v>11958</v>
      </c>
      <c r="BS113" s="140">
        <f t="shared" si="96"/>
        <v>0</v>
      </c>
      <c r="BT113" s="140">
        <f t="shared" si="96"/>
        <v>0</v>
      </c>
      <c r="BU113" s="140">
        <f t="shared" si="96"/>
        <v>0</v>
      </c>
      <c r="BV113" s="140">
        <f t="shared" si="96"/>
        <v>39917</v>
      </c>
      <c r="BW113" s="140">
        <f t="shared" si="96"/>
        <v>0</v>
      </c>
      <c r="BX113" s="140">
        <f t="shared" si="96"/>
        <v>39917</v>
      </c>
      <c r="BY113" s="140">
        <f t="shared" si="96"/>
        <v>0</v>
      </c>
      <c r="BZ113" s="140">
        <f t="shared" si="96"/>
        <v>0</v>
      </c>
      <c r="CA113" s="140">
        <f t="shared" si="96"/>
        <v>13678</v>
      </c>
      <c r="CB113" s="140">
        <f t="shared" si="96"/>
        <v>12063</v>
      </c>
      <c r="CC113" s="140">
        <f t="shared" si="96"/>
        <v>630</v>
      </c>
      <c r="CD113" s="140">
        <f t="shared" si="96"/>
        <v>985</v>
      </c>
      <c r="CE113" s="140">
        <f>SUM(AA113,BC113)</f>
        <v>0</v>
      </c>
      <c r="CF113" s="141">
        <v>0</v>
      </c>
      <c r="CG113" s="140">
        <f t="shared" si="80"/>
        <v>0</v>
      </c>
      <c r="CH113" s="140">
        <f t="shared" si="58"/>
        <v>0</v>
      </c>
      <c r="CI113" s="140">
        <f t="shared" si="59"/>
        <v>65553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ゴシック,標準"&amp;14廃棄物処理事業経費（市区町村及び一部事務組合・広域連合の合計）【歳出】（平成24年度実績）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84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12.59765625" style="137" customWidth="1"/>
    <col min="4" max="9" width="13.8984375" style="139" customWidth="1"/>
    <col min="10" max="10" width="6.59765625" style="138" customWidth="1"/>
    <col min="11" max="11" width="35.59765625" style="137" customWidth="1"/>
    <col min="12" max="17" width="13.8984375" style="139" customWidth="1"/>
    <col min="18" max="18" width="6.59765625" style="138" customWidth="1"/>
    <col min="19" max="19" width="35.59765625" style="137" customWidth="1"/>
    <col min="20" max="25" width="13.8984375" style="139" customWidth="1"/>
    <col min="26" max="26" width="6.59765625" style="138" customWidth="1"/>
    <col min="27" max="27" width="35.59765625" style="137" customWidth="1"/>
    <col min="28" max="33" width="13.8984375" style="139" customWidth="1"/>
    <col min="34" max="34" width="6.59765625" style="138" customWidth="1"/>
    <col min="35" max="35" width="35.59765625" style="137" customWidth="1"/>
    <col min="36" max="41" width="13.8984375" style="139" customWidth="1"/>
    <col min="42" max="42" width="6.59765625" style="138" customWidth="1"/>
    <col min="43" max="43" width="35.59765625" style="137" customWidth="1"/>
    <col min="44" max="49" width="13.8984375" style="139" customWidth="1"/>
    <col min="50" max="50" width="6.59765625" style="138" customWidth="1"/>
    <col min="51" max="51" width="35.59765625" style="137" customWidth="1"/>
    <col min="52" max="52" width="14.09765625" style="139" customWidth="1"/>
    <col min="53" max="57" width="13.8984375" style="139" customWidth="1"/>
    <col min="58" max="16384" width="9" style="137" customWidth="1"/>
  </cols>
  <sheetData>
    <row r="1" spans="1:57" s="44" customFormat="1" ht="17.25">
      <c r="A1" s="114" t="s">
        <v>211</v>
      </c>
      <c r="B1" s="134"/>
      <c r="C1" s="48"/>
      <c r="D1" s="48"/>
      <c r="E1" s="48"/>
      <c r="F1" s="48"/>
      <c r="G1" s="48"/>
      <c r="H1" s="48"/>
      <c r="I1" s="48"/>
      <c r="J1" s="49"/>
      <c r="K1" s="49"/>
      <c r="L1" s="49"/>
      <c r="M1" s="92"/>
      <c r="N1" s="49"/>
      <c r="O1" s="49"/>
      <c r="P1" s="49"/>
      <c r="Q1" s="49"/>
      <c r="R1" s="49"/>
      <c r="S1" s="49"/>
      <c r="T1" s="49"/>
      <c r="U1" s="92"/>
      <c r="V1" s="49"/>
      <c r="W1" s="49"/>
      <c r="X1" s="49"/>
      <c r="Y1" s="49"/>
      <c r="Z1" s="49"/>
      <c r="AA1" s="49"/>
      <c r="AB1" s="49"/>
      <c r="AC1" s="92"/>
      <c r="AD1" s="49"/>
      <c r="AE1" s="49"/>
      <c r="AF1" s="49"/>
      <c r="AG1" s="49"/>
      <c r="AH1" s="49"/>
      <c r="AI1" s="49"/>
      <c r="AJ1" s="49"/>
      <c r="AK1" s="92"/>
      <c r="AL1" s="49"/>
      <c r="AM1" s="49"/>
      <c r="AN1" s="49"/>
      <c r="AO1" s="49"/>
      <c r="AP1" s="49"/>
      <c r="AQ1" s="49"/>
      <c r="AR1" s="49"/>
      <c r="AS1" s="92"/>
      <c r="AT1" s="49"/>
      <c r="AU1" s="49"/>
      <c r="AV1" s="49"/>
      <c r="AW1" s="49"/>
      <c r="AX1" s="49"/>
      <c r="AY1" s="49"/>
      <c r="AZ1" s="49"/>
      <c r="BA1" s="92"/>
      <c r="BB1" s="49"/>
      <c r="BC1" s="49"/>
      <c r="BD1" s="49"/>
      <c r="BE1" s="49"/>
    </row>
    <row r="2" spans="1:57" s="44" customFormat="1" ht="13.5">
      <c r="A2" s="157" t="s">
        <v>149</v>
      </c>
      <c r="B2" s="160" t="s">
        <v>150</v>
      </c>
      <c r="C2" s="154" t="s">
        <v>151</v>
      </c>
      <c r="D2" s="115" t="s">
        <v>152</v>
      </c>
      <c r="E2" s="94"/>
      <c r="F2" s="94"/>
      <c r="G2" s="94"/>
      <c r="H2" s="94"/>
      <c r="I2" s="94"/>
      <c r="J2" s="115" t="s">
        <v>34</v>
      </c>
      <c r="K2" s="50"/>
      <c r="L2" s="50"/>
      <c r="M2" s="50"/>
      <c r="N2" s="50"/>
      <c r="O2" s="50"/>
      <c r="P2" s="50"/>
      <c r="Q2" s="95"/>
      <c r="R2" s="115" t="s">
        <v>35</v>
      </c>
      <c r="S2" s="50"/>
      <c r="T2" s="50"/>
      <c r="U2" s="50"/>
      <c r="V2" s="50"/>
      <c r="W2" s="50"/>
      <c r="X2" s="50"/>
      <c r="Y2" s="95"/>
      <c r="Z2" s="115" t="s">
        <v>36</v>
      </c>
      <c r="AA2" s="50"/>
      <c r="AB2" s="50"/>
      <c r="AC2" s="50"/>
      <c r="AD2" s="50"/>
      <c r="AE2" s="50"/>
      <c r="AF2" s="50"/>
      <c r="AG2" s="95"/>
      <c r="AH2" s="115" t="s">
        <v>37</v>
      </c>
      <c r="AI2" s="50"/>
      <c r="AJ2" s="50"/>
      <c r="AK2" s="50"/>
      <c r="AL2" s="50"/>
      <c r="AM2" s="50"/>
      <c r="AN2" s="50"/>
      <c r="AO2" s="95"/>
      <c r="AP2" s="115" t="s">
        <v>38</v>
      </c>
      <c r="AQ2" s="50"/>
      <c r="AR2" s="50"/>
      <c r="AS2" s="50"/>
      <c r="AT2" s="50"/>
      <c r="AU2" s="50"/>
      <c r="AV2" s="50"/>
      <c r="AW2" s="95"/>
      <c r="AX2" s="115" t="s">
        <v>39</v>
      </c>
      <c r="AY2" s="50"/>
      <c r="AZ2" s="50"/>
      <c r="BA2" s="50"/>
      <c r="BB2" s="50"/>
      <c r="BC2" s="50"/>
      <c r="BD2" s="50"/>
      <c r="BE2" s="95"/>
    </row>
    <row r="3" spans="1:57" s="44" customFormat="1" ht="13.5">
      <c r="A3" s="158"/>
      <c r="B3" s="161"/>
      <c r="C3" s="163"/>
      <c r="D3" s="93"/>
      <c r="E3" s="94"/>
      <c r="F3" s="96"/>
      <c r="G3" s="94"/>
      <c r="H3" s="94"/>
      <c r="I3" s="96"/>
      <c r="J3" s="97"/>
      <c r="K3" s="51"/>
      <c r="L3" s="50"/>
      <c r="M3" s="50"/>
      <c r="N3" s="51"/>
      <c r="O3" s="50"/>
      <c r="P3" s="50"/>
      <c r="Q3" s="98"/>
      <c r="R3" s="97"/>
      <c r="S3" s="51"/>
      <c r="T3" s="50"/>
      <c r="U3" s="50"/>
      <c r="V3" s="51"/>
      <c r="W3" s="50"/>
      <c r="X3" s="50"/>
      <c r="Y3" s="98"/>
      <c r="Z3" s="97"/>
      <c r="AA3" s="51"/>
      <c r="AB3" s="50"/>
      <c r="AC3" s="50"/>
      <c r="AD3" s="51"/>
      <c r="AE3" s="50"/>
      <c r="AF3" s="50"/>
      <c r="AG3" s="98"/>
      <c r="AH3" s="97"/>
      <c r="AI3" s="51"/>
      <c r="AJ3" s="50"/>
      <c r="AK3" s="50"/>
      <c r="AL3" s="51"/>
      <c r="AM3" s="50"/>
      <c r="AN3" s="50"/>
      <c r="AO3" s="98"/>
      <c r="AP3" s="97"/>
      <c r="AQ3" s="51"/>
      <c r="AR3" s="50"/>
      <c r="AS3" s="50"/>
      <c r="AT3" s="51"/>
      <c r="AU3" s="50"/>
      <c r="AV3" s="50"/>
      <c r="AW3" s="98"/>
      <c r="AX3" s="97"/>
      <c r="AY3" s="51"/>
      <c r="AZ3" s="50"/>
      <c r="BA3" s="50"/>
      <c r="BB3" s="51"/>
      <c r="BC3" s="50"/>
      <c r="BD3" s="50"/>
      <c r="BE3" s="98"/>
    </row>
    <row r="4" spans="1:57" s="44" customFormat="1" ht="13.5">
      <c r="A4" s="158"/>
      <c r="B4" s="161"/>
      <c r="C4" s="155"/>
      <c r="D4" s="99" t="s">
        <v>0</v>
      </c>
      <c r="E4" s="50"/>
      <c r="F4" s="98"/>
      <c r="G4" s="99" t="s">
        <v>153</v>
      </c>
      <c r="H4" s="50"/>
      <c r="I4" s="98"/>
      <c r="J4" s="157" t="s">
        <v>33</v>
      </c>
      <c r="K4" s="154" t="s">
        <v>154</v>
      </c>
      <c r="L4" s="99" t="s">
        <v>0</v>
      </c>
      <c r="M4" s="50"/>
      <c r="N4" s="98"/>
      <c r="O4" s="99" t="s">
        <v>153</v>
      </c>
      <c r="P4" s="50"/>
      <c r="Q4" s="98"/>
      <c r="R4" s="157" t="s">
        <v>33</v>
      </c>
      <c r="S4" s="154" t="s">
        <v>154</v>
      </c>
      <c r="T4" s="99" t="s">
        <v>0</v>
      </c>
      <c r="U4" s="50"/>
      <c r="V4" s="98"/>
      <c r="W4" s="99" t="s">
        <v>153</v>
      </c>
      <c r="X4" s="50"/>
      <c r="Y4" s="98"/>
      <c r="Z4" s="157" t="s">
        <v>33</v>
      </c>
      <c r="AA4" s="154" t="s">
        <v>154</v>
      </c>
      <c r="AB4" s="99" t="s">
        <v>0</v>
      </c>
      <c r="AC4" s="50"/>
      <c r="AD4" s="98"/>
      <c r="AE4" s="99" t="s">
        <v>153</v>
      </c>
      <c r="AF4" s="50"/>
      <c r="AG4" s="98"/>
      <c r="AH4" s="157" t="s">
        <v>33</v>
      </c>
      <c r="AI4" s="154" t="s">
        <v>154</v>
      </c>
      <c r="AJ4" s="99" t="s">
        <v>0</v>
      </c>
      <c r="AK4" s="50"/>
      <c r="AL4" s="98"/>
      <c r="AM4" s="99" t="s">
        <v>153</v>
      </c>
      <c r="AN4" s="50"/>
      <c r="AO4" s="98"/>
      <c r="AP4" s="157" t="s">
        <v>33</v>
      </c>
      <c r="AQ4" s="154" t="s">
        <v>154</v>
      </c>
      <c r="AR4" s="99" t="s">
        <v>0</v>
      </c>
      <c r="AS4" s="50"/>
      <c r="AT4" s="98"/>
      <c r="AU4" s="99" t="s">
        <v>153</v>
      </c>
      <c r="AV4" s="50"/>
      <c r="AW4" s="98"/>
      <c r="AX4" s="157" t="s">
        <v>33</v>
      </c>
      <c r="AY4" s="154" t="s">
        <v>154</v>
      </c>
      <c r="AZ4" s="99" t="s">
        <v>0</v>
      </c>
      <c r="BA4" s="50"/>
      <c r="BB4" s="98"/>
      <c r="BC4" s="99" t="s">
        <v>153</v>
      </c>
      <c r="BD4" s="50"/>
      <c r="BE4" s="98"/>
    </row>
    <row r="5" spans="1:57" s="44" customFormat="1" ht="22.5">
      <c r="A5" s="158"/>
      <c r="B5" s="161"/>
      <c r="C5" s="155"/>
      <c r="D5" s="116" t="s">
        <v>155</v>
      </c>
      <c r="E5" s="105" t="s">
        <v>156</v>
      </c>
      <c r="F5" s="56" t="s">
        <v>157</v>
      </c>
      <c r="G5" s="98" t="s">
        <v>155</v>
      </c>
      <c r="H5" s="105" t="s">
        <v>156</v>
      </c>
      <c r="I5" s="56" t="s">
        <v>157</v>
      </c>
      <c r="J5" s="158"/>
      <c r="K5" s="155"/>
      <c r="L5" s="116" t="s">
        <v>155</v>
      </c>
      <c r="M5" s="105" t="s">
        <v>156</v>
      </c>
      <c r="N5" s="56" t="s">
        <v>158</v>
      </c>
      <c r="O5" s="116" t="s">
        <v>155</v>
      </c>
      <c r="P5" s="105" t="s">
        <v>156</v>
      </c>
      <c r="Q5" s="56" t="s">
        <v>158</v>
      </c>
      <c r="R5" s="158"/>
      <c r="S5" s="155"/>
      <c r="T5" s="116" t="s">
        <v>155</v>
      </c>
      <c r="U5" s="105" t="s">
        <v>156</v>
      </c>
      <c r="V5" s="56" t="s">
        <v>158</v>
      </c>
      <c r="W5" s="116" t="s">
        <v>155</v>
      </c>
      <c r="X5" s="105" t="s">
        <v>156</v>
      </c>
      <c r="Y5" s="56" t="s">
        <v>158</v>
      </c>
      <c r="Z5" s="158"/>
      <c r="AA5" s="155"/>
      <c r="AB5" s="116" t="s">
        <v>155</v>
      </c>
      <c r="AC5" s="105" t="s">
        <v>156</v>
      </c>
      <c r="AD5" s="56" t="s">
        <v>158</v>
      </c>
      <c r="AE5" s="116" t="s">
        <v>155</v>
      </c>
      <c r="AF5" s="105" t="s">
        <v>156</v>
      </c>
      <c r="AG5" s="56" t="s">
        <v>158</v>
      </c>
      <c r="AH5" s="158"/>
      <c r="AI5" s="155"/>
      <c r="AJ5" s="116" t="s">
        <v>155</v>
      </c>
      <c r="AK5" s="105" t="s">
        <v>156</v>
      </c>
      <c r="AL5" s="56" t="s">
        <v>158</v>
      </c>
      <c r="AM5" s="116" t="s">
        <v>155</v>
      </c>
      <c r="AN5" s="105" t="s">
        <v>156</v>
      </c>
      <c r="AO5" s="56" t="s">
        <v>158</v>
      </c>
      <c r="AP5" s="158"/>
      <c r="AQ5" s="155"/>
      <c r="AR5" s="116" t="s">
        <v>155</v>
      </c>
      <c r="AS5" s="105" t="s">
        <v>156</v>
      </c>
      <c r="AT5" s="56" t="s">
        <v>158</v>
      </c>
      <c r="AU5" s="116" t="s">
        <v>155</v>
      </c>
      <c r="AV5" s="105" t="s">
        <v>156</v>
      </c>
      <c r="AW5" s="56" t="s">
        <v>158</v>
      </c>
      <c r="AX5" s="158"/>
      <c r="AY5" s="155"/>
      <c r="AZ5" s="116" t="s">
        <v>155</v>
      </c>
      <c r="BA5" s="105" t="s">
        <v>156</v>
      </c>
      <c r="BB5" s="56" t="s">
        <v>158</v>
      </c>
      <c r="BC5" s="116" t="s">
        <v>155</v>
      </c>
      <c r="BD5" s="105" t="s">
        <v>156</v>
      </c>
      <c r="BE5" s="56" t="s">
        <v>158</v>
      </c>
    </row>
    <row r="6" spans="1:57" s="45" customFormat="1" ht="13.5">
      <c r="A6" s="159"/>
      <c r="B6" s="162"/>
      <c r="C6" s="156"/>
      <c r="D6" s="117" t="s">
        <v>159</v>
      </c>
      <c r="E6" s="118" t="s">
        <v>159</v>
      </c>
      <c r="F6" s="118" t="s">
        <v>159</v>
      </c>
      <c r="G6" s="117" t="s">
        <v>159</v>
      </c>
      <c r="H6" s="118" t="s">
        <v>159</v>
      </c>
      <c r="I6" s="118" t="s">
        <v>159</v>
      </c>
      <c r="J6" s="159"/>
      <c r="K6" s="156"/>
      <c r="L6" s="117" t="s">
        <v>159</v>
      </c>
      <c r="M6" s="118" t="s">
        <v>159</v>
      </c>
      <c r="N6" s="118" t="s">
        <v>159</v>
      </c>
      <c r="O6" s="117" t="s">
        <v>159</v>
      </c>
      <c r="P6" s="118" t="s">
        <v>159</v>
      </c>
      <c r="Q6" s="118" t="s">
        <v>159</v>
      </c>
      <c r="R6" s="159"/>
      <c r="S6" s="156"/>
      <c r="T6" s="117" t="s">
        <v>159</v>
      </c>
      <c r="U6" s="118" t="s">
        <v>159</v>
      </c>
      <c r="V6" s="118" t="s">
        <v>159</v>
      </c>
      <c r="W6" s="117" t="s">
        <v>159</v>
      </c>
      <c r="X6" s="118" t="s">
        <v>159</v>
      </c>
      <c r="Y6" s="118" t="s">
        <v>159</v>
      </c>
      <c r="Z6" s="159"/>
      <c r="AA6" s="156"/>
      <c r="AB6" s="117" t="s">
        <v>159</v>
      </c>
      <c r="AC6" s="118" t="s">
        <v>159</v>
      </c>
      <c r="AD6" s="118" t="s">
        <v>159</v>
      </c>
      <c r="AE6" s="117" t="s">
        <v>159</v>
      </c>
      <c r="AF6" s="118" t="s">
        <v>159</v>
      </c>
      <c r="AG6" s="118" t="s">
        <v>159</v>
      </c>
      <c r="AH6" s="159"/>
      <c r="AI6" s="156"/>
      <c r="AJ6" s="117" t="s">
        <v>159</v>
      </c>
      <c r="AK6" s="118" t="s">
        <v>159</v>
      </c>
      <c r="AL6" s="118" t="s">
        <v>159</v>
      </c>
      <c r="AM6" s="117" t="s">
        <v>159</v>
      </c>
      <c r="AN6" s="118" t="s">
        <v>159</v>
      </c>
      <c r="AO6" s="118" t="s">
        <v>159</v>
      </c>
      <c r="AP6" s="159"/>
      <c r="AQ6" s="156"/>
      <c r="AR6" s="117" t="s">
        <v>159</v>
      </c>
      <c r="AS6" s="118" t="s">
        <v>159</v>
      </c>
      <c r="AT6" s="118" t="s">
        <v>159</v>
      </c>
      <c r="AU6" s="117" t="s">
        <v>159</v>
      </c>
      <c r="AV6" s="118" t="s">
        <v>159</v>
      </c>
      <c r="AW6" s="118" t="s">
        <v>159</v>
      </c>
      <c r="AX6" s="159"/>
      <c r="AY6" s="156"/>
      <c r="AZ6" s="117" t="s">
        <v>159</v>
      </c>
      <c r="BA6" s="118" t="s">
        <v>159</v>
      </c>
      <c r="BB6" s="118" t="s">
        <v>159</v>
      </c>
      <c r="BC6" s="117" t="s">
        <v>159</v>
      </c>
      <c r="BD6" s="118" t="s">
        <v>159</v>
      </c>
      <c r="BE6" s="118" t="s">
        <v>159</v>
      </c>
    </row>
    <row r="7" spans="1:57" s="128" customFormat="1" ht="12" customHeight="1">
      <c r="A7" s="120" t="s">
        <v>428</v>
      </c>
      <c r="B7" s="121">
        <v>20000</v>
      </c>
      <c r="C7" s="120" t="s">
        <v>157</v>
      </c>
      <c r="D7" s="122">
        <f aca="true" t="shared" si="0" ref="D7:I7">SUM(D8:D84)</f>
        <v>218613</v>
      </c>
      <c r="E7" s="122">
        <f t="shared" si="0"/>
        <v>5283823</v>
      </c>
      <c r="F7" s="122">
        <f t="shared" si="0"/>
        <v>5502436</v>
      </c>
      <c r="G7" s="122">
        <f t="shared" si="0"/>
        <v>127261</v>
      </c>
      <c r="H7" s="122">
        <f t="shared" si="0"/>
        <v>2785367</v>
      </c>
      <c r="I7" s="122">
        <f t="shared" si="0"/>
        <v>2912628</v>
      </c>
      <c r="J7" s="133">
        <f>COUNTIF(J8:J84,"&lt;&gt;")</f>
        <v>75</v>
      </c>
      <c r="K7" s="133">
        <f>COUNTIF(K8:K84,"&lt;&gt;")</f>
        <v>75</v>
      </c>
      <c r="L7" s="122">
        <f aca="true" t="shared" si="1" ref="L7:Q7">SUM(L8:L84)</f>
        <v>38998</v>
      </c>
      <c r="M7" s="122">
        <f t="shared" si="1"/>
        <v>3813085</v>
      </c>
      <c r="N7" s="122">
        <f t="shared" si="1"/>
        <v>3852083</v>
      </c>
      <c r="O7" s="122">
        <f t="shared" si="1"/>
        <v>125734</v>
      </c>
      <c r="P7" s="122">
        <f t="shared" si="1"/>
        <v>2373591</v>
      </c>
      <c r="Q7" s="122">
        <f t="shared" si="1"/>
        <v>2499325</v>
      </c>
      <c r="R7" s="133">
        <f>COUNTIF(R8:R84,"&lt;&gt;")</f>
        <v>31</v>
      </c>
      <c r="S7" s="133">
        <f>COUNTIF(S8:S84,"&lt;&gt;")</f>
        <v>31</v>
      </c>
      <c r="T7" s="122">
        <f aca="true" t="shared" si="2" ref="T7:Y7">SUM(T8:T84)</f>
        <v>158771</v>
      </c>
      <c r="U7" s="122">
        <f t="shared" si="2"/>
        <v>898362</v>
      </c>
      <c r="V7" s="122">
        <f t="shared" si="2"/>
        <v>1057133</v>
      </c>
      <c r="W7" s="122">
        <f t="shared" si="2"/>
        <v>1527</v>
      </c>
      <c r="X7" s="122">
        <f t="shared" si="2"/>
        <v>345856</v>
      </c>
      <c r="Y7" s="122">
        <f t="shared" si="2"/>
        <v>347383</v>
      </c>
      <c r="Z7" s="133">
        <f>COUNTIF(Z8:Z84,"&lt;&gt;")</f>
        <v>5</v>
      </c>
      <c r="AA7" s="133">
        <f>COUNTIF(AA8:AA84,"&lt;&gt;")</f>
        <v>5</v>
      </c>
      <c r="AB7" s="122">
        <f aca="true" t="shared" si="3" ref="AB7:AG7">SUM(AB8:AB84)</f>
        <v>20844</v>
      </c>
      <c r="AC7" s="122">
        <f t="shared" si="3"/>
        <v>448683</v>
      </c>
      <c r="AD7" s="122">
        <f t="shared" si="3"/>
        <v>469527</v>
      </c>
      <c r="AE7" s="122">
        <f t="shared" si="3"/>
        <v>0</v>
      </c>
      <c r="AF7" s="122">
        <f t="shared" si="3"/>
        <v>41418</v>
      </c>
      <c r="AG7" s="122">
        <f t="shared" si="3"/>
        <v>41418</v>
      </c>
      <c r="AH7" s="133">
        <f>COUNTIF(AH8:AH84,"&lt;&gt;")</f>
        <v>1</v>
      </c>
      <c r="AI7" s="133">
        <f>COUNTIF(AI8:AI84,"&lt;&gt;")</f>
        <v>1</v>
      </c>
      <c r="AJ7" s="122">
        <f aca="true" t="shared" si="4" ref="AJ7:AO7">SUM(AJ8:AJ84)</f>
        <v>0</v>
      </c>
      <c r="AK7" s="122">
        <f t="shared" si="4"/>
        <v>123693</v>
      </c>
      <c r="AL7" s="122">
        <f t="shared" si="4"/>
        <v>123693</v>
      </c>
      <c r="AM7" s="122">
        <f t="shared" si="4"/>
        <v>0</v>
      </c>
      <c r="AN7" s="122">
        <f t="shared" si="4"/>
        <v>24502</v>
      </c>
      <c r="AO7" s="122">
        <f t="shared" si="4"/>
        <v>24502</v>
      </c>
      <c r="AP7" s="133">
        <f>COUNTIF(AP8:AP84,"&lt;&gt;")</f>
        <v>0</v>
      </c>
      <c r="AQ7" s="133">
        <f>COUNTIF(AQ8:AQ84,"&lt;&gt;")</f>
        <v>0</v>
      </c>
      <c r="AR7" s="122">
        <f aca="true" t="shared" si="5" ref="AR7:AW7">SUM(AR8:AR84)</f>
        <v>0</v>
      </c>
      <c r="AS7" s="122">
        <f t="shared" si="5"/>
        <v>0</v>
      </c>
      <c r="AT7" s="122">
        <f t="shared" si="5"/>
        <v>0</v>
      </c>
      <c r="AU7" s="122">
        <f t="shared" si="5"/>
        <v>0</v>
      </c>
      <c r="AV7" s="122">
        <f t="shared" si="5"/>
        <v>0</v>
      </c>
      <c r="AW7" s="122">
        <f t="shared" si="5"/>
        <v>0</v>
      </c>
      <c r="AX7" s="133">
        <f>COUNTIF(AX8:AX84,"&lt;&gt;")</f>
        <v>0</v>
      </c>
      <c r="AY7" s="133">
        <f>COUNTIF(AY8:AY84,"&lt;&gt;")</f>
        <v>0</v>
      </c>
      <c r="AZ7" s="122">
        <f aca="true" t="shared" si="6" ref="AZ7:BE7">SUM(AZ8:AZ84)</f>
        <v>0</v>
      </c>
      <c r="BA7" s="122">
        <f t="shared" si="6"/>
        <v>0</v>
      </c>
      <c r="BB7" s="122">
        <f t="shared" si="6"/>
        <v>0</v>
      </c>
      <c r="BC7" s="122">
        <f t="shared" si="6"/>
        <v>0</v>
      </c>
      <c r="BD7" s="122">
        <f t="shared" si="6"/>
        <v>0</v>
      </c>
      <c r="BE7" s="122">
        <f t="shared" si="6"/>
        <v>0</v>
      </c>
    </row>
    <row r="8" spans="1:57" s="123" customFormat="1" ht="12" customHeight="1">
      <c r="A8" s="124" t="s">
        <v>428</v>
      </c>
      <c r="B8" s="125" t="s">
        <v>429</v>
      </c>
      <c r="C8" s="124" t="s">
        <v>430</v>
      </c>
      <c r="D8" s="126">
        <f aca="true" t="shared" si="7" ref="D8:D71">SUM(L8,T8,AB8,AJ8,AR8,AZ8)</f>
        <v>0</v>
      </c>
      <c r="E8" s="126">
        <f aca="true" t="shared" si="8" ref="E8:E71">SUM(M8,U8,AC8,AK8,AS8,BA8)</f>
        <v>37653</v>
      </c>
      <c r="F8" s="126">
        <f aca="true" t="shared" si="9" ref="F8:F71">SUM(D8:E8)</f>
        <v>37653</v>
      </c>
      <c r="G8" s="126">
        <f aca="true" t="shared" si="10" ref="G8:G71">SUM(O8,W8,AE8,AM8,AU8,BC8)</f>
        <v>0</v>
      </c>
      <c r="H8" s="126">
        <f aca="true" t="shared" si="11" ref="H8:H71">SUM(P8,X8,AF8,AN8,AV8,BD8)</f>
        <v>139805</v>
      </c>
      <c r="I8" s="126">
        <f aca="true" t="shared" si="12" ref="I8:I71">SUM(G8:H8)</f>
        <v>139805</v>
      </c>
      <c r="J8" s="129" t="s">
        <v>431</v>
      </c>
      <c r="K8" s="130" t="s">
        <v>432</v>
      </c>
      <c r="L8" s="126">
        <v>0</v>
      </c>
      <c r="M8" s="126">
        <v>0</v>
      </c>
      <c r="N8" s="126">
        <f aca="true" t="shared" si="13" ref="N8:N71">SUM(L8,+M8)</f>
        <v>0</v>
      </c>
      <c r="O8" s="126">
        <v>0</v>
      </c>
      <c r="P8" s="126">
        <v>110004</v>
      </c>
      <c r="Q8" s="126">
        <f aca="true" t="shared" si="14" ref="Q8:Q71">SUM(O8,+P8)</f>
        <v>110004</v>
      </c>
      <c r="R8" s="129" t="s">
        <v>433</v>
      </c>
      <c r="S8" s="130" t="s">
        <v>434</v>
      </c>
      <c r="T8" s="126">
        <v>0</v>
      </c>
      <c r="U8" s="126">
        <v>0</v>
      </c>
      <c r="V8" s="126">
        <f aca="true" t="shared" si="15" ref="V8:V71">+SUM(T8,U8)</f>
        <v>0</v>
      </c>
      <c r="W8" s="126">
        <v>0</v>
      </c>
      <c r="X8" s="126">
        <v>24363</v>
      </c>
      <c r="Y8" s="126">
        <f aca="true" t="shared" si="16" ref="Y8:Y71">+SUM(W8,X8)</f>
        <v>24363</v>
      </c>
      <c r="Z8" s="129" t="s">
        <v>435</v>
      </c>
      <c r="AA8" s="130" t="s">
        <v>436</v>
      </c>
      <c r="AB8" s="126">
        <v>0</v>
      </c>
      <c r="AC8" s="126">
        <v>37653</v>
      </c>
      <c r="AD8" s="126">
        <f aca="true" t="shared" si="17" ref="AD8:AD71">+SUM(AB8,AC8)</f>
        <v>37653</v>
      </c>
      <c r="AE8" s="126">
        <v>0</v>
      </c>
      <c r="AF8" s="126">
        <v>5438</v>
      </c>
      <c r="AG8" s="126">
        <f aca="true" t="shared" si="18" ref="AG8:AG71">SUM(AE8,+AF8)</f>
        <v>5438</v>
      </c>
      <c r="AH8" s="129"/>
      <c r="AI8" s="130"/>
      <c r="AJ8" s="126">
        <v>0</v>
      </c>
      <c r="AK8" s="126">
        <v>0</v>
      </c>
      <c r="AL8" s="126">
        <f aca="true" t="shared" si="19" ref="AL8:AL71">SUM(AJ8,+AK8)</f>
        <v>0</v>
      </c>
      <c r="AM8" s="126">
        <v>0</v>
      </c>
      <c r="AN8" s="126">
        <v>0</v>
      </c>
      <c r="AO8" s="126">
        <f aca="true" t="shared" si="20" ref="AO8:AO71">SUM(AM8,+AN8)</f>
        <v>0</v>
      </c>
      <c r="AP8" s="129"/>
      <c r="AQ8" s="130"/>
      <c r="AR8" s="126">
        <v>0</v>
      </c>
      <c r="AS8" s="126">
        <v>0</v>
      </c>
      <c r="AT8" s="126">
        <f aca="true" t="shared" si="21" ref="AT8:AT71">SUM(AR8,+AS8)</f>
        <v>0</v>
      </c>
      <c r="AU8" s="126">
        <v>0</v>
      </c>
      <c r="AV8" s="126">
        <v>0</v>
      </c>
      <c r="AW8" s="126">
        <f aca="true" t="shared" si="22" ref="AW8:AW71">SUM(AU8,+AV8)</f>
        <v>0</v>
      </c>
      <c r="AX8" s="129"/>
      <c r="AY8" s="130"/>
      <c r="AZ8" s="126">
        <v>0</v>
      </c>
      <c r="BA8" s="126">
        <v>0</v>
      </c>
      <c r="BB8" s="126">
        <f aca="true" t="shared" si="23" ref="BB8:BB71">SUM(AZ8,BA8)</f>
        <v>0</v>
      </c>
      <c r="BC8" s="126">
        <v>0</v>
      </c>
      <c r="BD8" s="126">
        <v>0</v>
      </c>
      <c r="BE8" s="126">
        <f aca="true" t="shared" si="24" ref="BE8:BE71">SUM(BC8,+BD8)</f>
        <v>0</v>
      </c>
    </row>
    <row r="9" spans="1:57" s="123" customFormat="1" ht="12" customHeight="1">
      <c r="A9" s="124" t="s">
        <v>428</v>
      </c>
      <c r="B9" s="125" t="s">
        <v>437</v>
      </c>
      <c r="C9" s="124" t="s">
        <v>438</v>
      </c>
      <c r="D9" s="126">
        <f t="shared" si="7"/>
        <v>0</v>
      </c>
      <c r="E9" s="126">
        <f t="shared" si="8"/>
        <v>155773</v>
      </c>
      <c r="F9" s="126">
        <f t="shared" si="9"/>
        <v>155773</v>
      </c>
      <c r="G9" s="126">
        <f t="shared" si="10"/>
        <v>0</v>
      </c>
      <c r="H9" s="126">
        <f t="shared" si="11"/>
        <v>109049</v>
      </c>
      <c r="I9" s="126">
        <f t="shared" si="12"/>
        <v>109049</v>
      </c>
      <c r="J9" s="129" t="s">
        <v>439</v>
      </c>
      <c r="K9" s="130" t="s">
        <v>440</v>
      </c>
      <c r="L9" s="126">
        <v>0</v>
      </c>
      <c r="M9" s="126">
        <v>155773</v>
      </c>
      <c r="N9" s="126">
        <f t="shared" si="13"/>
        <v>155773</v>
      </c>
      <c r="O9" s="126">
        <v>0</v>
      </c>
      <c r="P9" s="126">
        <v>109049</v>
      </c>
      <c r="Q9" s="126">
        <f t="shared" si="14"/>
        <v>109049</v>
      </c>
      <c r="R9" s="129"/>
      <c r="S9" s="130"/>
      <c r="T9" s="126">
        <v>0</v>
      </c>
      <c r="U9" s="126">
        <v>0</v>
      </c>
      <c r="V9" s="126">
        <f t="shared" si="15"/>
        <v>0</v>
      </c>
      <c r="W9" s="126">
        <v>0</v>
      </c>
      <c r="X9" s="126">
        <v>0</v>
      </c>
      <c r="Y9" s="126">
        <f t="shared" si="16"/>
        <v>0</v>
      </c>
      <c r="Z9" s="129"/>
      <c r="AA9" s="130"/>
      <c r="AB9" s="126">
        <v>0</v>
      </c>
      <c r="AC9" s="126">
        <v>0</v>
      </c>
      <c r="AD9" s="126">
        <f t="shared" si="17"/>
        <v>0</v>
      </c>
      <c r="AE9" s="126">
        <v>0</v>
      </c>
      <c r="AF9" s="126">
        <v>0</v>
      </c>
      <c r="AG9" s="126">
        <f t="shared" si="18"/>
        <v>0</v>
      </c>
      <c r="AH9" s="129"/>
      <c r="AI9" s="130"/>
      <c r="AJ9" s="126">
        <v>0</v>
      </c>
      <c r="AK9" s="126">
        <v>0</v>
      </c>
      <c r="AL9" s="126">
        <f t="shared" si="19"/>
        <v>0</v>
      </c>
      <c r="AM9" s="126">
        <v>0</v>
      </c>
      <c r="AN9" s="126">
        <v>0</v>
      </c>
      <c r="AO9" s="126">
        <f t="shared" si="20"/>
        <v>0</v>
      </c>
      <c r="AP9" s="129"/>
      <c r="AQ9" s="130"/>
      <c r="AR9" s="126">
        <v>0</v>
      </c>
      <c r="AS9" s="126">
        <v>0</v>
      </c>
      <c r="AT9" s="126">
        <f t="shared" si="21"/>
        <v>0</v>
      </c>
      <c r="AU9" s="126">
        <v>0</v>
      </c>
      <c r="AV9" s="126">
        <v>0</v>
      </c>
      <c r="AW9" s="126">
        <f t="shared" si="22"/>
        <v>0</v>
      </c>
      <c r="AX9" s="129"/>
      <c r="AY9" s="130"/>
      <c r="AZ9" s="126">
        <v>0</v>
      </c>
      <c r="BA9" s="126">
        <v>0</v>
      </c>
      <c r="BB9" s="126">
        <f t="shared" si="23"/>
        <v>0</v>
      </c>
      <c r="BC9" s="126">
        <v>0</v>
      </c>
      <c r="BD9" s="126">
        <v>0</v>
      </c>
      <c r="BE9" s="126">
        <f t="shared" si="24"/>
        <v>0</v>
      </c>
    </row>
    <row r="10" spans="1:57" s="123" customFormat="1" ht="12" customHeight="1">
      <c r="A10" s="124" t="s">
        <v>428</v>
      </c>
      <c r="B10" s="125" t="s">
        <v>441</v>
      </c>
      <c r="C10" s="124" t="s">
        <v>442</v>
      </c>
      <c r="D10" s="126">
        <f t="shared" si="7"/>
        <v>0</v>
      </c>
      <c r="E10" s="126">
        <f t="shared" si="8"/>
        <v>288317</v>
      </c>
      <c r="F10" s="126">
        <f t="shared" si="9"/>
        <v>288317</v>
      </c>
      <c r="G10" s="126">
        <f t="shared" si="10"/>
        <v>0</v>
      </c>
      <c r="H10" s="126">
        <f t="shared" si="11"/>
        <v>213146</v>
      </c>
      <c r="I10" s="126">
        <f t="shared" si="12"/>
        <v>213146</v>
      </c>
      <c r="J10" s="129" t="s">
        <v>443</v>
      </c>
      <c r="K10" s="130" t="s">
        <v>444</v>
      </c>
      <c r="L10" s="126">
        <v>0</v>
      </c>
      <c r="M10" s="126">
        <v>288317</v>
      </c>
      <c r="N10" s="126">
        <f t="shared" si="13"/>
        <v>288317</v>
      </c>
      <c r="O10" s="126">
        <v>0</v>
      </c>
      <c r="P10" s="126">
        <v>213146</v>
      </c>
      <c r="Q10" s="126">
        <f t="shared" si="14"/>
        <v>213146</v>
      </c>
      <c r="R10" s="129"/>
      <c r="S10" s="130"/>
      <c r="T10" s="126">
        <v>0</v>
      </c>
      <c r="U10" s="126">
        <v>0</v>
      </c>
      <c r="V10" s="126">
        <f t="shared" si="15"/>
        <v>0</v>
      </c>
      <c r="W10" s="126">
        <v>0</v>
      </c>
      <c r="X10" s="126">
        <v>0</v>
      </c>
      <c r="Y10" s="126">
        <f t="shared" si="16"/>
        <v>0</v>
      </c>
      <c r="Z10" s="129"/>
      <c r="AA10" s="130"/>
      <c r="AB10" s="126">
        <v>0</v>
      </c>
      <c r="AC10" s="126">
        <v>0</v>
      </c>
      <c r="AD10" s="126">
        <f t="shared" si="17"/>
        <v>0</v>
      </c>
      <c r="AE10" s="126">
        <v>0</v>
      </c>
      <c r="AF10" s="126">
        <v>0</v>
      </c>
      <c r="AG10" s="126">
        <f t="shared" si="18"/>
        <v>0</v>
      </c>
      <c r="AH10" s="129"/>
      <c r="AI10" s="130"/>
      <c r="AJ10" s="126">
        <v>0</v>
      </c>
      <c r="AK10" s="126">
        <v>0</v>
      </c>
      <c r="AL10" s="126">
        <f t="shared" si="19"/>
        <v>0</v>
      </c>
      <c r="AM10" s="126">
        <v>0</v>
      </c>
      <c r="AN10" s="126">
        <v>0</v>
      </c>
      <c r="AO10" s="126">
        <f t="shared" si="20"/>
        <v>0</v>
      </c>
      <c r="AP10" s="129"/>
      <c r="AQ10" s="130"/>
      <c r="AR10" s="126">
        <v>0</v>
      </c>
      <c r="AS10" s="126">
        <v>0</v>
      </c>
      <c r="AT10" s="126">
        <f t="shared" si="21"/>
        <v>0</v>
      </c>
      <c r="AU10" s="126">
        <v>0</v>
      </c>
      <c r="AV10" s="126">
        <v>0</v>
      </c>
      <c r="AW10" s="126">
        <f t="shared" si="22"/>
        <v>0</v>
      </c>
      <c r="AX10" s="129"/>
      <c r="AY10" s="130"/>
      <c r="AZ10" s="126">
        <v>0</v>
      </c>
      <c r="BA10" s="126">
        <v>0</v>
      </c>
      <c r="BB10" s="126">
        <f t="shared" si="23"/>
        <v>0</v>
      </c>
      <c r="BC10" s="126">
        <v>0</v>
      </c>
      <c r="BD10" s="126">
        <v>0</v>
      </c>
      <c r="BE10" s="126">
        <f t="shared" si="24"/>
        <v>0</v>
      </c>
    </row>
    <row r="11" spans="1:57" s="123" customFormat="1" ht="12" customHeight="1">
      <c r="A11" s="124" t="s">
        <v>428</v>
      </c>
      <c r="B11" s="125" t="s">
        <v>445</v>
      </c>
      <c r="C11" s="124" t="s">
        <v>446</v>
      </c>
      <c r="D11" s="126">
        <f t="shared" si="7"/>
        <v>29518</v>
      </c>
      <c r="E11" s="126">
        <f t="shared" si="8"/>
        <v>25254</v>
      </c>
      <c r="F11" s="126">
        <f t="shared" si="9"/>
        <v>54772</v>
      </c>
      <c r="G11" s="126">
        <f t="shared" si="10"/>
        <v>0</v>
      </c>
      <c r="H11" s="126">
        <f t="shared" si="11"/>
        <v>26131</v>
      </c>
      <c r="I11" s="126">
        <f t="shared" si="12"/>
        <v>26131</v>
      </c>
      <c r="J11" s="129" t="s">
        <v>447</v>
      </c>
      <c r="K11" s="130" t="s">
        <v>448</v>
      </c>
      <c r="L11" s="126">
        <v>0</v>
      </c>
      <c r="M11" s="126">
        <v>0</v>
      </c>
      <c r="N11" s="126">
        <f t="shared" si="13"/>
        <v>0</v>
      </c>
      <c r="O11" s="126">
        <v>0</v>
      </c>
      <c r="P11" s="126">
        <v>26131</v>
      </c>
      <c r="Q11" s="126">
        <f t="shared" si="14"/>
        <v>26131</v>
      </c>
      <c r="R11" s="129" t="s">
        <v>449</v>
      </c>
      <c r="S11" s="130" t="s">
        <v>450</v>
      </c>
      <c r="T11" s="126">
        <v>29518</v>
      </c>
      <c r="U11" s="126">
        <v>25254</v>
      </c>
      <c r="V11" s="126">
        <f t="shared" si="15"/>
        <v>54772</v>
      </c>
      <c r="W11" s="126">
        <v>0</v>
      </c>
      <c r="X11" s="126">
        <v>0</v>
      </c>
      <c r="Y11" s="126">
        <f t="shared" si="16"/>
        <v>0</v>
      </c>
      <c r="Z11" s="129"/>
      <c r="AA11" s="130"/>
      <c r="AB11" s="126">
        <v>0</v>
      </c>
      <c r="AC11" s="126">
        <v>0</v>
      </c>
      <c r="AD11" s="126">
        <f t="shared" si="17"/>
        <v>0</v>
      </c>
      <c r="AE11" s="126">
        <v>0</v>
      </c>
      <c r="AF11" s="126">
        <v>0</v>
      </c>
      <c r="AG11" s="126">
        <f t="shared" si="18"/>
        <v>0</v>
      </c>
      <c r="AH11" s="129"/>
      <c r="AI11" s="130"/>
      <c r="AJ11" s="126">
        <v>0</v>
      </c>
      <c r="AK11" s="126">
        <v>0</v>
      </c>
      <c r="AL11" s="126">
        <f t="shared" si="19"/>
        <v>0</v>
      </c>
      <c r="AM11" s="126">
        <v>0</v>
      </c>
      <c r="AN11" s="126">
        <v>0</v>
      </c>
      <c r="AO11" s="126">
        <f t="shared" si="20"/>
        <v>0</v>
      </c>
      <c r="AP11" s="129"/>
      <c r="AQ11" s="130"/>
      <c r="AR11" s="126">
        <v>0</v>
      </c>
      <c r="AS11" s="126">
        <v>0</v>
      </c>
      <c r="AT11" s="126">
        <f t="shared" si="21"/>
        <v>0</v>
      </c>
      <c r="AU11" s="126">
        <v>0</v>
      </c>
      <c r="AV11" s="126">
        <v>0</v>
      </c>
      <c r="AW11" s="126">
        <f t="shared" si="22"/>
        <v>0</v>
      </c>
      <c r="AX11" s="129"/>
      <c r="AY11" s="130"/>
      <c r="AZ11" s="126">
        <v>0</v>
      </c>
      <c r="BA11" s="126">
        <v>0</v>
      </c>
      <c r="BB11" s="126">
        <f t="shared" si="23"/>
        <v>0</v>
      </c>
      <c r="BC11" s="126">
        <v>0</v>
      </c>
      <c r="BD11" s="126">
        <v>0</v>
      </c>
      <c r="BE11" s="126">
        <f t="shared" si="24"/>
        <v>0</v>
      </c>
    </row>
    <row r="12" spans="1:57" s="123" customFormat="1" ht="12" customHeight="1">
      <c r="A12" s="124" t="s">
        <v>428</v>
      </c>
      <c r="B12" s="125" t="s">
        <v>451</v>
      </c>
      <c r="C12" s="124" t="s">
        <v>452</v>
      </c>
      <c r="D12" s="140">
        <f t="shared" si="7"/>
        <v>0</v>
      </c>
      <c r="E12" s="140">
        <f t="shared" si="8"/>
        <v>298656</v>
      </c>
      <c r="F12" s="140">
        <f t="shared" si="9"/>
        <v>298656</v>
      </c>
      <c r="G12" s="140">
        <f t="shared" si="10"/>
        <v>0</v>
      </c>
      <c r="H12" s="140">
        <f t="shared" si="11"/>
        <v>71617</v>
      </c>
      <c r="I12" s="140">
        <f t="shared" si="12"/>
        <v>71617</v>
      </c>
      <c r="J12" s="125" t="s">
        <v>453</v>
      </c>
      <c r="K12" s="124" t="s">
        <v>454</v>
      </c>
      <c r="L12" s="140">
        <v>0</v>
      </c>
      <c r="M12" s="140">
        <v>298656</v>
      </c>
      <c r="N12" s="140">
        <f t="shared" si="13"/>
        <v>298656</v>
      </c>
      <c r="O12" s="140">
        <v>0</v>
      </c>
      <c r="P12" s="140">
        <v>71617</v>
      </c>
      <c r="Q12" s="140">
        <f t="shared" si="14"/>
        <v>71617</v>
      </c>
      <c r="R12" s="125"/>
      <c r="S12" s="124"/>
      <c r="T12" s="140">
        <v>0</v>
      </c>
      <c r="U12" s="140">
        <v>0</v>
      </c>
      <c r="V12" s="140">
        <f t="shared" si="15"/>
        <v>0</v>
      </c>
      <c r="W12" s="140">
        <v>0</v>
      </c>
      <c r="X12" s="140">
        <v>0</v>
      </c>
      <c r="Y12" s="140">
        <f t="shared" si="16"/>
        <v>0</v>
      </c>
      <c r="Z12" s="125"/>
      <c r="AA12" s="124"/>
      <c r="AB12" s="140">
        <v>0</v>
      </c>
      <c r="AC12" s="140">
        <v>0</v>
      </c>
      <c r="AD12" s="140">
        <f t="shared" si="17"/>
        <v>0</v>
      </c>
      <c r="AE12" s="140">
        <v>0</v>
      </c>
      <c r="AF12" s="140">
        <v>0</v>
      </c>
      <c r="AG12" s="140">
        <f t="shared" si="18"/>
        <v>0</v>
      </c>
      <c r="AH12" s="125"/>
      <c r="AI12" s="124"/>
      <c r="AJ12" s="140">
        <v>0</v>
      </c>
      <c r="AK12" s="140">
        <v>0</v>
      </c>
      <c r="AL12" s="140">
        <f t="shared" si="19"/>
        <v>0</v>
      </c>
      <c r="AM12" s="140">
        <v>0</v>
      </c>
      <c r="AN12" s="140">
        <v>0</v>
      </c>
      <c r="AO12" s="140">
        <f t="shared" si="20"/>
        <v>0</v>
      </c>
      <c r="AP12" s="125"/>
      <c r="AQ12" s="124"/>
      <c r="AR12" s="140">
        <v>0</v>
      </c>
      <c r="AS12" s="140">
        <v>0</v>
      </c>
      <c r="AT12" s="140">
        <f t="shared" si="21"/>
        <v>0</v>
      </c>
      <c r="AU12" s="140">
        <v>0</v>
      </c>
      <c r="AV12" s="140">
        <v>0</v>
      </c>
      <c r="AW12" s="140">
        <f t="shared" si="22"/>
        <v>0</v>
      </c>
      <c r="AX12" s="125"/>
      <c r="AY12" s="124"/>
      <c r="AZ12" s="140">
        <v>0</v>
      </c>
      <c r="BA12" s="140">
        <v>0</v>
      </c>
      <c r="BB12" s="140">
        <f t="shared" si="23"/>
        <v>0</v>
      </c>
      <c r="BC12" s="140">
        <v>0</v>
      </c>
      <c r="BD12" s="140">
        <v>0</v>
      </c>
      <c r="BE12" s="140">
        <f t="shared" si="24"/>
        <v>0</v>
      </c>
    </row>
    <row r="13" spans="1:57" s="123" customFormat="1" ht="12" customHeight="1">
      <c r="A13" s="124" t="s">
        <v>428</v>
      </c>
      <c r="B13" s="125" t="s">
        <v>455</v>
      </c>
      <c r="C13" s="124" t="s">
        <v>456</v>
      </c>
      <c r="D13" s="140">
        <f t="shared" si="7"/>
        <v>39210</v>
      </c>
      <c r="E13" s="140">
        <f t="shared" si="8"/>
        <v>33547</v>
      </c>
      <c r="F13" s="140">
        <f t="shared" si="9"/>
        <v>72757</v>
      </c>
      <c r="G13" s="140">
        <f t="shared" si="10"/>
        <v>0</v>
      </c>
      <c r="H13" s="140">
        <f t="shared" si="11"/>
        <v>17310</v>
      </c>
      <c r="I13" s="140">
        <f t="shared" si="12"/>
        <v>17310</v>
      </c>
      <c r="J13" s="125" t="s">
        <v>457</v>
      </c>
      <c r="K13" s="124" t="s">
        <v>458</v>
      </c>
      <c r="L13" s="140">
        <v>0</v>
      </c>
      <c r="M13" s="140">
        <v>0</v>
      </c>
      <c r="N13" s="140">
        <f t="shared" si="13"/>
        <v>0</v>
      </c>
      <c r="O13" s="140">
        <v>0</v>
      </c>
      <c r="P13" s="140">
        <v>17310</v>
      </c>
      <c r="Q13" s="140">
        <f t="shared" si="14"/>
        <v>17310</v>
      </c>
      <c r="R13" s="125" t="s">
        <v>449</v>
      </c>
      <c r="S13" s="124" t="s">
        <v>450</v>
      </c>
      <c r="T13" s="140">
        <v>39210</v>
      </c>
      <c r="U13" s="140">
        <v>33547</v>
      </c>
      <c r="V13" s="140">
        <f t="shared" si="15"/>
        <v>72757</v>
      </c>
      <c r="W13" s="140">
        <v>0</v>
      </c>
      <c r="X13" s="140">
        <v>0</v>
      </c>
      <c r="Y13" s="140">
        <f t="shared" si="16"/>
        <v>0</v>
      </c>
      <c r="Z13" s="125"/>
      <c r="AA13" s="124"/>
      <c r="AB13" s="140">
        <v>0</v>
      </c>
      <c r="AC13" s="140">
        <v>0</v>
      </c>
      <c r="AD13" s="140">
        <f t="shared" si="17"/>
        <v>0</v>
      </c>
      <c r="AE13" s="140">
        <v>0</v>
      </c>
      <c r="AF13" s="140">
        <v>0</v>
      </c>
      <c r="AG13" s="140">
        <f t="shared" si="18"/>
        <v>0</v>
      </c>
      <c r="AH13" s="125"/>
      <c r="AI13" s="124"/>
      <c r="AJ13" s="140">
        <v>0</v>
      </c>
      <c r="AK13" s="140">
        <v>0</v>
      </c>
      <c r="AL13" s="140">
        <f t="shared" si="19"/>
        <v>0</v>
      </c>
      <c r="AM13" s="140">
        <v>0</v>
      </c>
      <c r="AN13" s="140">
        <v>0</v>
      </c>
      <c r="AO13" s="140">
        <f t="shared" si="20"/>
        <v>0</v>
      </c>
      <c r="AP13" s="125"/>
      <c r="AQ13" s="124"/>
      <c r="AR13" s="140">
        <v>0</v>
      </c>
      <c r="AS13" s="140">
        <v>0</v>
      </c>
      <c r="AT13" s="140">
        <f t="shared" si="21"/>
        <v>0</v>
      </c>
      <c r="AU13" s="140">
        <v>0</v>
      </c>
      <c r="AV13" s="140">
        <v>0</v>
      </c>
      <c r="AW13" s="140">
        <f t="shared" si="22"/>
        <v>0</v>
      </c>
      <c r="AX13" s="125"/>
      <c r="AY13" s="124"/>
      <c r="AZ13" s="140">
        <v>0</v>
      </c>
      <c r="BA13" s="140">
        <v>0</v>
      </c>
      <c r="BB13" s="140">
        <f t="shared" si="23"/>
        <v>0</v>
      </c>
      <c r="BC13" s="140">
        <v>0</v>
      </c>
      <c r="BD13" s="140">
        <v>0</v>
      </c>
      <c r="BE13" s="140">
        <f t="shared" si="24"/>
        <v>0</v>
      </c>
    </row>
    <row r="14" spans="1:57" s="123" customFormat="1" ht="12" customHeight="1">
      <c r="A14" s="124" t="s">
        <v>428</v>
      </c>
      <c r="B14" s="125" t="s">
        <v>459</v>
      </c>
      <c r="C14" s="124" t="s">
        <v>460</v>
      </c>
      <c r="D14" s="140">
        <f t="shared" si="7"/>
        <v>0</v>
      </c>
      <c r="E14" s="140">
        <f t="shared" si="8"/>
        <v>0</v>
      </c>
      <c r="F14" s="140">
        <f t="shared" si="9"/>
        <v>0</v>
      </c>
      <c r="G14" s="140">
        <f t="shared" si="10"/>
        <v>0</v>
      </c>
      <c r="H14" s="140">
        <f t="shared" si="11"/>
        <v>56157</v>
      </c>
      <c r="I14" s="140">
        <f t="shared" si="12"/>
        <v>56157</v>
      </c>
      <c r="J14" s="125" t="s">
        <v>433</v>
      </c>
      <c r="K14" s="124" t="s">
        <v>434</v>
      </c>
      <c r="L14" s="140">
        <v>0</v>
      </c>
      <c r="M14" s="140">
        <v>0</v>
      </c>
      <c r="N14" s="140">
        <f t="shared" si="13"/>
        <v>0</v>
      </c>
      <c r="O14" s="140">
        <v>0</v>
      </c>
      <c r="P14" s="140">
        <v>56157</v>
      </c>
      <c r="Q14" s="140">
        <f t="shared" si="14"/>
        <v>56157</v>
      </c>
      <c r="R14" s="125"/>
      <c r="S14" s="124"/>
      <c r="T14" s="140">
        <v>0</v>
      </c>
      <c r="U14" s="140">
        <v>0</v>
      </c>
      <c r="V14" s="140">
        <f t="shared" si="15"/>
        <v>0</v>
      </c>
      <c r="W14" s="140">
        <v>0</v>
      </c>
      <c r="X14" s="140">
        <v>0</v>
      </c>
      <c r="Y14" s="140">
        <f t="shared" si="16"/>
        <v>0</v>
      </c>
      <c r="Z14" s="125"/>
      <c r="AA14" s="124"/>
      <c r="AB14" s="140">
        <v>0</v>
      </c>
      <c r="AC14" s="140">
        <v>0</v>
      </c>
      <c r="AD14" s="140">
        <f t="shared" si="17"/>
        <v>0</v>
      </c>
      <c r="AE14" s="140">
        <v>0</v>
      </c>
      <c r="AF14" s="140">
        <v>0</v>
      </c>
      <c r="AG14" s="140">
        <f t="shared" si="18"/>
        <v>0</v>
      </c>
      <c r="AH14" s="125"/>
      <c r="AI14" s="124"/>
      <c r="AJ14" s="140">
        <v>0</v>
      </c>
      <c r="AK14" s="140">
        <v>0</v>
      </c>
      <c r="AL14" s="140">
        <f t="shared" si="19"/>
        <v>0</v>
      </c>
      <c r="AM14" s="140">
        <v>0</v>
      </c>
      <c r="AN14" s="140">
        <v>0</v>
      </c>
      <c r="AO14" s="140">
        <f t="shared" si="20"/>
        <v>0</v>
      </c>
      <c r="AP14" s="125"/>
      <c r="AQ14" s="124"/>
      <c r="AR14" s="140">
        <v>0</v>
      </c>
      <c r="AS14" s="140">
        <v>0</v>
      </c>
      <c r="AT14" s="140">
        <f t="shared" si="21"/>
        <v>0</v>
      </c>
      <c r="AU14" s="140">
        <v>0</v>
      </c>
      <c r="AV14" s="140">
        <v>0</v>
      </c>
      <c r="AW14" s="140">
        <f t="shared" si="22"/>
        <v>0</v>
      </c>
      <c r="AX14" s="125"/>
      <c r="AY14" s="124"/>
      <c r="AZ14" s="140">
        <v>0</v>
      </c>
      <c r="BA14" s="140">
        <v>0</v>
      </c>
      <c r="BB14" s="140">
        <f t="shared" si="23"/>
        <v>0</v>
      </c>
      <c r="BC14" s="140">
        <v>0</v>
      </c>
      <c r="BD14" s="140">
        <v>0</v>
      </c>
      <c r="BE14" s="140">
        <f t="shared" si="24"/>
        <v>0</v>
      </c>
    </row>
    <row r="15" spans="1:57" s="123" customFormat="1" ht="12" customHeight="1">
      <c r="A15" s="124" t="s">
        <v>428</v>
      </c>
      <c r="B15" s="125" t="s">
        <v>461</v>
      </c>
      <c r="C15" s="124" t="s">
        <v>462</v>
      </c>
      <c r="D15" s="140">
        <f t="shared" si="7"/>
        <v>848</v>
      </c>
      <c r="E15" s="140">
        <f t="shared" si="8"/>
        <v>64288</v>
      </c>
      <c r="F15" s="140">
        <f t="shared" si="9"/>
        <v>65136</v>
      </c>
      <c r="G15" s="140">
        <f t="shared" si="10"/>
        <v>2623</v>
      </c>
      <c r="H15" s="140">
        <f t="shared" si="11"/>
        <v>199033</v>
      </c>
      <c r="I15" s="140">
        <f t="shared" si="12"/>
        <v>201656</v>
      </c>
      <c r="J15" s="125" t="s">
        <v>463</v>
      </c>
      <c r="K15" s="124" t="s">
        <v>464</v>
      </c>
      <c r="L15" s="140">
        <v>848</v>
      </c>
      <c r="M15" s="140">
        <v>64288</v>
      </c>
      <c r="N15" s="140">
        <f t="shared" si="13"/>
        <v>65136</v>
      </c>
      <c r="O15" s="140">
        <v>2623</v>
      </c>
      <c r="P15" s="140">
        <v>199033</v>
      </c>
      <c r="Q15" s="140">
        <f t="shared" si="14"/>
        <v>201656</v>
      </c>
      <c r="R15" s="125"/>
      <c r="S15" s="124"/>
      <c r="T15" s="140">
        <v>0</v>
      </c>
      <c r="U15" s="140">
        <v>0</v>
      </c>
      <c r="V15" s="140">
        <f t="shared" si="15"/>
        <v>0</v>
      </c>
      <c r="W15" s="140">
        <v>0</v>
      </c>
      <c r="X15" s="140">
        <v>0</v>
      </c>
      <c r="Y15" s="140">
        <f t="shared" si="16"/>
        <v>0</v>
      </c>
      <c r="Z15" s="125"/>
      <c r="AA15" s="124"/>
      <c r="AB15" s="140">
        <v>0</v>
      </c>
      <c r="AC15" s="140">
        <v>0</v>
      </c>
      <c r="AD15" s="140">
        <f t="shared" si="17"/>
        <v>0</v>
      </c>
      <c r="AE15" s="140">
        <v>0</v>
      </c>
      <c r="AF15" s="140">
        <v>0</v>
      </c>
      <c r="AG15" s="140">
        <f t="shared" si="18"/>
        <v>0</v>
      </c>
      <c r="AH15" s="125"/>
      <c r="AI15" s="124"/>
      <c r="AJ15" s="140">
        <v>0</v>
      </c>
      <c r="AK15" s="140">
        <v>0</v>
      </c>
      <c r="AL15" s="140">
        <f t="shared" si="19"/>
        <v>0</v>
      </c>
      <c r="AM15" s="140">
        <v>0</v>
      </c>
      <c r="AN15" s="140">
        <v>0</v>
      </c>
      <c r="AO15" s="140">
        <f t="shared" si="20"/>
        <v>0</v>
      </c>
      <c r="AP15" s="125"/>
      <c r="AQ15" s="124"/>
      <c r="AR15" s="140">
        <v>0</v>
      </c>
      <c r="AS15" s="140">
        <v>0</v>
      </c>
      <c r="AT15" s="140">
        <f t="shared" si="21"/>
        <v>0</v>
      </c>
      <c r="AU15" s="140">
        <v>0</v>
      </c>
      <c r="AV15" s="140">
        <v>0</v>
      </c>
      <c r="AW15" s="140">
        <f t="shared" si="22"/>
        <v>0</v>
      </c>
      <c r="AX15" s="125"/>
      <c r="AY15" s="124"/>
      <c r="AZ15" s="140">
        <v>0</v>
      </c>
      <c r="BA15" s="140">
        <v>0</v>
      </c>
      <c r="BB15" s="140">
        <f t="shared" si="23"/>
        <v>0</v>
      </c>
      <c r="BC15" s="140">
        <v>0</v>
      </c>
      <c r="BD15" s="140">
        <v>0</v>
      </c>
      <c r="BE15" s="140">
        <f t="shared" si="24"/>
        <v>0</v>
      </c>
    </row>
    <row r="16" spans="1:57" s="123" customFormat="1" ht="12" customHeight="1">
      <c r="A16" s="124" t="s">
        <v>428</v>
      </c>
      <c r="B16" s="125" t="s">
        <v>465</v>
      </c>
      <c r="C16" s="124" t="s">
        <v>466</v>
      </c>
      <c r="D16" s="140">
        <f t="shared" si="7"/>
        <v>39062</v>
      </c>
      <c r="E16" s="140">
        <f t="shared" si="8"/>
        <v>140278</v>
      </c>
      <c r="F16" s="140">
        <f t="shared" si="9"/>
        <v>179340</v>
      </c>
      <c r="G16" s="140">
        <f t="shared" si="10"/>
        <v>0</v>
      </c>
      <c r="H16" s="140">
        <f t="shared" si="11"/>
        <v>132545</v>
      </c>
      <c r="I16" s="140">
        <f t="shared" si="12"/>
        <v>132545</v>
      </c>
      <c r="J16" s="125" t="s">
        <v>467</v>
      </c>
      <c r="K16" s="124" t="s">
        <v>468</v>
      </c>
      <c r="L16" s="140">
        <v>0</v>
      </c>
      <c r="M16" s="140">
        <v>0</v>
      </c>
      <c r="N16" s="140">
        <f t="shared" si="13"/>
        <v>0</v>
      </c>
      <c r="O16" s="140">
        <v>0</v>
      </c>
      <c r="P16" s="140">
        <v>132545</v>
      </c>
      <c r="Q16" s="140">
        <f t="shared" si="14"/>
        <v>132545</v>
      </c>
      <c r="R16" s="125" t="s">
        <v>469</v>
      </c>
      <c r="S16" s="124" t="s">
        <v>470</v>
      </c>
      <c r="T16" s="140">
        <v>39062</v>
      </c>
      <c r="U16" s="140">
        <v>140278</v>
      </c>
      <c r="V16" s="140">
        <f t="shared" si="15"/>
        <v>179340</v>
      </c>
      <c r="W16" s="140">
        <v>0</v>
      </c>
      <c r="X16" s="140">
        <v>0</v>
      </c>
      <c r="Y16" s="140">
        <f t="shared" si="16"/>
        <v>0</v>
      </c>
      <c r="Z16" s="125"/>
      <c r="AA16" s="124"/>
      <c r="AB16" s="140">
        <v>0</v>
      </c>
      <c r="AC16" s="140">
        <v>0</v>
      </c>
      <c r="AD16" s="140">
        <f t="shared" si="17"/>
        <v>0</v>
      </c>
      <c r="AE16" s="140">
        <v>0</v>
      </c>
      <c r="AF16" s="140">
        <v>0</v>
      </c>
      <c r="AG16" s="140">
        <f t="shared" si="18"/>
        <v>0</v>
      </c>
      <c r="AH16" s="125"/>
      <c r="AI16" s="124"/>
      <c r="AJ16" s="140">
        <v>0</v>
      </c>
      <c r="AK16" s="140">
        <v>0</v>
      </c>
      <c r="AL16" s="140">
        <f t="shared" si="19"/>
        <v>0</v>
      </c>
      <c r="AM16" s="140">
        <v>0</v>
      </c>
      <c r="AN16" s="140">
        <v>0</v>
      </c>
      <c r="AO16" s="140">
        <f t="shared" si="20"/>
        <v>0</v>
      </c>
      <c r="AP16" s="125"/>
      <c r="AQ16" s="124"/>
      <c r="AR16" s="140">
        <v>0</v>
      </c>
      <c r="AS16" s="140">
        <v>0</v>
      </c>
      <c r="AT16" s="140">
        <f t="shared" si="21"/>
        <v>0</v>
      </c>
      <c r="AU16" s="140">
        <v>0</v>
      </c>
      <c r="AV16" s="140">
        <v>0</v>
      </c>
      <c r="AW16" s="140">
        <f t="shared" si="22"/>
        <v>0</v>
      </c>
      <c r="AX16" s="125"/>
      <c r="AY16" s="124"/>
      <c r="AZ16" s="140">
        <v>0</v>
      </c>
      <c r="BA16" s="140">
        <v>0</v>
      </c>
      <c r="BB16" s="140">
        <f t="shared" si="23"/>
        <v>0</v>
      </c>
      <c r="BC16" s="140">
        <v>0</v>
      </c>
      <c r="BD16" s="140">
        <v>0</v>
      </c>
      <c r="BE16" s="140">
        <f t="shared" si="24"/>
        <v>0</v>
      </c>
    </row>
    <row r="17" spans="1:57" s="123" customFormat="1" ht="12" customHeight="1">
      <c r="A17" s="124" t="s">
        <v>428</v>
      </c>
      <c r="B17" s="125" t="s">
        <v>471</v>
      </c>
      <c r="C17" s="124" t="s">
        <v>472</v>
      </c>
      <c r="D17" s="140">
        <f t="shared" si="7"/>
        <v>15863</v>
      </c>
      <c r="E17" s="140">
        <f t="shared" si="8"/>
        <v>105010</v>
      </c>
      <c r="F17" s="140">
        <f t="shared" si="9"/>
        <v>120873</v>
      </c>
      <c r="G17" s="140">
        <f t="shared" si="10"/>
        <v>0</v>
      </c>
      <c r="H17" s="140">
        <f t="shared" si="11"/>
        <v>45793</v>
      </c>
      <c r="I17" s="140">
        <f t="shared" si="12"/>
        <v>45793</v>
      </c>
      <c r="J17" s="125" t="s">
        <v>473</v>
      </c>
      <c r="K17" s="124" t="s">
        <v>474</v>
      </c>
      <c r="L17" s="140">
        <v>0</v>
      </c>
      <c r="M17" s="140">
        <v>47413</v>
      </c>
      <c r="N17" s="140">
        <f t="shared" si="13"/>
        <v>47413</v>
      </c>
      <c r="O17" s="140">
        <v>0</v>
      </c>
      <c r="P17" s="140">
        <v>45793</v>
      </c>
      <c r="Q17" s="140">
        <f t="shared" si="14"/>
        <v>45793</v>
      </c>
      <c r="R17" s="125" t="s">
        <v>469</v>
      </c>
      <c r="S17" s="124" t="s">
        <v>470</v>
      </c>
      <c r="T17" s="140">
        <v>15863</v>
      </c>
      <c r="U17" s="140">
        <v>57597</v>
      </c>
      <c r="V17" s="140">
        <f t="shared" si="15"/>
        <v>73460</v>
      </c>
      <c r="W17" s="140">
        <v>0</v>
      </c>
      <c r="X17" s="140">
        <v>0</v>
      </c>
      <c r="Y17" s="140">
        <f t="shared" si="16"/>
        <v>0</v>
      </c>
      <c r="Z17" s="125"/>
      <c r="AA17" s="124"/>
      <c r="AB17" s="140">
        <v>0</v>
      </c>
      <c r="AC17" s="140">
        <v>0</v>
      </c>
      <c r="AD17" s="140">
        <f t="shared" si="17"/>
        <v>0</v>
      </c>
      <c r="AE17" s="140">
        <v>0</v>
      </c>
      <c r="AF17" s="140">
        <v>0</v>
      </c>
      <c r="AG17" s="140">
        <f t="shared" si="18"/>
        <v>0</v>
      </c>
      <c r="AH17" s="125"/>
      <c r="AI17" s="124"/>
      <c r="AJ17" s="140">
        <v>0</v>
      </c>
      <c r="AK17" s="140">
        <v>0</v>
      </c>
      <c r="AL17" s="140">
        <f t="shared" si="19"/>
        <v>0</v>
      </c>
      <c r="AM17" s="140">
        <v>0</v>
      </c>
      <c r="AN17" s="140">
        <v>0</v>
      </c>
      <c r="AO17" s="140">
        <f t="shared" si="20"/>
        <v>0</v>
      </c>
      <c r="AP17" s="125"/>
      <c r="AQ17" s="124"/>
      <c r="AR17" s="140">
        <v>0</v>
      </c>
      <c r="AS17" s="140">
        <v>0</v>
      </c>
      <c r="AT17" s="140">
        <f t="shared" si="21"/>
        <v>0</v>
      </c>
      <c r="AU17" s="140">
        <v>0</v>
      </c>
      <c r="AV17" s="140">
        <v>0</v>
      </c>
      <c r="AW17" s="140">
        <f t="shared" si="22"/>
        <v>0</v>
      </c>
      <c r="AX17" s="125"/>
      <c r="AY17" s="124"/>
      <c r="AZ17" s="140">
        <v>0</v>
      </c>
      <c r="BA17" s="140">
        <v>0</v>
      </c>
      <c r="BB17" s="140">
        <f t="shared" si="23"/>
        <v>0</v>
      </c>
      <c r="BC17" s="140">
        <v>0</v>
      </c>
      <c r="BD17" s="140">
        <v>0</v>
      </c>
      <c r="BE17" s="140">
        <f t="shared" si="24"/>
        <v>0</v>
      </c>
    </row>
    <row r="18" spans="1:57" s="123" customFormat="1" ht="12" customHeight="1">
      <c r="A18" s="124" t="s">
        <v>428</v>
      </c>
      <c r="B18" s="125" t="s">
        <v>475</v>
      </c>
      <c r="C18" s="124" t="s">
        <v>476</v>
      </c>
      <c r="D18" s="140">
        <f t="shared" si="7"/>
        <v>0</v>
      </c>
      <c r="E18" s="140">
        <f t="shared" si="8"/>
        <v>225145</v>
      </c>
      <c r="F18" s="140">
        <f t="shared" si="9"/>
        <v>225145</v>
      </c>
      <c r="G18" s="140">
        <f t="shared" si="10"/>
        <v>0</v>
      </c>
      <c r="H18" s="140">
        <f t="shared" si="11"/>
        <v>62966</v>
      </c>
      <c r="I18" s="140">
        <f t="shared" si="12"/>
        <v>62966</v>
      </c>
      <c r="J18" s="125" t="s">
        <v>435</v>
      </c>
      <c r="K18" s="124" t="s">
        <v>436</v>
      </c>
      <c r="L18" s="140">
        <v>0</v>
      </c>
      <c r="M18" s="140">
        <v>225145</v>
      </c>
      <c r="N18" s="140">
        <f t="shared" si="13"/>
        <v>225145</v>
      </c>
      <c r="O18" s="140">
        <v>0</v>
      </c>
      <c r="P18" s="140">
        <v>62966</v>
      </c>
      <c r="Q18" s="140">
        <f t="shared" si="14"/>
        <v>62966</v>
      </c>
      <c r="R18" s="125"/>
      <c r="S18" s="124"/>
      <c r="T18" s="140">
        <v>0</v>
      </c>
      <c r="U18" s="140">
        <v>0</v>
      </c>
      <c r="V18" s="140">
        <f t="shared" si="15"/>
        <v>0</v>
      </c>
      <c r="W18" s="140">
        <v>0</v>
      </c>
      <c r="X18" s="140">
        <v>0</v>
      </c>
      <c r="Y18" s="140">
        <f t="shared" si="16"/>
        <v>0</v>
      </c>
      <c r="Z18" s="125"/>
      <c r="AA18" s="124"/>
      <c r="AB18" s="140">
        <v>0</v>
      </c>
      <c r="AC18" s="140">
        <v>0</v>
      </c>
      <c r="AD18" s="140">
        <f t="shared" si="17"/>
        <v>0</v>
      </c>
      <c r="AE18" s="140">
        <v>0</v>
      </c>
      <c r="AF18" s="140">
        <v>0</v>
      </c>
      <c r="AG18" s="140">
        <f t="shared" si="18"/>
        <v>0</v>
      </c>
      <c r="AH18" s="125"/>
      <c r="AI18" s="124"/>
      <c r="AJ18" s="140">
        <v>0</v>
      </c>
      <c r="AK18" s="140">
        <v>0</v>
      </c>
      <c r="AL18" s="140">
        <f t="shared" si="19"/>
        <v>0</v>
      </c>
      <c r="AM18" s="140">
        <v>0</v>
      </c>
      <c r="AN18" s="140">
        <v>0</v>
      </c>
      <c r="AO18" s="140">
        <f t="shared" si="20"/>
        <v>0</v>
      </c>
      <c r="AP18" s="125"/>
      <c r="AQ18" s="124"/>
      <c r="AR18" s="140">
        <v>0</v>
      </c>
      <c r="AS18" s="140">
        <v>0</v>
      </c>
      <c r="AT18" s="140">
        <f t="shared" si="21"/>
        <v>0</v>
      </c>
      <c r="AU18" s="140">
        <v>0</v>
      </c>
      <c r="AV18" s="140">
        <v>0</v>
      </c>
      <c r="AW18" s="140">
        <f t="shared" si="22"/>
        <v>0</v>
      </c>
      <c r="AX18" s="125"/>
      <c r="AY18" s="124"/>
      <c r="AZ18" s="140">
        <v>0</v>
      </c>
      <c r="BA18" s="140">
        <v>0</v>
      </c>
      <c r="BB18" s="140">
        <f t="shared" si="23"/>
        <v>0</v>
      </c>
      <c r="BC18" s="140">
        <v>0</v>
      </c>
      <c r="BD18" s="140">
        <v>0</v>
      </c>
      <c r="BE18" s="140">
        <f t="shared" si="24"/>
        <v>0</v>
      </c>
    </row>
    <row r="19" spans="1:57" s="123" customFormat="1" ht="12" customHeight="1">
      <c r="A19" s="124" t="s">
        <v>428</v>
      </c>
      <c r="B19" s="125" t="s">
        <v>641</v>
      </c>
      <c r="C19" s="124" t="s">
        <v>477</v>
      </c>
      <c r="D19" s="140">
        <f t="shared" si="7"/>
        <v>0</v>
      </c>
      <c r="E19" s="140">
        <f t="shared" si="8"/>
        <v>0</v>
      </c>
      <c r="F19" s="140">
        <f t="shared" si="9"/>
        <v>0</v>
      </c>
      <c r="G19" s="140">
        <f t="shared" si="10"/>
        <v>0</v>
      </c>
      <c r="H19" s="140">
        <f t="shared" si="11"/>
        <v>0</v>
      </c>
      <c r="I19" s="140">
        <f t="shared" si="12"/>
        <v>0</v>
      </c>
      <c r="J19" s="125"/>
      <c r="K19" s="124"/>
      <c r="L19" s="140">
        <v>0</v>
      </c>
      <c r="M19" s="140">
        <v>0</v>
      </c>
      <c r="N19" s="140">
        <f t="shared" si="13"/>
        <v>0</v>
      </c>
      <c r="O19" s="140">
        <v>0</v>
      </c>
      <c r="P19" s="140">
        <v>0</v>
      </c>
      <c r="Q19" s="140">
        <f t="shared" si="14"/>
        <v>0</v>
      </c>
      <c r="R19" s="125"/>
      <c r="S19" s="124"/>
      <c r="T19" s="140">
        <v>0</v>
      </c>
      <c r="U19" s="140">
        <v>0</v>
      </c>
      <c r="V19" s="140">
        <f t="shared" si="15"/>
        <v>0</v>
      </c>
      <c r="W19" s="140">
        <v>0</v>
      </c>
      <c r="X19" s="140">
        <v>0</v>
      </c>
      <c r="Y19" s="140">
        <f t="shared" si="16"/>
        <v>0</v>
      </c>
      <c r="Z19" s="125"/>
      <c r="AA19" s="124"/>
      <c r="AB19" s="140">
        <v>0</v>
      </c>
      <c r="AC19" s="140">
        <v>0</v>
      </c>
      <c r="AD19" s="140">
        <f t="shared" si="17"/>
        <v>0</v>
      </c>
      <c r="AE19" s="140">
        <v>0</v>
      </c>
      <c r="AF19" s="140">
        <v>0</v>
      </c>
      <c r="AG19" s="140">
        <f t="shared" si="18"/>
        <v>0</v>
      </c>
      <c r="AH19" s="125"/>
      <c r="AI19" s="124"/>
      <c r="AJ19" s="140">
        <v>0</v>
      </c>
      <c r="AK19" s="140">
        <v>0</v>
      </c>
      <c r="AL19" s="140">
        <f t="shared" si="19"/>
        <v>0</v>
      </c>
      <c r="AM19" s="140">
        <v>0</v>
      </c>
      <c r="AN19" s="140">
        <v>0</v>
      </c>
      <c r="AO19" s="140">
        <f t="shared" si="20"/>
        <v>0</v>
      </c>
      <c r="AP19" s="125"/>
      <c r="AQ19" s="124"/>
      <c r="AR19" s="140">
        <v>0</v>
      </c>
      <c r="AS19" s="140">
        <v>0</v>
      </c>
      <c r="AT19" s="140">
        <f t="shared" si="21"/>
        <v>0</v>
      </c>
      <c r="AU19" s="140">
        <v>0</v>
      </c>
      <c r="AV19" s="140">
        <v>0</v>
      </c>
      <c r="AW19" s="140">
        <f t="shared" si="22"/>
        <v>0</v>
      </c>
      <c r="AX19" s="125"/>
      <c r="AY19" s="124"/>
      <c r="AZ19" s="140">
        <v>0</v>
      </c>
      <c r="BA19" s="140">
        <v>0</v>
      </c>
      <c r="BB19" s="140">
        <f t="shared" si="23"/>
        <v>0</v>
      </c>
      <c r="BC19" s="140">
        <v>0</v>
      </c>
      <c r="BD19" s="140">
        <v>0</v>
      </c>
      <c r="BE19" s="140">
        <f t="shared" si="24"/>
        <v>0</v>
      </c>
    </row>
    <row r="20" spans="1:57" s="123" customFormat="1" ht="12" customHeight="1">
      <c r="A20" s="124" t="s">
        <v>428</v>
      </c>
      <c r="B20" s="125" t="s">
        <v>478</v>
      </c>
      <c r="C20" s="124" t="s">
        <v>479</v>
      </c>
      <c r="D20" s="140">
        <f t="shared" si="7"/>
        <v>0</v>
      </c>
      <c r="E20" s="140">
        <f t="shared" si="8"/>
        <v>112343</v>
      </c>
      <c r="F20" s="140">
        <f t="shared" si="9"/>
        <v>112343</v>
      </c>
      <c r="G20" s="140">
        <f t="shared" si="10"/>
        <v>0</v>
      </c>
      <c r="H20" s="140">
        <f t="shared" si="11"/>
        <v>60674</v>
      </c>
      <c r="I20" s="140">
        <f t="shared" si="12"/>
        <v>60674</v>
      </c>
      <c r="J20" s="125" t="s">
        <v>480</v>
      </c>
      <c r="K20" s="124" t="s">
        <v>481</v>
      </c>
      <c r="L20" s="140">
        <v>0</v>
      </c>
      <c r="M20" s="140">
        <v>112343</v>
      </c>
      <c r="N20" s="140">
        <f t="shared" si="13"/>
        <v>112343</v>
      </c>
      <c r="O20" s="140">
        <v>0</v>
      </c>
      <c r="P20" s="140">
        <v>60674</v>
      </c>
      <c r="Q20" s="140">
        <f t="shared" si="14"/>
        <v>60674</v>
      </c>
      <c r="R20" s="125"/>
      <c r="S20" s="124"/>
      <c r="T20" s="140">
        <v>0</v>
      </c>
      <c r="U20" s="140">
        <v>0</v>
      </c>
      <c r="V20" s="140">
        <f t="shared" si="15"/>
        <v>0</v>
      </c>
      <c r="W20" s="140">
        <v>0</v>
      </c>
      <c r="X20" s="140">
        <v>0</v>
      </c>
      <c r="Y20" s="140">
        <f t="shared" si="16"/>
        <v>0</v>
      </c>
      <c r="Z20" s="125"/>
      <c r="AA20" s="124"/>
      <c r="AB20" s="140">
        <v>0</v>
      </c>
      <c r="AC20" s="140">
        <v>0</v>
      </c>
      <c r="AD20" s="140">
        <f t="shared" si="17"/>
        <v>0</v>
      </c>
      <c r="AE20" s="140">
        <v>0</v>
      </c>
      <c r="AF20" s="140">
        <v>0</v>
      </c>
      <c r="AG20" s="140">
        <f t="shared" si="18"/>
        <v>0</v>
      </c>
      <c r="AH20" s="125"/>
      <c r="AI20" s="124"/>
      <c r="AJ20" s="140">
        <v>0</v>
      </c>
      <c r="AK20" s="140">
        <v>0</v>
      </c>
      <c r="AL20" s="140">
        <f t="shared" si="19"/>
        <v>0</v>
      </c>
      <c r="AM20" s="140">
        <v>0</v>
      </c>
      <c r="AN20" s="140">
        <v>0</v>
      </c>
      <c r="AO20" s="140">
        <f t="shared" si="20"/>
        <v>0</v>
      </c>
      <c r="AP20" s="125"/>
      <c r="AQ20" s="124"/>
      <c r="AR20" s="140">
        <v>0</v>
      </c>
      <c r="AS20" s="140">
        <v>0</v>
      </c>
      <c r="AT20" s="140">
        <f t="shared" si="21"/>
        <v>0</v>
      </c>
      <c r="AU20" s="140">
        <v>0</v>
      </c>
      <c r="AV20" s="140">
        <v>0</v>
      </c>
      <c r="AW20" s="140">
        <f t="shared" si="22"/>
        <v>0</v>
      </c>
      <c r="AX20" s="125"/>
      <c r="AY20" s="124"/>
      <c r="AZ20" s="140">
        <v>0</v>
      </c>
      <c r="BA20" s="140">
        <v>0</v>
      </c>
      <c r="BB20" s="140">
        <f t="shared" si="23"/>
        <v>0</v>
      </c>
      <c r="BC20" s="140">
        <v>0</v>
      </c>
      <c r="BD20" s="140">
        <v>0</v>
      </c>
      <c r="BE20" s="140">
        <f t="shared" si="24"/>
        <v>0</v>
      </c>
    </row>
    <row r="21" spans="1:57" s="123" customFormat="1" ht="12" customHeight="1">
      <c r="A21" s="124" t="s">
        <v>428</v>
      </c>
      <c r="B21" s="125" t="s">
        <v>482</v>
      </c>
      <c r="C21" s="124" t="s">
        <v>483</v>
      </c>
      <c r="D21" s="140">
        <f t="shared" si="7"/>
        <v>0</v>
      </c>
      <c r="E21" s="140">
        <f t="shared" si="8"/>
        <v>173032</v>
      </c>
      <c r="F21" s="140">
        <f t="shared" si="9"/>
        <v>173032</v>
      </c>
      <c r="G21" s="140">
        <f t="shared" si="10"/>
        <v>1298</v>
      </c>
      <c r="H21" s="140">
        <f t="shared" si="11"/>
        <v>25571</v>
      </c>
      <c r="I21" s="140">
        <f t="shared" si="12"/>
        <v>26869</v>
      </c>
      <c r="J21" s="125" t="s">
        <v>484</v>
      </c>
      <c r="K21" s="124" t="s">
        <v>485</v>
      </c>
      <c r="L21" s="140">
        <v>0</v>
      </c>
      <c r="M21" s="140">
        <v>173032</v>
      </c>
      <c r="N21" s="140">
        <f t="shared" si="13"/>
        <v>173032</v>
      </c>
      <c r="O21" s="140">
        <v>0</v>
      </c>
      <c r="P21" s="140">
        <v>0</v>
      </c>
      <c r="Q21" s="140">
        <f t="shared" si="14"/>
        <v>0</v>
      </c>
      <c r="R21" s="125" t="s">
        <v>457</v>
      </c>
      <c r="S21" s="124" t="s">
        <v>458</v>
      </c>
      <c r="T21" s="140">
        <v>0</v>
      </c>
      <c r="U21" s="140">
        <v>0</v>
      </c>
      <c r="V21" s="140">
        <f t="shared" si="15"/>
        <v>0</v>
      </c>
      <c r="W21" s="140">
        <v>1298</v>
      </c>
      <c r="X21" s="140">
        <v>25571</v>
      </c>
      <c r="Y21" s="140">
        <f t="shared" si="16"/>
        <v>26869</v>
      </c>
      <c r="Z21" s="125"/>
      <c r="AA21" s="124"/>
      <c r="AB21" s="140">
        <v>0</v>
      </c>
      <c r="AC21" s="140">
        <v>0</v>
      </c>
      <c r="AD21" s="140">
        <f t="shared" si="17"/>
        <v>0</v>
      </c>
      <c r="AE21" s="140">
        <v>0</v>
      </c>
      <c r="AF21" s="140">
        <v>0</v>
      </c>
      <c r="AG21" s="140">
        <f t="shared" si="18"/>
        <v>0</v>
      </c>
      <c r="AH21" s="125"/>
      <c r="AI21" s="124"/>
      <c r="AJ21" s="140">
        <v>0</v>
      </c>
      <c r="AK21" s="140">
        <v>0</v>
      </c>
      <c r="AL21" s="140">
        <f t="shared" si="19"/>
        <v>0</v>
      </c>
      <c r="AM21" s="140">
        <v>0</v>
      </c>
      <c r="AN21" s="140">
        <v>0</v>
      </c>
      <c r="AO21" s="140">
        <f t="shared" si="20"/>
        <v>0</v>
      </c>
      <c r="AP21" s="125"/>
      <c r="AQ21" s="124"/>
      <c r="AR21" s="140">
        <v>0</v>
      </c>
      <c r="AS21" s="140">
        <v>0</v>
      </c>
      <c r="AT21" s="140">
        <f t="shared" si="21"/>
        <v>0</v>
      </c>
      <c r="AU21" s="140">
        <v>0</v>
      </c>
      <c r="AV21" s="140">
        <v>0</v>
      </c>
      <c r="AW21" s="140">
        <f t="shared" si="22"/>
        <v>0</v>
      </c>
      <c r="AX21" s="125"/>
      <c r="AY21" s="124"/>
      <c r="AZ21" s="140">
        <v>0</v>
      </c>
      <c r="BA21" s="140">
        <v>0</v>
      </c>
      <c r="BB21" s="140">
        <f t="shared" si="23"/>
        <v>0</v>
      </c>
      <c r="BC21" s="140">
        <v>0</v>
      </c>
      <c r="BD21" s="140">
        <v>0</v>
      </c>
      <c r="BE21" s="140">
        <f t="shared" si="24"/>
        <v>0</v>
      </c>
    </row>
    <row r="22" spans="1:57" s="123" customFormat="1" ht="12" customHeight="1">
      <c r="A22" s="124" t="s">
        <v>428</v>
      </c>
      <c r="B22" s="125" t="s">
        <v>486</v>
      </c>
      <c r="C22" s="124" t="s">
        <v>487</v>
      </c>
      <c r="D22" s="140">
        <f t="shared" si="7"/>
        <v>0</v>
      </c>
      <c r="E22" s="140">
        <f t="shared" si="8"/>
        <v>51529</v>
      </c>
      <c r="F22" s="140">
        <f t="shared" si="9"/>
        <v>51529</v>
      </c>
      <c r="G22" s="140">
        <f t="shared" si="10"/>
        <v>0</v>
      </c>
      <c r="H22" s="140">
        <f t="shared" si="11"/>
        <v>0</v>
      </c>
      <c r="I22" s="140">
        <f t="shared" si="12"/>
        <v>0</v>
      </c>
      <c r="J22" s="125" t="s">
        <v>439</v>
      </c>
      <c r="K22" s="124" t="s">
        <v>440</v>
      </c>
      <c r="L22" s="140">
        <v>0</v>
      </c>
      <c r="M22" s="140">
        <v>51529</v>
      </c>
      <c r="N22" s="140">
        <f t="shared" si="13"/>
        <v>51529</v>
      </c>
      <c r="O22" s="140">
        <v>0</v>
      </c>
      <c r="P22" s="140">
        <v>0</v>
      </c>
      <c r="Q22" s="140">
        <f t="shared" si="14"/>
        <v>0</v>
      </c>
      <c r="R22" s="125"/>
      <c r="S22" s="124"/>
      <c r="T22" s="140">
        <v>0</v>
      </c>
      <c r="U22" s="140">
        <v>0</v>
      </c>
      <c r="V22" s="140">
        <f t="shared" si="15"/>
        <v>0</v>
      </c>
      <c r="W22" s="140">
        <v>0</v>
      </c>
      <c r="X22" s="140">
        <v>0</v>
      </c>
      <c r="Y22" s="140">
        <f t="shared" si="16"/>
        <v>0</v>
      </c>
      <c r="Z22" s="125"/>
      <c r="AA22" s="124"/>
      <c r="AB22" s="140">
        <v>0</v>
      </c>
      <c r="AC22" s="140">
        <v>0</v>
      </c>
      <c r="AD22" s="140">
        <f t="shared" si="17"/>
        <v>0</v>
      </c>
      <c r="AE22" s="140">
        <v>0</v>
      </c>
      <c r="AF22" s="140">
        <v>0</v>
      </c>
      <c r="AG22" s="140">
        <f t="shared" si="18"/>
        <v>0</v>
      </c>
      <c r="AH22" s="125"/>
      <c r="AI22" s="124"/>
      <c r="AJ22" s="140">
        <v>0</v>
      </c>
      <c r="AK22" s="140">
        <v>0</v>
      </c>
      <c r="AL22" s="140">
        <f t="shared" si="19"/>
        <v>0</v>
      </c>
      <c r="AM22" s="140">
        <v>0</v>
      </c>
      <c r="AN22" s="140">
        <v>0</v>
      </c>
      <c r="AO22" s="140">
        <f t="shared" si="20"/>
        <v>0</v>
      </c>
      <c r="AP22" s="125"/>
      <c r="AQ22" s="124"/>
      <c r="AR22" s="140">
        <v>0</v>
      </c>
      <c r="AS22" s="140">
        <v>0</v>
      </c>
      <c r="AT22" s="140">
        <f t="shared" si="21"/>
        <v>0</v>
      </c>
      <c r="AU22" s="140">
        <v>0</v>
      </c>
      <c r="AV22" s="140">
        <v>0</v>
      </c>
      <c r="AW22" s="140">
        <f t="shared" si="22"/>
        <v>0</v>
      </c>
      <c r="AX22" s="125"/>
      <c r="AY22" s="124"/>
      <c r="AZ22" s="140">
        <v>0</v>
      </c>
      <c r="BA22" s="140">
        <v>0</v>
      </c>
      <c r="BB22" s="140">
        <f t="shared" si="23"/>
        <v>0</v>
      </c>
      <c r="BC22" s="140">
        <v>0</v>
      </c>
      <c r="BD22" s="140">
        <v>0</v>
      </c>
      <c r="BE22" s="140">
        <f t="shared" si="24"/>
        <v>0</v>
      </c>
    </row>
    <row r="23" spans="1:57" s="123" customFormat="1" ht="12" customHeight="1">
      <c r="A23" s="124" t="s">
        <v>428</v>
      </c>
      <c r="B23" s="125" t="s">
        <v>488</v>
      </c>
      <c r="C23" s="124" t="s">
        <v>489</v>
      </c>
      <c r="D23" s="140">
        <f t="shared" si="7"/>
        <v>0</v>
      </c>
      <c r="E23" s="140">
        <f t="shared" si="8"/>
        <v>459090</v>
      </c>
      <c r="F23" s="140">
        <f t="shared" si="9"/>
        <v>459090</v>
      </c>
      <c r="G23" s="140">
        <f t="shared" si="10"/>
        <v>229</v>
      </c>
      <c r="H23" s="140">
        <f t="shared" si="11"/>
        <v>236892</v>
      </c>
      <c r="I23" s="140">
        <f t="shared" si="12"/>
        <v>237121</v>
      </c>
      <c r="J23" s="125" t="s">
        <v>490</v>
      </c>
      <c r="K23" s="124" t="s">
        <v>491</v>
      </c>
      <c r="L23" s="140">
        <v>0</v>
      </c>
      <c r="M23" s="140">
        <v>0</v>
      </c>
      <c r="N23" s="140">
        <f t="shared" si="13"/>
        <v>0</v>
      </c>
      <c r="O23" s="140">
        <v>0</v>
      </c>
      <c r="P23" s="140">
        <v>195002</v>
      </c>
      <c r="Q23" s="140">
        <f t="shared" si="14"/>
        <v>195002</v>
      </c>
      <c r="R23" s="125" t="s">
        <v>463</v>
      </c>
      <c r="S23" s="124" t="s">
        <v>464</v>
      </c>
      <c r="T23" s="140">
        <v>0</v>
      </c>
      <c r="U23" s="140">
        <v>0</v>
      </c>
      <c r="V23" s="140">
        <f t="shared" si="15"/>
        <v>0</v>
      </c>
      <c r="W23" s="140">
        <v>229</v>
      </c>
      <c r="X23" s="140">
        <v>17388</v>
      </c>
      <c r="Y23" s="140">
        <f t="shared" si="16"/>
        <v>17617</v>
      </c>
      <c r="Z23" s="125" t="s">
        <v>492</v>
      </c>
      <c r="AA23" s="124" t="s">
        <v>493</v>
      </c>
      <c r="AB23" s="140">
        <v>0</v>
      </c>
      <c r="AC23" s="140">
        <v>335397</v>
      </c>
      <c r="AD23" s="140">
        <f t="shared" si="17"/>
        <v>335397</v>
      </c>
      <c r="AE23" s="140">
        <v>0</v>
      </c>
      <c r="AF23" s="140">
        <v>0</v>
      </c>
      <c r="AG23" s="140">
        <f t="shared" si="18"/>
        <v>0</v>
      </c>
      <c r="AH23" s="125" t="s">
        <v>494</v>
      </c>
      <c r="AI23" s="124" t="s">
        <v>495</v>
      </c>
      <c r="AJ23" s="140">
        <v>0</v>
      </c>
      <c r="AK23" s="140">
        <v>123693</v>
      </c>
      <c r="AL23" s="140">
        <f t="shared" si="19"/>
        <v>123693</v>
      </c>
      <c r="AM23" s="140">
        <v>0</v>
      </c>
      <c r="AN23" s="140">
        <v>24502</v>
      </c>
      <c r="AO23" s="140">
        <f t="shared" si="20"/>
        <v>24502</v>
      </c>
      <c r="AP23" s="125"/>
      <c r="AQ23" s="124"/>
      <c r="AR23" s="140">
        <v>0</v>
      </c>
      <c r="AS23" s="140">
        <v>0</v>
      </c>
      <c r="AT23" s="140">
        <f t="shared" si="21"/>
        <v>0</v>
      </c>
      <c r="AU23" s="140">
        <v>0</v>
      </c>
      <c r="AV23" s="140">
        <v>0</v>
      </c>
      <c r="AW23" s="140">
        <f t="shared" si="22"/>
        <v>0</v>
      </c>
      <c r="AX23" s="125"/>
      <c r="AY23" s="124"/>
      <c r="AZ23" s="140">
        <v>0</v>
      </c>
      <c r="BA23" s="140">
        <v>0</v>
      </c>
      <c r="BB23" s="140">
        <f t="shared" si="23"/>
        <v>0</v>
      </c>
      <c r="BC23" s="140">
        <v>0</v>
      </c>
      <c r="BD23" s="140">
        <v>0</v>
      </c>
      <c r="BE23" s="140">
        <f t="shared" si="24"/>
        <v>0</v>
      </c>
    </row>
    <row r="24" spans="1:57" s="123" customFormat="1" ht="12" customHeight="1">
      <c r="A24" s="124" t="s">
        <v>428</v>
      </c>
      <c r="B24" s="125" t="s">
        <v>496</v>
      </c>
      <c r="C24" s="124" t="s">
        <v>497</v>
      </c>
      <c r="D24" s="140">
        <f t="shared" si="7"/>
        <v>0</v>
      </c>
      <c r="E24" s="140">
        <f t="shared" si="8"/>
        <v>214878</v>
      </c>
      <c r="F24" s="140">
        <f t="shared" si="9"/>
        <v>214878</v>
      </c>
      <c r="G24" s="140">
        <f t="shared" si="10"/>
        <v>0</v>
      </c>
      <c r="H24" s="140">
        <f t="shared" si="11"/>
        <v>77863</v>
      </c>
      <c r="I24" s="140">
        <f t="shared" si="12"/>
        <v>77863</v>
      </c>
      <c r="J24" s="125" t="s">
        <v>498</v>
      </c>
      <c r="K24" s="124" t="s">
        <v>499</v>
      </c>
      <c r="L24" s="140">
        <v>0</v>
      </c>
      <c r="M24" s="140">
        <v>214878</v>
      </c>
      <c r="N24" s="140">
        <f t="shared" si="13"/>
        <v>214878</v>
      </c>
      <c r="O24" s="140">
        <v>0</v>
      </c>
      <c r="P24" s="140">
        <v>0</v>
      </c>
      <c r="Q24" s="140">
        <f t="shared" si="14"/>
        <v>0</v>
      </c>
      <c r="R24" s="125" t="s">
        <v>431</v>
      </c>
      <c r="S24" s="124" t="s">
        <v>432</v>
      </c>
      <c r="T24" s="140">
        <v>0</v>
      </c>
      <c r="U24" s="140">
        <v>0</v>
      </c>
      <c r="V24" s="140">
        <f t="shared" si="15"/>
        <v>0</v>
      </c>
      <c r="W24" s="140">
        <v>0</v>
      </c>
      <c r="X24" s="140">
        <v>77863</v>
      </c>
      <c r="Y24" s="140">
        <f t="shared" si="16"/>
        <v>77863</v>
      </c>
      <c r="Z24" s="125"/>
      <c r="AA24" s="124"/>
      <c r="AB24" s="140">
        <v>0</v>
      </c>
      <c r="AC24" s="140">
        <v>0</v>
      </c>
      <c r="AD24" s="140">
        <f t="shared" si="17"/>
        <v>0</v>
      </c>
      <c r="AE24" s="140">
        <v>0</v>
      </c>
      <c r="AF24" s="140">
        <v>0</v>
      </c>
      <c r="AG24" s="140">
        <f t="shared" si="18"/>
        <v>0</v>
      </c>
      <c r="AH24" s="125"/>
      <c r="AI24" s="124"/>
      <c r="AJ24" s="140">
        <v>0</v>
      </c>
      <c r="AK24" s="140">
        <v>0</v>
      </c>
      <c r="AL24" s="140">
        <f t="shared" si="19"/>
        <v>0</v>
      </c>
      <c r="AM24" s="140">
        <v>0</v>
      </c>
      <c r="AN24" s="140">
        <v>0</v>
      </c>
      <c r="AO24" s="140">
        <f t="shared" si="20"/>
        <v>0</v>
      </c>
      <c r="AP24" s="125"/>
      <c r="AQ24" s="124"/>
      <c r="AR24" s="140">
        <v>0</v>
      </c>
      <c r="AS24" s="140">
        <v>0</v>
      </c>
      <c r="AT24" s="140">
        <f t="shared" si="21"/>
        <v>0</v>
      </c>
      <c r="AU24" s="140">
        <v>0</v>
      </c>
      <c r="AV24" s="140">
        <v>0</v>
      </c>
      <c r="AW24" s="140">
        <f t="shared" si="22"/>
        <v>0</v>
      </c>
      <c r="AX24" s="125"/>
      <c r="AY24" s="124"/>
      <c r="AZ24" s="140">
        <v>0</v>
      </c>
      <c r="BA24" s="140">
        <v>0</v>
      </c>
      <c r="BB24" s="140">
        <f t="shared" si="23"/>
        <v>0</v>
      </c>
      <c r="BC24" s="140">
        <v>0</v>
      </c>
      <c r="BD24" s="140">
        <v>0</v>
      </c>
      <c r="BE24" s="140">
        <f t="shared" si="24"/>
        <v>0</v>
      </c>
    </row>
    <row r="25" spans="1:57" s="123" customFormat="1" ht="12" customHeight="1">
      <c r="A25" s="124" t="s">
        <v>428</v>
      </c>
      <c r="B25" s="125" t="s">
        <v>500</v>
      </c>
      <c r="C25" s="124" t="s">
        <v>501</v>
      </c>
      <c r="D25" s="140">
        <f t="shared" si="7"/>
        <v>0</v>
      </c>
      <c r="E25" s="140">
        <f t="shared" si="8"/>
        <v>255237</v>
      </c>
      <c r="F25" s="140">
        <f t="shared" si="9"/>
        <v>255237</v>
      </c>
      <c r="G25" s="140">
        <f t="shared" si="10"/>
        <v>0</v>
      </c>
      <c r="H25" s="140">
        <f t="shared" si="11"/>
        <v>42909</v>
      </c>
      <c r="I25" s="140">
        <f t="shared" si="12"/>
        <v>42909</v>
      </c>
      <c r="J25" s="125" t="s">
        <v>494</v>
      </c>
      <c r="K25" s="124" t="s">
        <v>495</v>
      </c>
      <c r="L25" s="140">
        <v>0</v>
      </c>
      <c r="M25" s="140">
        <v>47848</v>
      </c>
      <c r="N25" s="140">
        <f t="shared" si="13"/>
        <v>47848</v>
      </c>
      <c r="O25" s="140">
        <v>0</v>
      </c>
      <c r="P25" s="140">
        <v>10885</v>
      </c>
      <c r="Q25" s="140">
        <f t="shared" si="14"/>
        <v>10885</v>
      </c>
      <c r="R25" s="125" t="s">
        <v>443</v>
      </c>
      <c r="S25" s="124" t="s">
        <v>444</v>
      </c>
      <c r="T25" s="140">
        <v>0</v>
      </c>
      <c r="U25" s="140">
        <v>207389</v>
      </c>
      <c r="V25" s="140">
        <f t="shared" si="15"/>
        <v>207389</v>
      </c>
      <c r="W25" s="140">
        <v>0</v>
      </c>
      <c r="X25" s="140">
        <v>32024</v>
      </c>
      <c r="Y25" s="140">
        <f t="shared" si="16"/>
        <v>32024</v>
      </c>
      <c r="Z25" s="125"/>
      <c r="AA25" s="124"/>
      <c r="AB25" s="140">
        <v>0</v>
      </c>
      <c r="AC25" s="140">
        <v>0</v>
      </c>
      <c r="AD25" s="140">
        <f t="shared" si="17"/>
        <v>0</v>
      </c>
      <c r="AE25" s="140">
        <v>0</v>
      </c>
      <c r="AF25" s="140">
        <v>0</v>
      </c>
      <c r="AG25" s="140">
        <f t="shared" si="18"/>
        <v>0</v>
      </c>
      <c r="AH25" s="125"/>
      <c r="AI25" s="124"/>
      <c r="AJ25" s="140">
        <v>0</v>
      </c>
      <c r="AK25" s="140">
        <v>0</v>
      </c>
      <c r="AL25" s="140">
        <f t="shared" si="19"/>
        <v>0</v>
      </c>
      <c r="AM25" s="140">
        <v>0</v>
      </c>
      <c r="AN25" s="140">
        <v>0</v>
      </c>
      <c r="AO25" s="140">
        <f t="shared" si="20"/>
        <v>0</v>
      </c>
      <c r="AP25" s="125"/>
      <c r="AQ25" s="124"/>
      <c r="AR25" s="140">
        <v>0</v>
      </c>
      <c r="AS25" s="140">
        <v>0</v>
      </c>
      <c r="AT25" s="140">
        <f t="shared" si="21"/>
        <v>0</v>
      </c>
      <c r="AU25" s="140">
        <v>0</v>
      </c>
      <c r="AV25" s="140">
        <v>0</v>
      </c>
      <c r="AW25" s="140">
        <f t="shared" si="22"/>
        <v>0</v>
      </c>
      <c r="AX25" s="125"/>
      <c r="AY25" s="124"/>
      <c r="AZ25" s="140">
        <v>0</v>
      </c>
      <c r="BA25" s="140">
        <v>0</v>
      </c>
      <c r="BB25" s="140">
        <f t="shared" si="23"/>
        <v>0</v>
      </c>
      <c r="BC25" s="140">
        <v>0</v>
      </c>
      <c r="BD25" s="140">
        <v>0</v>
      </c>
      <c r="BE25" s="140">
        <f t="shared" si="24"/>
        <v>0</v>
      </c>
    </row>
    <row r="26" spans="1:57" s="123" customFormat="1" ht="12" customHeight="1">
      <c r="A26" s="124" t="s">
        <v>428</v>
      </c>
      <c r="B26" s="125" t="s">
        <v>502</v>
      </c>
      <c r="C26" s="124" t="s">
        <v>503</v>
      </c>
      <c r="D26" s="140">
        <f t="shared" si="7"/>
        <v>0</v>
      </c>
      <c r="E26" s="140">
        <f t="shared" si="8"/>
        <v>394266</v>
      </c>
      <c r="F26" s="140">
        <f t="shared" si="9"/>
        <v>394266</v>
      </c>
      <c r="G26" s="140">
        <f t="shared" si="10"/>
        <v>0</v>
      </c>
      <c r="H26" s="140">
        <f t="shared" si="11"/>
        <v>106201</v>
      </c>
      <c r="I26" s="140">
        <f t="shared" si="12"/>
        <v>106201</v>
      </c>
      <c r="J26" s="125" t="s">
        <v>504</v>
      </c>
      <c r="K26" s="124" t="s">
        <v>505</v>
      </c>
      <c r="L26" s="140">
        <v>0</v>
      </c>
      <c r="M26" s="140">
        <v>394266</v>
      </c>
      <c r="N26" s="140">
        <f t="shared" si="13"/>
        <v>394266</v>
      </c>
      <c r="O26" s="140">
        <v>0</v>
      </c>
      <c r="P26" s="140">
        <v>106201</v>
      </c>
      <c r="Q26" s="140">
        <f t="shared" si="14"/>
        <v>106201</v>
      </c>
      <c r="R26" s="125"/>
      <c r="S26" s="124"/>
      <c r="T26" s="140">
        <v>0</v>
      </c>
      <c r="U26" s="140">
        <v>0</v>
      </c>
      <c r="V26" s="140">
        <f t="shared" si="15"/>
        <v>0</v>
      </c>
      <c r="W26" s="140">
        <v>0</v>
      </c>
      <c r="X26" s="140">
        <v>0</v>
      </c>
      <c r="Y26" s="140">
        <f t="shared" si="16"/>
        <v>0</v>
      </c>
      <c r="Z26" s="125"/>
      <c r="AA26" s="124"/>
      <c r="AB26" s="140">
        <v>0</v>
      </c>
      <c r="AC26" s="140">
        <v>0</v>
      </c>
      <c r="AD26" s="140">
        <f t="shared" si="17"/>
        <v>0</v>
      </c>
      <c r="AE26" s="140">
        <v>0</v>
      </c>
      <c r="AF26" s="140">
        <v>0</v>
      </c>
      <c r="AG26" s="140">
        <f t="shared" si="18"/>
        <v>0</v>
      </c>
      <c r="AH26" s="125"/>
      <c r="AI26" s="124"/>
      <c r="AJ26" s="140">
        <v>0</v>
      </c>
      <c r="AK26" s="140">
        <v>0</v>
      </c>
      <c r="AL26" s="140">
        <f t="shared" si="19"/>
        <v>0</v>
      </c>
      <c r="AM26" s="140">
        <v>0</v>
      </c>
      <c r="AN26" s="140">
        <v>0</v>
      </c>
      <c r="AO26" s="140">
        <f t="shared" si="20"/>
        <v>0</v>
      </c>
      <c r="AP26" s="125"/>
      <c r="AQ26" s="124"/>
      <c r="AR26" s="140">
        <v>0</v>
      </c>
      <c r="AS26" s="140">
        <v>0</v>
      </c>
      <c r="AT26" s="140">
        <f t="shared" si="21"/>
        <v>0</v>
      </c>
      <c r="AU26" s="140">
        <v>0</v>
      </c>
      <c r="AV26" s="140">
        <v>0</v>
      </c>
      <c r="AW26" s="140">
        <f t="shared" si="22"/>
        <v>0</v>
      </c>
      <c r="AX26" s="125"/>
      <c r="AY26" s="124"/>
      <c r="AZ26" s="140">
        <v>0</v>
      </c>
      <c r="BA26" s="140">
        <v>0</v>
      </c>
      <c r="BB26" s="140">
        <f t="shared" si="23"/>
        <v>0</v>
      </c>
      <c r="BC26" s="140">
        <v>0</v>
      </c>
      <c r="BD26" s="140">
        <v>0</v>
      </c>
      <c r="BE26" s="140">
        <f t="shared" si="24"/>
        <v>0</v>
      </c>
    </row>
    <row r="27" spans="1:57" s="123" customFormat="1" ht="12" customHeight="1">
      <c r="A27" s="124" t="s">
        <v>428</v>
      </c>
      <c r="B27" s="125" t="s">
        <v>506</v>
      </c>
      <c r="C27" s="124" t="s">
        <v>260</v>
      </c>
      <c r="D27" s="140">
        <f t="shared" si="7"/>
        <v>0</v>
      </c>
      <c r="E27" s="140">
        <f t="shared" si="8"/>
        <v>0</v>
      </c>
      <c r="F27" s="140">
        <f t="shared" si="9"/>
        <v>0</v>
      </c>
      <c r="G27" s="140">
        <f t="shared" si="10"/>
        <v>35742</v>
      </c>
      <c r="H27" s="140">
        <f t="shared" si="11"/>
        <v>23927</v>
      </c>
      <c r="I27" s="140">
        <f t="shared" si="12"/>
        <v>59669</v>
      </c>
      <c r="J27" s="125" t="s">
        <v>507</v>
      </c>
      <c r="K27" s="124" t="s">
        <v>508</v>
      </c>
      <c r="L27" s="140">
        <v>0</v>
      </c>
      <c r="M27" s="140">
        <v>0</v>
      </c>
      <c r="N27" s="140">
        <f t="shared" si="13"/>
        <v>0</v>
      </c>
      <c r="O27" s="140">
        <v>35742</v>
      </c>
      <c r="P27" s="140">
        <v>23927</v>
      </c>
      <c r="Q27" s="140">
        <f t="shared" si="14"/>
        <v>59669</v>
      </c>
      <c r="R27" s="125"/>
      <c r="S27" s="124"/>
      <c r="T27" s="140">
        <v>0</v>
      </c>
      <c r="U27" s="140">
        <v>0</v>
      </c>
      <c r="V27" s="140">
        <f t="shared" si="15"/>
        <v>0</v>
      </c>
      <c r="W27" s="140">
        <v>0</v>
      </c>
      <c r="X27" s="140">
        <v>0</v>
      </c>
      <c r="Y27" s="140">
        <f t="shared" si="16"/>
        <v>0</v>
      </c>
      <c r="Z27" s="125"/>
      <c r="AA27" s="124"/>
      <c r="AB27" s="140">
        <v>0</v>
      </c>
      <c r="AC27" s="140">
        <v>0</v>
      </c>
      <c r="AD27" s="140">
        <f t="shared" si="17"/>
        <v>0</v>
      </c>
      <c r="AE27" s="140">
        <v>0</v>
      </c>
      <c r="AF27" s="140">
        <v>0</v>
      </c>
      <c r="AG27" s="140">
        <f t="shared" si="18"/>
        <v>0</v>
      </c>
      <c r="AH27" s="125"/>
      <c r="AI27" s="124"/>
      <c r="AJ27" s="140">
        <v>0</v>
      </c>
      <c r="AK27" s="140">
        <v>0</v>
      </c>
      <c r="AL27" s="140">
        <f t="shared" si="19"/>
        <v>0</v>
      </c>
      <c r="AM27" s="140">
        <v>0</v>
      </c>
      <c r="AN27" s="140">
        <v>0</v>
      </c>
      <c r="AO27" s="140">
        <f t="shared" si="20"/>
        <v>0</v>
      </c>
      <c r="AP27" s="125"/>
      <c r="AQ27" s="124"/>
      <c r="AR27" s="140">
        <v>0</v>
      </c>
      <c r="AS27" s="140">
        <v>0</v>
      </c>
      <c r="AT27" s="140">
        <f t="shared" si="21"/>
        <v>0</v>
      </c>
      <c r="AU27" s="140">
        <v>0</v>
      </c>
      <c r="AV27" s="140">
        <v>0</v>
      </c>
      <c r="AW27" s="140">
        <f t="shared" si="22"/>
        <v>0</v>
      </c>
      <c r="AX27" s="125"/>
      <c r="AY27" s="124"/>
      <c r="AZ27" s="140">
        <v>0</v>
      </c>
      <c r="BA27" s="140">
        <v>0</v>
      </c>
      <c r="BB27" s="140">
        <f t="shared" si="23"/>
        <v>0</v>
      </c>
      <c r="BC27" s="140">
        <v>0</v>
      </c>
      <c r="BD27" s="140">
        <v>0</v>
      </c>
      <c r="BE27" s="140">
        <f t="shared" si="24"/>
        <v>0</v>
      </c>
    </row>
    <row r="28" spans="1:57" s="123" customFormat="1" ht="12" customHeight="1">
      <c r="A28" s="124" t="s">
        <v>428</v>
      </c>
      <c r="B28" s="125" t="s">
        <v>509</v>
      </c>
      <c r="C28" s="124" t="s">
        <v>205</v>
      </c>
      <c r="D28" s="140">
        <f t="shared" si="7"/>
        <v>0</v>
      </c>
      <c r="E28" s="140">
        <f t="shared" si="8"/>
        <v>0</v>
      </c>
      <c r="F28" s="140">
        <f t="shared" si="9"/>
        <v>0</v>
      </c>
      <c r="G28" s="140">
        <f t="shared" si="10"/>
        <v>25157</v>
      </c>
      <c r="H28" s="140">
        <f t="shared" si="11"/>
        <v>16841</v>
      </c>
      <c r="I28" s="140">
        <f t="shared" si="12"/>
        <v>41998</v>
      </c>
      <c r="J28" s="125" t="s">
        <v>507</v>
      </c>
      <c r="K28" s="124" t="s">
        <v>508</v>
      </c>
      <c r="L28" s="140">
        <v>0</v>
      </c>
      <c r="M28" s="140">
        <v>0</v>
      </c>
      <c r="N28" s="140">
        <f t="shared" si="13"/>
        <v>0</v>
      </c>
      <c r="O28" s="140">
        <v>25157</v>
      </c>
      <c r="P28" s="140">
        <v>16841</v>
      </c>
      <c r="Q28" s="140">
        <f t="shared" si="14"/>
        <v>41998</v>
      </c>
      <c r="R28" s="125"/>
      <c r="S28" s="124"/>
      <c r="T28" s="140">
        <v>0</v>
      </c>
      <c r="U28" s="140">
        <v>0</v>
      </c>
      <c r="V28" s="140">
        <f t="shared" si="15"/>
        <v>0</v>
      </c>
      <c r="W28" s="140">
        <v>0</v>
      </c>
      <c r="X28" s="140">
        <v>0</v>
      </c>
      <c r="Y28" s="140">
        <f t="shared" si="16"/>
        <v>0</v>
      </c>
      <c r="Z28" s="125"/>
      <c r="AA28" s="124"/>
      <c r="AB28" s="140">
        <v>0</v>
      </c>
      <c r="AC28" s="140">
        <v>0</v>
      </c>
      <c r="AD28" s="140">
        <f t="shared" si="17"/>
        <v>0</v>
      </c>
      <c r="AE28" s="140">
        <v>0</v>
      </c>
      <c r="AF28" s="140">
        <v>0</v>
      </c>
      <c r="AG28" s="140">
        <f t="shared" si="18"/>
        <v>0</v>
      </c>
      <c r="AH28" s="125"/>
      <c r="AI28" s="124"/>
      <c r="AJ28" s="140">
        <v>0</v>
      </c>
      <c r="AK28" s="140">
        <v>0</v>
      </c>
      <c r="AL28" s="140">
        <f t="shared" si="19"/>
        <v>0</v>
      </c>
      <c r="AM28" s="140">
        <v>0</v>
      </c>
      <c r="AN28" s="140">
        <v>0</v>
      </c>
      <c r="AO28" s="140">
        <f t="shared" si="20"/>
        <v>0</v>
      </c>
      <c r="AP28" s="125"/>
      <c r="AQ28" s="124"/>
      <c r="AR28" s="140">
        <v>0</v>
      </c>
      <c r="AS28" s="140">
        <v>0</v>
      </c>
      <c r="AT28" s="140">
        <f t="shared" si="21"/>
        <v>0</v>
      </c>
      <c r="AU28" s="140">
        <v>0</v>
      </c>
      <c r="AV28" s="140">
        <v>0</v>
      </c>
      <c r="AW28" s="140">
        <f t="shared" si="22"/>
        <v>0</v>
      </c>
      <c r="AX28" s="125"/>
      <c r="AY28" s="124"/>
      <c r="AZ28" s="140">
        <v>0</v>
      </c>
      <c r="BA28" s="140">
        <v>0</v>
      </c>
      <c r="BB28" s="140">
        <f t="shared" si="23"/>
        <v>0</v>
      </c>
      <c r="BC28" s="140">
        <v>0</v>
      </c>
      <c r="BD28" s="140">
        <v>0</v>
      </c>
      <c r="BE28" s="140">
        <f t="shared" si="24"/>
        <v>0</v>
      </c>
    </row>
    <row r="29" spans="1:57" s="123" customFormat="1" ht="12" customHeight="1">
      <c r="A29" s="124" t="s">
        <v>428</v>
      </c>
      <c r="B29" s="125" t="s">
        <v>510</v>
      </c>
      <c r="C29" s="124" t="s">
        <v>202</v>
      </c>
      <c r="D29" s="140">
        <f t="shared" si="7"/>
        <v>0</v>
      </c>
      <c r="E29" s="140">
        <f t="shared" si="8"/>
        <v>0</v>
      </c>
      <c r="F29" s="140">
        <f t="shared" si="9"/>
        <v>0</v>
      </c>
      <c r="G29" s="140">
        <f t="shared" si="10"/>
        <v>24715</v>
      </c>
      <c r="H29" s="140">
        <f t="shared" si="11"/>
        <v>16546</v>
      </c>
      <c r="I29" s="140">
        <f t="shared" si="12"/>
        <v>41261</v>
      </c>
      <c r="J29" s="125" t="s">
        <v>507</v>
      </c>
      <c r="K29" s="124" t="s">
        <v>508</v>
      </c>
      <c r="L29" s="140"/>
      <c r="M29" s="140"/>
      <c r="N29" s="140">
        <f t="shared" si="13"/>
        <v>0</v>
      </c>
      <c r="O29" s="140">
        <v>24715</v>
      </c>
      <c r="P29" s="140">
        <v>16546</v>
      </c>
      <c r="Q29" s="140">
        <f t="shared" si="14"/>
        <v>41261</v>
      </c>
      <c r="R29" s="125"/>
      <c r="S29" s="124"/>
      <c r="T29" s="140">
        <v>0</v>
      </c>
      <c r="U29" s="140">
        <v>0</v>
      </c>
      <c r="V29" s="140">
        <f t="shared" si="15"/>
        <v>0</v>
      </c>
      <c r="W29" s="140">
        <v>0</v>
      </c>
      <c r="X29" s="140">
        <v>0</v>
      </c>
      <c r="Y29" s="140">
        <f t="shared" si="16"/>
        <v>0</v>
      </c>
      <c r="Z29" s="125"/>
      <c r="AA29" s="124"/>
      <c r="AB29" s="140">
        <v>0</v>
      </c>
      <c r="AC29" s="140">
        <v>0</v>
      </c>
      <c r="AD29" s="140">
        <f t="shared" si="17"/>
        <v>0</v>
      </c>
      <c r="AE29" s="140">
        <v>0</v>
      </c>
      <c r="AF29" s="140">
        <v>0</v>
      </c>
      <c r="AG29" s="140">
        <f t="shared" si="18"/>
        <v>0</v>
      </c>
      <c r="AH29" s="125"/>
      <c r="AI29" s="124"/>
      <c r="AJ29" s="140">
        <v>0</v>
      </c>
      <c r="AK29" s="140">
        <v>0</v>
      </c>
      <c r="AL29" s="140">
        <f t="shared" si="19"/>
        <v>0</v>
      </c>
      <c r="AM29" s="140">
        <v>0</v>
      </c>
      <c r="AN29" s="140">
        <v>0</v>
      </c>
      <c r="AO29" s="140">
        <f t="shared" si="20"/>
        <v>0</v>
      </c>
      <c r="AP29" s="125"/>
      <c r="AQ29" s="124"/>
      <c r="AR29" s="140">
        <v>0</v>
      </c>
      <c r="AS29" s="140">
        <v>0</v>
      </c>
      <c r="AT29" s="140">
        <f t="shared" si="21"/>
        <v>0</v>
      </c>
      <c r="AU29" s="140">
        <v>0</v>
      </c>
      <c r="AV29" s="140">
        <v>0</v>
      </c>
      <c r="AW29" s="140">
        <f t="shared" si="22"/>
        <v>0</v>
      </c>
      <c r="AX29" s="125"/>
      <c r="AY29" s="124"/>
      <c r="AZ29" s="140">
        <v>0</v>
      </c>
      <c r="BA29" s="140">
        <v>0</v>
      </c>
      <c r="BB29" s="140">
        <f t="shared" si="23"/>
        <v>0</v>
      </c>
      <c r="BC29" s="140">
        <v>0</v>
      </c>
      <c r="BD29" s="140">
        <v>0</v>
      </c>
      <c r="BE29" s="140">
        <f t="shared" si="24"/>
        <v>0</v>
      </c>
    </row>
    <row r="30" spans="1:57" s="123" customFormat="1" ht="12" customHeight="1">
      <c r="A30" s="124" t="s">
        <v>428</v>
      </c>
      <c r="B30" s="125" t="s">
        <v>511</v>
      </c>
      <c r="C30" s="124" t="s">
        <v>512</v>
      </c>
      <c r="D30" s="140">
        <f t="shared" si="7"/>
        <v>0</v>
      </c>
      <c r="E30" s="140">
        <f t="shared" si="8"/>
        <v>0</v>
      </c>
      <c r="F30" s="140">
        <f t="shared" si="9"/>
        <v>0</v>
      </c>
      <c r="G30" s="140">
        <f t="shared" si="10"/>
        <v>11195</v>
      </c>
      <c r="H30" s="140">
        <f t="shared" si="11"/>
        <v>7494</v>
      </c>
      <c r="I30" s="140">
        <f t="shared" si="12"/>
        <v>18689</v>
      </c>
      <c r="J30" s="125" t="s">
        <v>507</v>
      </c>
      <c r="K30" s="124" t="s">
        <v>508</v>
      </c>
      <c r="L30" s="140"/>
      <c r="M30" s="140">
        <v>0</v>
      </c>
      <c r="N30" s="140">
        <f t="shared" si="13"/>
        <v>0</v>
      </c>
      <c r="O30" s="140">
        <v>11195</v>
      </c>
      <c r="P30" s="140">
        <v>7494</v>
      </c>
      <c r="Q30" s="140">
        <f t="shared" si="14"/>
        <v>18689</v>
      </c>
      <c r="R30" s="125"/>
      <c r="S30" s="124"/>
      <c r="T30" s="140">
        <v>0</v>
      </c>
      <c r="U30" s="140">
        <v>0</v>
      </c>
      <c r="V30" s="140">
        <f t="shared" si="15"/>
        <v>0</v>
      </c>
      <c r="W30" s="140">
        <v>0</v>
      </c>
      <c r="X30" s="140">
        <v>0</v>
      </c>
      <c r="Y30" s="140">
        <f t="shared" si="16"/>
        <v>0</v>
      </c>
      <c r="Z30" s="125"/>
      <c r="AA30" s="124"/>
      <c r="AB30" s="140">
        <v>0</v>
      </c>
      <c r="AC30" s="140">
        <v>0</v>
      </c>
      <c r="AD30" s="140">
        <f t="shared" si="17"/>
        <v>0</v>
      </c>
      <c r="AE30" s="140">
        <v>0</v>
      </c>
      <c r="AF30" s="140">
        <v>0</v>
      </c>
      <c r="AG30" s="140">
        <f t="shared" si="18"/>
        <v>0</v>
      </c>
      <c r="AH30" s="125"/>
      <c r="AI30" s="124"/>
      <c r="AJ30" s="140">
        <v>0</v>
      </c>
      <c r="AK30" s="140">
        <v>0</v>
      </c>
      <c r="AL30" s="140">
        <f t="shared" si="19"/>
        <v>0</v>
      </c>
      <c r="AM30" s="140">
        <v>0</v>
      </c>
      <c r="AN30" s="140">
        <v>0</v>
      </c>
      <c r="AO30" s="140">
        <f t="shared" si="20"/>
        <v>0</v>
      </c>
      <c r="AP30" s="125"/>
      <c r="AQ30" s="124"/>
      <c r="AR30" s="140">
        <v>0</v>
      </c>
      <c r="AS30" s="140">
        <v>0</v>
      </c>
      <c r="AT30" s="140">
        <f t="shared" si="21"/>
        <v>0</v>
      </c>
      <c r="AU30" s="140">
        <v>0</v>
      </c>
      <c r="AV30" s="140">
        <v>0</v>
      </c>
      <c r="AW30" s="140">
        <f t="shared" si="22"/>
        <v>0</v>
      </c>
      <c r="AX30" s="125"/>
      <c r="AY30" s="124"/>
      <c r="AZ30" s="140">
        <v>0</v>
      </c>
      <c r="BA30" s="140">
        <v>0</v>
      </c>
      <c r="BB30" s="140">
        <f t="shared" si="23"/>
        <v>0</v>
      </c>
      <c r="BC30" s="140">
        <v>0</v>
      </c>
      <c r="BD30" s="140">
        <v>0</v>
      </c>
      <c r="BE30" s="140">
        <f t="shared" si="24"/>
        <v>0</v>
      </c>
    </row>
    <row r="31" spans="1:57" s="123" customFormat="1" ht="12" customHeight="1">
      <c r="A31" s="124" t="s">
        <v>428</v>
      </c>
      <c r="B31" s="125" t="s">
        <v>513</v>
      </c>
      <c r="C31" s="124" t="s">
        <v>514</v>
      </c>
      <c r="D31" s="140">
        <f t="shared" si="7"/>
        <v>0</v>
      </c>
      <c r="E31" s="140">
        <f t="shared" si="8"/>
        <v>0</v>
      </c>
      <c r="F31" s="140">
        <f t="shared" si="9"/>
        <v>0</v>
      </c>
      <c r="G31" s="140">
        <f t="shared" si="10"/>
        <v>7639</v>
      </c>
      <c r="H31" s="140">
        <f t="shared" si="11"/>
        <v>5114</v>
      </c>
      <c r="I31" s="140">
        <f t="shared" si="12"/>
        <v>12753</v>
      </c>
      <c r="J31" s="125" t="s">
        <v>507</v>
      </c>
      <c r="K31" s="124" t="s">
        <v>508</v>
      </c>
      <c r="L31" s="140">
        <v>0</v>
      </c>
      <c r="M31" s="140">
        <v>0</v>
      </c>
      <c r="N31" s="140">
        <f t="shared" si="13"/>
        <v>0</v>
      </c>
      <c r="O31" s="140">
        <v>7639</v>
      </c>
      <c r="P31" s="140">
        <v>5114</v>
      </c>
      <c r="Q31" s="140">
        <f t="shared" si="14"/>
        <v>12753</v>
      </c>
      <c r="R31" s="125"/>
      <c r="S31" s="124"/>
      <c r="T31" s="140">
        <v>0</v>
      </c>
      <c r="U31" s="140">
        <v>0</v>
      </c>
      <c r="V31" s="140">
        <f t="shared" si="15"/>
        <v>0</v>
      </c>
      <c r="W31" s="140">
        <v>0</v>
      </c>
      <c r="X31" s="140">
        <v>0</v>
      </c>
      <c r="Y31" s="140">
        <f t="shared" si="16"/>
        <v>0</v>
      </c>
      <c r="Z31" s="125"/>
      <c r="AA31" s="124"/>
      <c r="AB31" s="140">
        <v>0</v>
      </c>
      <c r="AC31" s="140">
        <v>0</v>
      </c>
      <c r="AD31" s="140">
        <f t="shared" si="17"/>
        <v>0</v>
      </c>
      <c r="AE31" s="140">
        <v>0</v>
      </c>
      <c r="AF31" s="140">
        <v>0</v>
      </c>
      <c r="AG31" s="140">
        <f t="shared" si="18"/>
        <v>0</v>
      </c>
      <c r="AH31" s="125"/>
      <c r="AI31" s="124"/>
      <c r="AJ31" s="140">
        <v>0</v>
      </c>
      <c r="AK31" s="140">
        <v>0</v>
      </c>
      <c r="AL31" s="140">
        <f t="shared" si="19"/>
        <v>0</v>
      </c>
      <c r="AM31" s="140">
        <v>0</v>
      </c>
      <c r="AN31" s="140">
        <v>0</v>
      </c>
      <c r="AO31" s="140">
        <f t="shared" si="20"/>
        <v>0</v>
      </c>
      <c r="AP31" s="125"/>
      <c r="AQ31" s="124"/>
      <c r="AR31" s="140">
        <v>0</v>
      </c>
      <c r="AS31" s="140">
        <v>0</v>
      </c>
      <c r="AT31" s="140">
        <f t="shared" si="21"/>
        <v>0</v>
      </c>
      <c r="AU31" s="140">
        <v>0</v>
      </c>
      <c r="AV31" s="140">
        <v>0</v>
      </c>
      <c r="AW31" s="140">
        <f t="shared" si="22"/>
        <v>0</v>
      </c>
      <c r="AX31" s="125"/>
      <c r="AY31" s="124"/>
      <c r="AZ31" s="140">
        <v>0</v>
      </c>
      <c r="BA31" s="140">
        <v>0</v>
      </c>
      <c r="BB31" s="140">
        <f t="shared" si="23"/>
        <v>0</v>
      </c>
      <c r="BC31" s="140">
        <v>0</v>
      </c>
      <c r="BD31" s="140">
        <v>0</v>
      </c>
      <c r="BE31" s="140">
        <f t="shared" si="24"/>
        <v>0</v>
      </c>
    </row>
    <row r="32" spans="1:57" s="123" customFormat="1" ht="12" customHeight="1">
      <c r="A32" s="124" t="s">
        <v>428</v>
      </c>
      <c r="B32" s="125" t="s">
        <v>515</v>
      </c>
      <c r="C32" s="124" t="s">
        <v>516</v>
      </c>
      <c r="D32" s="140">
        <f t="shared" si="7"/>
        <v>0</v>
      </c>
      <c r="E32" s="140">
        <f t="shared" si="8"/>
        <v>0</v>
      </c>
      <c r="F32" s="140">
        <f t="shared" si="9"/>
        <v>0</v>
      </c>
      <c r="G32" s="140">
        <f t="shared" si="10"/>
        <v>0</v>
      </c>
      <c r="H32" s="140">
        <f t="shared" si="11"/>
        <v>25484</v>
      </c>
      <c r="I32" s="140">
        <f t="shared" si="12"/>
        <v>25484</v>
      </c>
      <c r="J32" s="125" t="s">
        <v>490</v>
      </c>
      <c r="K32" s="124" t="s">
        <v>491</v>
      </c>
      <c r="L32" s="140">
        <v>0</v>
      </c>
      <c r="M32" s="140">
        <v>0</v>
      </c>
      <c r="N32" s="140">
        <f t="shared" si="13"/>
        <v>0</v>
      </c>
      <c r="O32" s="140">
        <v>0</v>
      </c>
      <c r="P32" s="140">
        <v>25484</v>
      </c>
      <c r="Q32" s="140">
        <f t="shared" si="14"/>
        <v>25484</v>
      </c>
      <c r="R32" s="125"/>
      <c r="S32" s="124"/>
      <c r="T32" s="140">
        <v>0</v>
      </c>
      <c r="U32" s="140">
        <v>0</v>
      </c>
      <c r="V32" s="140">
        <f t="shared" si="15"/>
        <v>0</v>
      </c>
      <c r="W32" s="140">
        <v>0</v>
      </c>
      <c r="X32" s="140">
        <v>0</v>
      </c>
      <c r="Y32" s="140">
        <f t="shared" si="16"/>
        <v>0</v>
      </c>
      <c r="Z32" s="125"/>
      <c r="AA32" s="124"/>
      <c r="AB32" s="140">
        <v>0</v>
      </c>
      <c r="AC32" s="140">
        <v>0</v>
      </c>
      <c r="AD32" s="140">
        <f t="shared" si="17"/>
        <v>0</v>
      </c>
      <c r="AE32" s="140">
        <v>0</v>
      </c>
      <c r="AF32" s="140">
        <v>0</v>
      </c>
      <c r="AG32" s="140">
        <f t="shared" si="18"/>
        <v>0</v>
      </c>
      <c r="AH32" s="125"/>
      <c r="AI32" s="124"/>
      <c r="AJ32" s="140">
        <v>0</v>
      </c>
      <c r="AK32" s="140">
        <v>0</v>
      </c>
      <c r="AL32" s="140">
        <f t="shared" si="19"/>
        <v>0</v>
      </c>
      <c r="AM32" s="140">
        <v>0</v>
      </c>
      <c r="AN32" s="140">
        <v>0</v>
      </c>
      <c r="AO32" s="140">
        <f t="shared" si="20"/>
        <v>0</v>
      </c>
      <c r="AP32" s="125"/>
      <c r="AQ32" s="124"/>
      <c r="AR32" s="140">
        <v>0</v>
      </c>
      <c r="AS32" s="140">
        <v>0</v>
      </c>
      <c r="AT32" s="140">
        <f t="shared" si="21"/>
        <v>0</v>
      </c>
      <c r="AU32" s="140">
        <v>0</v>
      </c>
      <c r="AV32" s="140">
        <v>0</v>
      </c>
      <c r="AW32" s="140">
        <f t="shared" si="22"/>
        <v>0</v>
      </c>
      <c r="AX32" s="125"/>
      <c r="AY32" s="124"/>
      <c r="AZ32" s="140">
        <v>0</v>
      </c>
      <c r="BA32" s="140">
        <v>0</v>
      </c>
      <c r="BB32" s="140">
        <f t="shared" si="23"/>
        <v>0</v>
      </c>
      <c r="BC32" s="140">
        <v>0</v>
      </c>
      <c r="BD32" s="140">
        <v>0</v>
      </c>
      <c r="BE32" s="140">
        <f t="shared" si="24"/>
        <v>0</v>
      </c>
    </row>
    <row r="33" spans="1:57" s="123" customFormat="1" ht="12" customHeight="1">
      <c r="A33" s="124" t="s">
        <v>428</v>
      </c>
      <c r="B33" s="125" t="s">
        <v>517</v>
      </c>
      <c r="C33" s="124" t="s">
        <v>518</v>
      </c>
      <c r="D33" s="140">
        <f t="shared" si="7"/>
        <v>393</v>
      </c>
      <c r="E33" s="140">
        <f t="shared" si="8"/>
        <v>186953</v>
      </c>
      <c r="F33" s="140">
        <f t="shared" si="9"/>
        <v>187346</v>
      </c>
      <c r="G33" s="140">
        <f t="shared" si="10"/>
        <v>1545</v>
      </c>
      <c r="H33" s="140">
        <f t="shared" si="11"/>
        <v>117204</v>
      </c>
      <c r="I33" s="140">
        <f t="shared" si="12"/>
        <v>118749</v>
      </c>
      <c r="J33" s="125" t="s">
        <v>463</v>
      </c>
      <c r="K33" s="124" t="s">
        <v>519</v>
      </c>
      <c r="L33" s="140">
        <v>393</v>
      </c>
      <c r="M33" s="140">
        <v>29843</v>
      </c>
      <c r="N33" s="140">
        <f t="shared" si="13"/>
        <v>30236</v>
      </c>
      <c r="O33" s="140">
        <v>1545</v>
      </c>
      <c r="P33" s="140">
        <v>117204</v>
      </c>
      <c r="Q33" s="140">
        <f t="shared" si="14"/>
        <v>118749</v>
      </c>
      <c r="R33" s="125" t="s">
        <v>492</v>
      </c>
      <c r="S33" s="124" t="s">
        <v>520</v>
      </c>
      <c r="T33" s="140">
        <v>0</v>
      </c>
      <c r="U33" s="140">
        <v>157110</v>
      </c>
      <c r="V33" s="140">
        <f t="shared" si="15"/>
        <v>157110</v>
      </c>
      <c r="W33" s="140">
        <v>0</v>
      </c>
      <c r="X33" s="140">
        <v>0</v>
      </c>
      <c r="Y33" s="140">
        <f t="shared" si="16"/>
        <v>0</v>
      </c>
      <c r="Z33" s="125"/>
      <c r="AA33" s="124"/>
      <c r="AB33" s="140">
        <v>0</v>
      </c>
      <c r="AC33" s="140">
        <v>0</v>
      </c>
      <c r="AD33" s="140">
        <f t="shared" si="17"/>
        <v>0</v>
      </c>
      <c r="AE33" s="140">
        <v>0</v>
      </c>
      <c r="AF33" s="140">
        <v>0</v>
      </c>
      <c r="AG33" s="140">
        <f t="shared" si="18"/>
        <v>0</v>
      </c>
      <c r="AH33" s="125"/>
      <c r="AI33" s="124"/>
      <c r="AJ33" s="140">
        <v>0</v>
      </c>
      <c r="AK33" s="140">
        <v>0</v>
      </c>
      <c r="AL33" s="140">
        <f t="shared" si="19"/>
        <v>0</v>
      </c>
      <c r="AM33" s="140">
        <v>0</v>
      </c>
      <c r="AN33" s="140">
        <v>0</v>
      </c>
      <c r="AO33" s="140">
        <f t="shared" si="20"/>
        <v>0</v>
      </c>
      <c r="AP33" s="125"/>
      <c r="AQ33" s="124"/>
      <c r="AR33" s="140">
        <v>0</v>
      </c>
      <c r="AS33" s="140">
        <v>0</v>
      </c>
      <c r="AT33" s="140">
        <f t="shared" si="21"/>
        <v>0</v>
      </c>
      <c r="AU33" s="140">
        <v>0</v>
      </c>
      <c r="AV33" s="140">
        <v>0</v>
      </c>
      <c r="AW33" s="140">
        <f t="shared" si="22"/>
        <v>0</v>
      </c>
      <c r="AX33" s="125"/>
      <c r="AY33" s="124"/>
      <c r="AZ33" s="140">
        <v>0</v>
      </c>
      <c r="BA33" s="140">
        <v>0</v>
      </c>
      <c r="BB33" s="140">
        <f t="shared" si="23"/>
        <v>0</v>
      </c>
      <c r="BC33" s="140">
        <v>0</v>
      </c>
      <c r="BD33" s="140">
        <v>0</v>
      </c>
      <c r="BE33" s="140">
        <f t="shared" si="24"/>
        <v>0</v>
      </c>
    </row>
    <row r="34" spans="1:57" s="123" customFormat="1" ht="12" customHeight="1">
      <c r="A34" s="124" t="s">
        <v>428</v>
      </c>
      <c r="B34" s="125" t="s">
        <v>521</v>
      </c>
      <c r="C34" s="124" t="s">
        <v>522</v>
      </c>
      <c r="D34" s="140">
        <f t="shared" si="7"/>
        <v>214</v>
      </c>
      <c r="E34" s="140">
        <f t="shared" si="8"/>
        <v>16275</v>
      </c>
      <c r="F34" s="140">
        <f t="shared" si="9"/>
        <v>16489</v>
      </c>
      <c r="G34" s="140">
        <f t="shared" si="10"/>
        <v>552</v>
      </c>
      <c r="H34" s="140">
        <f t="shared" si="11"/>
        <v>41911</v>
      </c>
      <c r="I34" s="140">
        <f t="shared" si="12"/>
        <v>42463</v>
      </c>
      <c r="J34" s="125" t="s">
        <v>463</v>
      </c>
      <c r="K34" s="124" t="s">
        <v>464</v>
      </c>
      <c r="L34" s="140">
        <v>214</v>
      </c>
      <c r="M34" s="140">
        <v>16275</v>
      </c>
      <c r="N34" s="140">
        <f t="shared" si="13"/>
        <v>16489</v>
      </c>
      <c r="O34" s="140">
        <v>552</v>
      </c>
      <c r="P34" s="140">
        <v>41911</v>
      </c>
      <c r="Q34" s="140">
        <f t="shared" si="14"/>
        <v>42463</v>
      </c>
      <c r="R34" s="125"/>
      <c r="S34" s="124"/>
      <c r="T34" s="140">
        <v>0</v>
      </c>
      <c r="U34" s="140">
        <v>0</v>
      </c>
      <c r="V34" s="140">
        <f t="shared" si="15"/>
        <v>0</v>
      </c>
      <c r="W34" s="140">
        <v>0</v>
      </c>
      <c r="X34" s="140">
        <v>0</v>
      </c>
      <c r="Y34" s="140">
        <f t="shared" si="16"/>
        <v>0</v>
      </c>
      <c r="Z34" s="125"/>
      <c r="AA34" s="124"/>
      <c r="AB34" s="140">
        <v>0</v>
      </c>
      <c r="AC34" s="140">
        <v>0</v>
      </c>
      <c r="AD34" s="140">
        <f t="shared" si="17"/>
        <v>0</v>
      </c>
      <c r="AE34" s="140">
        <v>0</v>
      </c>
      <c r="AF34" s="140">
        <v>0</v>
      </c>
      <c r="AG34" s="140">
        <f t="shared" si="18"/>
        <v>0</v>
      </c>
      <c r="AH34" s="125"/>
      <c r="AI34" s="124"/>
      <c r="AJ34" s="140">
        <v>0</v>
      </c>
      <c r="AK34" s="140">
        <v>0</v>
      </c>
      <c r="AL34" s="140">
        <f t="shared" si="19"/>
        <v>0</v>
      </c>
      <c r="AM34" s="140">
        <v>0</v>
      </c>
      <c r="AN34" s="140">
        <v>0</v>
      </c>
      <c r="AO34" s="140">
        <f t="shared" si="20"/>
        <v>0</v>
      </c>
      <c r="AP34" s="125"/>
      <c r="AQ34" s="124"/>
      <c r="AR34" s="140">
        <v>0</v>
      </c>
      <c r="AS34" s="140">
        <v>0</v>
      </c>
      <c r="AT34" s="140">
        <f t="shared" si="21"/>
        <v>0</v>
      </c>
      <c r="AU34" s="140">
        <v>0</v>
      </c>
      <c r="AV34" s="140">
        <v>0</v>
      </c>
      <c r="AW34" s="140">
        <f t="shared" si="22"/>
        <v>0</v>
      </c>
      <c r="AX34" s="125"/>
      <c r="AY34" s="124"/>
      <c r="AZ34" s="140">
        <v>0</v>
      </c>
      <c r="BA34" s="140">
        <v>0</v>
      </c>
      <c r="BB34" s="140">
        <f t="shared" si="23"/>
        <v>0</v>
      </c>
      <c r="BC34" s="140">
        <v>0</v>
      </c>
      <c r="BD34" s="140">
        <v>0</v>
      </c>
      <c r="BE34" s="140">
        <f t="shared" si="24"/>
        <v>0</v>
      </c>
    </row>
    <row r="35" spans="1:57" s="123" customFormat="1" ht="12" customHeight="1">
      <c r="A35" s="124" t="s">
        <v>428</v>
      </c>
      <c r="B35" s="125" t="s">
        <v>523</v>
      </c>
      <c r="C35" s="124" t="s">
        <v>524</v>
      </c>
      <c r="D35" s="140">
        <f t="shared" si="7"/>
        <v>0</v>
      </c>
      <c r="E35" s="140">
        <f t="shared" si="8"/>
        <v>88566</v>
      </c>
      <c r="F35" s="140">
        <f t="shared" si="9"/>
        <v>88566</v>
      </c>
      <c r="G35" s="140">
        <f t="shared" si="10"/>
        <v>0</v>
      </c>
      <c r="H35" s="140">
        <f t="shared" si="11"/>
        <v>13957</v>
      </c>
      <c r="I35" s="140">
        <f t="shared" si="12"/>
        <v>13957</v>
      </c>
      <c r="J35" s="125" t="s">
        <v>494</v>
      </c>
      <c r="K35" s="124" t="s">
        <v>525</v>
      </c>
      <c r="L35" s="140">
        <v>0</v>
      </c>
      <c r="M35" s="140">
        <v>88566</v>
      </c>
      <c r="N35" s="140">
        <f t="shared" si="13"/>
        <v>88566</v>
      </c>
      <c r="O35" s="140">
        <v>0</v>
      </c>
      <c r="P35" s="140">
        <v>13957</v>
      </c>
      <c r="Q35" s="140">
        <f t="shared" si="14"/>
        <v>13957</v>
      </c>
      <c r="R35" s="125"/>
      <c r="S35" s="124"/>
      <c r="T35" s="140">
        <v>0</v>
      </c>
      <c r="U35" s="140">
        <v>0</v>
      </c>
      <c r="V35" s="140">
        <f t="shared" si="15"/>
        <v>0</v>
      </c>
      <c r="W35" s="140">
        <v>0</v>
      </c>
      <c r="X35" s="140">
        <v>0</v>
      </c>
      <c r="Y35" s="140">
        <f t="shared" si="16"/>
        <v>0</v>
      </c>
      <c r="Z35" s="125"/>
      <c r="AA35" s="124"/>
      <c r="AB35" s="140">
        <v>0</v>
      </c>
      <c r="AC35" s="140">
        <v>0</v>
      </c>
      <c r="AD35" s="140">
        <f t="shared" si="17"/>
        <v>0</v>
      </c>
      <c r="AE35" s="140">
        <v>0</v>
      </c>
      <c r="AF35" s="140">
        <v>0</v>
      </c>
      <c r="AG35" s="140">
        <f t="shared" si="18"/>
        <v>0</v>
      </c>
      <c r="AH35" s="125"/>
      <c r="AI35" s="124"/>
      <c r="AJ35" s="140">
        <v>0</v>
      </c>
      <c r="AK35" s="140">
        <v>0</v>
      </c>
      <c r="AL35" s="140">
        <f t="shared" si="19"/>
        <v>0</v>
      </c>
      <c r="AM35" s="140">
        <v>0</v>
      </c>
      <c r="AN35" s="140">
        <v>0</v>
      </c>
      <c r="AO35" s="140">
        <f t="shared" si="20"/>
        <v>0</v>
      </c>
      <c r="AP35" s="125"/>
      <c r="AQ35" s="124"/>
      <c r="AR35" s="140">
        <v>0</v>
      </c>
      <c r="AS35" s="140">
        <v>0</v>
      </c>
      <c r="AT35" s="140">
        <f t="shared" si="21"/>
        <v>0</v>
      </c>
      <c r="AU35" s="140">
        <v>0</v>
      </c>
      <c r="AV35" s="140">
        <v>0</v>
      </c>
      <c r="AW35" s="140">
        <f t="shared" si="22"/>
        <v>0</v>
      </c>
      <c r="AX35" s="125"/>
      <c r="AY35" s="124"/>
      <c r="AZ35" s="140">
        <v>0</v>
      </c>
      <c r="BA35" s="140">
        <v>0</v>
      </c>
      <c r="BB35" s="140">
        <f t="shared" si="23"/>
        <v>0</v>
      </c>
      <c r="BC35" s="140">
        <v>0</v>
      </c>
      <c r="BD35" s="140">
        <v>0</v>
      </c>
      <c r="BE35" s="140">
        <f t="shared" si="24"/>
        <v>0</v>
      </c>
    </row>
    <row r="36" spans="1:57" s="123" customFormat="1" ht="12" customHeight="1">
      <c r="A36" s="124" t="s">
        <v>428</v>
      </c>
      <c r="B36" s="125" t="s">
        <v>526</v>
      </c>
      <c r="C36" s="124" t="s">
        <v>527</v>
      </c>
      <c r="D36" s="140">
        <f t="shared" si="7"/>
        <v>0</v>
      </c>
      <c r="E36" s="140">
        <f t="shared" si="8"/>
        <v>5282</v>
      </c>
      <c r="F36" s="140">
        <f t="shared" si="9"/>
        <v>5282</v>
      </c>
      <c r="G36" s="140">
        <f t="shared" si="10"/>
        <v>0</v>
      </c>
      <c r="H36" s="140">
        <f t="shared" si="11"/>
        <v>6100</v>
      </c>
      <c r="I36" s="140">
        <f t="shared" si="12"/>
        <v>6100</v>
      </c>
      <c r="J36" s="125" t="s">
        <v>443</v>
      </c>
      <c r="K36" s="124" t="s">
        <v>444</v>
      </c>
      <c r="L36" s="140">
        <v>0</v>
      </c>
      <c r="M36" s="140">
        <v>5282</v>
      </c>
      <c r="N36" s="140">
        <f t="shared" si="13"/>
        <v>5282</v>
      </c>
      <c r="O36" s="140">
        <v>0</v>
      </c>
      <c r="P36" s="140">
        <v>6100</v>
      </c>
      <c r="Q36" s="140">
        <f t="shared" si="14"/>
        <v>6100</v>
      </c>
      <c r="R36" s="125"/>
      <c r="S36" s="124"/>
      <c r="T36" s="140">
        <v>0</v>
      </c>
      <c r="U36" s="140">
        <v>0</v>
      </c>
      <c r="V36" s="140">
        <f t="shared" si="15"/>
        <v>0</v>
      </c>
      <c r="W36" s="140">
        <v>0</v>
      </c>
      <c r="X36" s="140">
        <v>0</v>
      </c>
      <c r="Y36" s="140">
        <f t="shared" si="16"/>
        <v>0</v>
      </c>
      <c r="Z36" s="125"/>
      <c r="AA36" s="124"/>
      <c r="AB36" s="140">
        <v>0</v>
      </c>
      <c r="AC36" s="140">
        <v>0</v>
      </c>
      <c r="AD36" s="140">
        <f t="shared" si="17"/>
        <v>0</v>
      </c>
      <c r="AE36" s="140">
        <v>0</v>
      </c>
      <c r="AF36" s="140">
        <v>0</v>
      </c>
      <c r="AG36" s="140">
        <f t="shared" si="18"/>
        <v>0</v>
      </c>
      <c r="AH36" s="125"/>
      <c r="AI36" s="124"/>
      <c r="AJ36" s="140">
        <v>0</v>
      </c>
      <c r="AK36" s="140">
        <v>0</v>
      </c>
      <c r="AL36" s="140">
        <f t="shared" si="19"/>
        <v>0</v>
      </c>
      <c r="AM36" s="140">
        <v>0</v>
      </c>
      <c r="AN36" s="140">
        <v>0</v>
      </c>
      <c r="AO36" s="140">
        <f t="shared" si="20"/>
        <v>0</v>
      </c>
      <c r="AP36" s="125"/>
      <c r="AQ36" s="124"/>
      <c r="AR36" s="140">
        <v>0</v>
      </c>
      <c r="AS36" s="140">
        <v>0</v>
      </c>
      <c r="AT36" s="140">
        <f t="shared" si="21"/>
        <v>0</v>
      </c>
      <c r="AU36" s="140">
        <v>0</v>
      </c>
      <c r="AV36" s="140">
        <v>0</v>
      </c>
      <c r="AW36" s="140">
        <f t="shared" si="22"/>
        <v>0</v>
      </c>
      <c r="AX36" s="125"/>
      <c r="AY36" s="124"/>
      <c r="AZ36" s="140">
        <v>0</v>
      </c>
      <c r="BA36" s="140">
        <v>0</v>
      </c>
      <c r="BB36" s="140">
        <f t="shared" si="23"/>
        <v>0</v>
      </c>
      <c r="BC36" s="140">
        <v>0</v>
      </c>
      <c r="BD36" s="140">
        <v>0</v>
      </c>
      <c r="BE36" s="140">
        <f t="shared" si="24"/>
        <v>0</v>
      </c>
    </row>
    <row r="37" spans="1:57" s="123" customFormat="1" ht="12" customHeight="1">
      <c r="A37" s="124" t="s">
        <v>428</v>
      </c>
      <c r="B37" s="125" t="s">
        <v>528</v>
      </c>
      <c r="C37" s="124" t="s">
        <v>529</v>
      </c>
      <c r="D37" s="140">
        <f t="shared" si="7"/>
        <v>0</v>
      </c>
      <c r="E37" s="140">
        <f t="shared" si="8"/>
        <v>20965</v>
      </c>
      <c r="F37" s="140">
        <f t="shared" si="9"/>
        <v>20965</v>
      </c>
      <c r="G37" s="140">
        <f t="shared" si="10"/>
        <v>0</v>
      </c>
      <c r="H37" s="140">
        <f t="shared" si="11"/>
        <v>13875</v>
      </c>
      <c r="I37" s="140">
        <f t="shared" si="12"/>
        <v>13875</v>
      </c>
      <c r="J37" s="125" t="s">
        <v>443</v>
      </c>
      <c r="K37" s="124" t="s">
        <v>444</v>
      </c>
      <c r="L37" s="140">
        <v>0</v>
      </c>
      <c r="M37" s="140">
        <v>20965</v>
      </c>
      <c r="N37" s="140">
        <f t="shared" si="13"/>
        <v>20965</v>
      </c>
      <c r="O37" s="140">
        <v>0</v>
      </c>
      <c r="P37" s="140">
        <v>13875</v>
      </c>
      <c r="Q37" s="140">
        <f t="shared" si="14"/>
        <v>13875</v>
      </c>
      <c r="R37" s="125"/>
      <c r="S37" s="124"/>
      <c r="T37" s="140">
        <v>0</v>
      </c>
      <c r="U37" s="140">
        <v>0</v>
      </c>
      <c r="V37" s="140">
        <f t="shared" si="15"/>
        <v>0</v>
      </c>
      <c r="W37" s="140">
        <v>0</v>
      </c>
      <c r="X37" s="140">
        <v>0</v>
      </c>
      <c r="Y37" s="140">
        <f t="shared" si="16"/>
        <v>0</v>
      </c>
      <c r="Z37" s="125"/>
      <c r="AA37" s="124"/>
      <c r="AB37" s="140">
        <v>0</v>
      </c>
      <c r="AC37" s="140">
        <v>0</v>
      </c>
      <c r="AD37" s="140">
        <f t="shared" si="17"/>
        <v>0</v>
      </c>
      <c r="AE37" s="140">
        <v>0</v>
      </c>
      <c r="AF37" s="140">
        <v>0</v>
      </c>
      <c r="AG37" s="140">
        <f t="shared" si="18"/>
        <v>0</v>
      </c>
      <c r="AH37" s="125"/>
      <c r="AI37" s="124"/>
      <c r="AJ37" s="140">
        <v>0</v>
      </c>
      <c r="AK37" s="140">
        <v>0</v>
      </c>
      <c r="AL37" s="140">
        <f t="shared" si="19"/>
        <v>0</v>
      </c>
      <c r="AM37" s="140">
        <v>0</v>
      </c>
      <c r="AN37" s="140">
        <v>0</v>
      </c>
      <c r="AO37" s="140">
        <f t="shared" si="20"/>
        <v>0</v>
      </c>
      <c r="AP37" s="125"/>
      <c r="AQ37" s="124"/>
      <c r="AR37" s="140">
        <v>0</v>
      </c>
      <c r="AS37" s="140">
        <v>0</v>
      </c>
      <c r="AT37" s="140">
        <f t="shared" si="21"/>
        <v>0</v>
      </c>
      <c r="AU37" s="140">
        <v>0</v>
      </c>
      <c r="AV37" s="140">
        <v>0</v>
      </c>
      <c r="AW37" s="140">
        <f t="shared" si="22"/>
        <v>0</v>
      </c>
      <c r="AX37" s="125"/>
      <c r="AY37" s="124"/>
      <c r="AZ37" s="140">
        <v>0</v>
      </c>
      <c r="BA37" s="140">
        <v>0</v>
      </c>
      <c r="BB37" s="140">
        <f t="shared" si="23"/>
        <v>0</v>
      </c>
      <c r="BC37" s="140">
        <v>0</v>
      </c>
      <c r="BD37" s="140">
        <v>0</v>
      </c>
      <c r="BE37" s="140">
        <f t="shared" si="24"/>
        <v>0</v>
      </c>
    </row>
    <row r="38" spans="1:57" s="123" customFormat="1" ht="12" customHeight="1">
      <c r="A38" s="124" t="s">
        <v>428</v>
      </c>
      <c r="B38" s="125" t="s">
        <v>530</v>
      </c>
      <c r="C38" s="124" t="s">
        <v>531</v>
      </c>
      <c r="D38" s="140">
        <f t="shared" si="7"/>
        <v>30692</v>
      </c>
      <c r="E38" s="140">
        <f t="shared" si="8"/>
        <v>0</v>
      </c>
      <c r="F38" s="140">
        <f t="shared" si="9"/>
        <v>30692</v>
      </c>
      <c r="G38" s="140">
        <f t="shared" si="10"/>
        <v>0</v>
      </c>
      <c r="H38" s="140">
        <f t="shared" si="11"/>
        <v>10312</v>
      </c>
      <c r="I38" s="140">
        <f t="shared" si="12"/>
        <v>10312</v>
      </c>
      <c r="J38" s="125" t="s">
        <v>447</v>
      </c>
      <c r="K38" s="124" t="s">
        <v>448</v>
      </c>
      <c r="L38" s="140">
        <v>0</v>
      </c>
      <c r="M38" s="140">
        <v>0</v>
      </c>
      <c r="N38" s="140">
        <f t="shared" si="13"/>
        <v>0</v>
      </c>
      <c r="O38" s="140">
        <v>0</v>
      </c>
      <c r="P38" s="140">
        <v>10312</v>
      </c>
      <c r="Q38" s="140">
        <f t="shared" si="14"/>
        <v>10312</v>
      </c>
      <c r="R38" s="125" t="s">
        <v>449</v>
      </c>
      <c r="S38" s="124" t="s">
        <v>450</v>
      </c>
      <c r="T38" s="140">
        <v>30692</v>
      </c>
      <c r="U38" s="140">
        <v>0</v>
      </c>
      <c r="V38" s="140">
        <f t="shared" si="15"/>
        <v>30692</v>
      </c>
      <c r="W38" s="140">
        <v>0</v>
      </c>
      <c r="X38" s="140">
        <v>0</v>
      </c>
      <c r="Y38" s="140">
        <f t="shared" si="16"/>
        <v>0</v>
      </c>
      <c r="Z38" s="125"/>
      <c r="AA38" s="124"/>
      <c r="AB38" s="140">
        <v>0</v>
      </c>
      <c r="AC38" s="140">
        <v>0</v>
      </c>
      <c r="AD38" s="140">
        <f t="shared" si="17"/>
        <v>0</v>
      </c>
      <c r="AE38" s="140">
        <v>0</v>
      </c>
      <c r="AF38" s="140">
        <v>0</v>
      </c>
      <c r="AG38" s="140">
        <f t="shared" si="18"/>
        <v>0</v>
      </c>
      <c r="AH38" s="125"/>
      <c r="AI38" s="124"/>
      <c r="AJ38" s="140">
        <v>0</v>
      </c>
      <c r="AK38" s="140">
        <v>0</v>
      </c>
      <c r="AL38" s="140">
        <f t="shared" si="19"/>
        <v>0</v>
      </c>
      <c r="AM38" s="140">
        <v>0</v>
      </c>
      <c r="AN38" s="140">
        <v>0</v>
      </c>
      <c r="AO38" s="140">
        <f t="shared" si="20"/>
        <v>0</v>
      </c>
      <c r="AP38" s="125"/>
      <c r="AQ38" s="124"/>
      <c r="AR38" s="140">
        <v>0</v>
      </c>
      <c r="AS38" s="140">
        <v>0</v>
      </c>
      <c r="AT38" s="140">
        <f t="shared" si="21"/>
        <v>0</v>
      </c>
      <c r="AU38" s="140">
        <v>0</v>
      </c>
      <c r="AV38" s="140">
        <v>0</v>
      </c>
      <c r="AW38" s="140">
        <f t="shared" si="22"/>
        <v>0</v>
      </c>
      <c r="AX38" s="125"/>
      <c r="AY38" s="124"/>
      <c r="AZ38" s="140">
        <v>0</v>
      </c>
      <c r="BA38" s="140">
        <v>0</v>
      </c>
      <c r="BB38" s="140">
        <f t="shared" si="23"/>
        <v>0</v>
      </c>
      <c r="BC38" s="140">
        <v>0</v>
      </c>
      <c r="BD38" s="140">
        <v>0</v>
      </c>
      <c r="BE38" s="140">
        <f t="shared" si="24"/>
        <v>0</v>
      </c>
    </row>
    <row r="39" spans="1:57" s="123" customFormat="1" ht="12" customHeight="1">
      <c r="A39" s="124" t="s">
        <v>428</v>
      </c>
      <c r="B39" s="125" t="s">
        <v>532</v>
      </c>
      <c r="C39" s="124" t="s">
        <v>533</v>
      </c>
      <c r="D39" s="140">
        <f t="shared" si="7"/>
        <v>0</v>
      </c>
      <c r="E39" s="140">
        <f t="shared" si="8"/>
        <v>89577</v>
      </c>
      <c r="F39" s="140">
        <f t="shared" si="9"/>
        <v>89577</v>
      </c>
      <c r="G39" s="140">
        <f t="shared" si="10"/>
        <v>0</v>
      </c>
      <c r="H39" s="140">
        <f t="shared" si="11"/>
        <v>42307</v>
      </c>
      <c r="I39" s="140">
        <f t="shared" si="12"/>
        <v>42307</v>
      </c>
      <c r="J39" s="125" t="s">
        <v>534</v>
      </c>
      <c r="K39" s="124" t="s">
        <v>535</v>
      </c>
      <c r="L39" s="140">
        <v>0</v>
      </c>
      <c r="M39" s="140">
        <v>40502</v>
      </c>
      <c r="N39" s="140">
        <f t="shared" si="13"/>
        <v>40502</v>
      </c>
      <c r="O39" s="140">
        <v>0</v>
      </c>
      <c r="P39" s="140">
        <v>42307</v>
      </c>
      <c r="Q39" s="140">
        <f t="shared" si="14"/>
        <v>42307</v>
      </c>
      <c r="R39" s="125" t="s">
        <v>484</v>
      </c>
      <c r="S39" s="124" t="s">
        <v>485</v>
      </c>
      <c r="T39" s="140">
        <v>0</v>
      </c>
      <c r="U39" s="140">
        <v>49075</v>
      </c>
      <c r="V39" s="140">
        <f t="shared" si="15"/>
        <v>49075</v>
      </c>
      <c r="W39" s="140">
        <v>0</v>
      </c>
      <c r="X39" s="140">
        <v>0</v>
      </c>
      <c r="Y39" s="140">
        <f t="shared" si="16"/>
        <v>0</v>
      </c>
      <c r="Z39" s="125"/>
      <c r="AA39" s="124"/>
      <c r="AB39" s="140">
        <v>0</v>
      </c>
      <c r="AC39" s="140">
        <v>0</v>
      </c>
      <c r="AD39" s="140">
        <f t="shared" si="17"/>
        <v>0</v>
      </c>
      <c r="AE39" s="140">
        <v>0</v>
      </c>
      <c r="AF39" s="140">
        <v>0</v>
      </c>
      <c r="AG39" s="140">
        <f t="shared" si="18"/>
        <v>0</v>
      </c>
      <c r="AH39" s="125"/>
      <c r="AI39" s="124"/>
      <c r="AJ39" s="140">
        <v>0</v>
      </c>
      <c r="AK39" s="140">
        <v>0</v>
      </c>
      <c r="AL39" s="140">
        <f t="shared" si="19"/>
        <v>0</v>
      </c>
      <c r="AM39" s="140">
        <v>0</v>
      </c>
      <c r="AN39" s="140">
        <v>0</v>
      </c>
      <c r="AO39" s="140">
        <f t="shared" si="20"/>
        <v>0</v>
      </c>
      <c r="AP39" s="125"/>
      <c r="AQ39" s="124"/>
      <c r="AR39" s="140">
        <v>0</v>
      </c>
      <c r="AS39" s="140">
        <v>0</v>
      </c>
      <c r="AT39" s="140">
        <f t="shared" si="21"/>
        <v>0</v>
      </c>
      <c r="AU39" s="140">
        <v>0</v>
      </c>
      <c r="AV39" s="140">
        <v>0</v>
      </c>
      <c r="AW39" s="140">
        <f t="shared" si="22"/>
        <v>0</v>
      </c>
      <c r="AX39" s="125"/>
      <c r="AY39" s="124"/>
      <c r="AZ39" s="140">
        <v>0</v>
      </c>
      <c r="BA39" s="140">
        <v>0</v>
      </c>
      <c r="BB39" s="140">
        <f t="shared" si="23"/>
        <v>0</v>
      </c>
      <c r="BC39" s="140">
        <v>0</v>
      </c>
      <c r="BD39" s="140">
        <v>0</v>
      </c>
      <c r="BE39" s="140">
        <f t="shared" si="24"/>
        <v>0</v>
      </c>
    </row>
    <row r="40" spans="1:57" s="123" customFormat="1" ht="12" customHeight="1">
      <c r="A40" s="124" t="s">
        <v>428</v>
      </c>
      <c r="B40" s="125" t="s">
        <v>536</v>
      </c>
      <c r="C40" s="124" t="s">
        <v>537</v>
      </c>
      <c r="D40" s="140">
        <f t="shared" si="7"/>
        <v>0</v>
      </c>
      <c r="E40" s="140">
        <f t="shared" si="8"/>
        <v>52463</v>
      </c>
      <c r="F40" s="140">
        <f t="shared" si="9"/>
        <v>52463</v>
      </c>
      <c r="G40" s="140">
        <f t="shared" si="10"/>
        <v>0</v>
      </c>
      <c r="H40" s="140">
        <f t="shared" si="11"/>
        <v>20989</v>
      </c>
      <c r="I40" s="140">
        <f t="shared" si="12"/>
        <v>20989</v>
      </c>
      <c r="J40" s="125" t="s">
        <v>534</v>
      </c>
      <c r="K40" s="124" t="s">
        <v>535</v>
      </c>
      <c r="L40" s="140">
        <v>0</v>
      </c>
      <c r="M40" s="140">
        <v>20093</v>
      </c>
      <c r="N40" s="140">
        <f t="shared" si="13"/>
        <v>20093</v>
      </c>
      <c r="O40" s="140">
        <v>0</v>
      </c>
      <c r="P40" s="140">
        <v>20989</v>
      </c>
      <c r="Q40" s="140">
        <f t="shared" si="14"/>
        <v>20989</v>
      </c>
      <c r="R40" s="125" t="s">
        <v>484</v>
      </c>
      <c r="S40" s="124" t="s">
        <v>485</v>
      </c>
      <c r="T40" s="140">
        <v>0</v>
      </c>
      <c r="U40" s="140">
        <v>32370</v>
      </c>
      <c r="V40" s="140">
        <f t="shared" si="15"/>
        <v>32370</v>
      </c>
      <c r="W40" s="140">
        <v>0</v>
      </c>
      <c r="X40" s="140">
        <v>0</v>
      </c>
      <c r="Y40" s="140">
        <f t="shared" si="16"/>
        <v>0</v>
      </c>
      <c r="Z40" s="125"/>
      <c r="AA40" s="124"/>
      <c r="AB40" s="140">
        <v>0</v>
      </c>
      <c r="AC40" s="140">
        <v>0</v>
      </c>
      <c r="AD40" s="140">
        <f t="shared" si="17"/>
        <v>0</v>
      </c>
      <c r="AE40" s="140">
        <v>0</v>
      </c>
      <c r="AF40" s="140">
        <v>0</v>
      </c>
      <c r="AG40" s="140">
        <f t="shared" si="18"/>
        <v>0</v>
      </c>
      <c r="AH40" s="125"/>
      <c r="AI40" s="124"/>
      <c r="AJ40" s="140">
        <v>0</v>
      </c>
      <c r="AK40" s="140">
        <v>0</v>
      </c>
      <c r="AL40" s="140">
        <f t="shared" si="19"/>
        <v>0</v>
      </c>
      <c r="AM40" s="140">
        <v>0</v>
      </c>
      <c r="AN40" s="140">
        <v>0</v>
      </c>
      <c r="AO40" s="140">
        <f t="shared" si="20"/>
        <v>0</v>
      </c>
      <c r="AP40" s="125"/>
      <c r="AQ40" s="124"/>
      <c r="AR40" s="140">
        <v>0</v>
      </c>
      <c r="AS40" s="140">
        <v>0</v>
      </c>
      <c r="AT40" s="140">
        <f t="shared" si="21"/>
        <v>0</v>
      </c>
      <c r="AU40" s="140">
        <v>0</v>
      </c>
      <c r="AV40" s="140">
        <v>0</v>
      </c>
      <c r="AW40" s="140">
        <f t="shared" si="22"/>
        <v>0</v>
      </c>
      <c r="AX40" s="125"/>
      <c r="AY40" s="124"/>
      <c r="AZ40" s="140">
        <v>0</v>
      </c>
      <c r="BA40" s="140">
        <v>0</v>
      </c>
      <c r="BB40" s="140">
        <f t="shared" si="23"/>
        <v>0</v>
      </c>
      <c r="BC40" s="140">
        <v>0</v>
      </c>
      <c r="BD40" s="140">
        <v>0</v>
      </c>
      <c r="BE40" s="140">
        <f t="shared" si="24"/>
        <v>0</v>
      </c>
    </row>
    <row r="41" spans="1:57" s="123" customFormat="1" ht="12" customHeight="1">
      <c r="A41" s="124" t="s">
        <v>428</v>
      </c>
      <c r="B41" s="125" t="s">
        <v>538</v>
      </c>
      <c r="C41" s="124" t="s">
        <v>539</v>
      </c>
      <c r="D41" s="140">
        <f t="shared" si="7"/>
        <v>12013</v>
      </c>
      <c r="E41" s="140">
        <f t="shared" si="8"/>
        <v>117933</v>
      </c>
      <c r="F41" s="140">
        <f t="shared" si="9"/>
        <v>129946</v>
      </c>
      <c r="G41" s="140">
        <f t="shared" si="10"/>
        <v>0</v>
      </c>
      <c r="H41" s="140">
        <f t="shared" si="11"/>
        <v>35980</v>
      </c>
      <c r="I41" s="140">
        <f t="shared" si="12"/>
        <v>35980</v>
      </c>
      <c r="J41" s="125" t="s">
        <v>469</v>
      </c>
      <c r="K41" s="124" t="s">
        <v>470</v>
      </c>
      <c r="L41" s="140">
        <v>12013</v>
      </c>
      <c r="M41" s="140">
        <v>43296</v>
      </c>
      <c r="N41" s="140">
        <f t="shared" si="13"/>
        <v>55309</v>
      </c>
      <c r="O41" s="140">
        <v>0</v>
      </c>
      <c r="P41" s="140">
        <v>0</v>
      </c>
      <c r="Q41" s="140">
        <f t="shared" si="14"/>
        <v>0</v>
      </c>
      <c r="R41" s="125" t="s">
        <v>540</v>
      </c>
      <c r="S41" s="124" t="s">
        <v>541</v>
      </c>
      <c r="T41" s="140">
        <v>0</v>
      </c>
      <c r="U41" s="140">
        <v>74637</v>
      </c>
      <c r="V41" s="140">
        <f t="shared" si="15"/>
        <v>74637</v>
      </c>
      <c r="W41" s="140">
        <v>0</v>
      </c>
      <c r="X41" s="140">
        <v>0</v>
      </c>
      <c r="Y41" s="140">
        <f t="shared" si="16"/>
        <v>0</v>
      </c>
      <c r="Z41" s="125" t="s">
        <v>447</v>
      </c>
      <c r="AA41" s="124" t="s">
        <v>448</v>
      </c>
      <c r="AB41" s="140">
        <v>0</v>
      </c>
      <c r="AC41" s="140">
        <v>0</v>
      </c>
      <c r="AD41" s="140">
        <f t="shared" si="17"/>
        <v>0</v>
      </c>
      <c r="AE41" s="140">
        <v>0</v>
      </c>
      <c r="AF41" s="140">
        <v>35980</v>
      </c>
      <c r="AG41" s="140">
        <f t="shared" si="18"/>
        <v>35980</v>
      </c>
      <c r="AH41" s="125"/>
      <c r="AI41" s="124"/>
      <c r="AJ41" s="140">
        <v>0</v>
      </c>
      <c r="AK41" s="140">
        <v>0</v>
      </c>
      <c r="AL41" s="140">
        <f t="shared" si="19"/>
        <v>0</v>
      </c>
      <c r="AM41" s="140">
        <v>0</v>
      </c>
      <c r="AN41" s="140">
        <v>0</v>
      </c>
      <c r="AO41" s="140">
        <f t="shared" si="20"/>
        <v>0</v>
      </c>
      <c r="AP41" s="125"/>
      <c r="AQ41" s="124"/>
      <c r="AR41" s="140">
        <v>0</v>
      </c>
      <c r="AS41" s="140">
        <v>0</v>
      </c>
      <c r="AT41" s="140">
        <f t="shared" si="21"/>
        <v>0</v>
      </c>
      <c r="AU41" s="140">
        <v>0</v>
      </c>
      <c r="AV41" s="140">
        <v>0</v>
      </c>
      <c r="AW41" s="140">
        <f t="shared" si="22"/>
        <v>0</v>
      </c>
      <c r="AX41" s="125"/>
      <c r="AY41" s="124"/>
      <c r="AZ41" s="140">
        <v>0</v>
      </c>
      <c r="BA41" s="140">
        <v>0</v>
      </c>
      <c r="BB41" s="140">
        <f t="shared" si="23"/>
        <v>0</v>
      </c>
      <c r="BC41" s="140">
        <v>0</v>
      </c>
      <c r="BD41" s="140">
        <v>0</v>
      </c>
      <c r="BE41" s="140">
        <f t="shared" si="24"/>
        <v>0</v>
      </c>
    </row>
    <row r="42" spans="1:57" s="123" customFormat="1" ht="12" customHeight="1">
      <c r="A42" s="124" t="s">
        <v>428</v>
      </c>
      <c r="B42" s="125" t="s">
        <v>542</v>
      </c>
      <c r="C42" s="124" t="s">
        <v>543</v>
      </c>
      <c r="D42" s="140">
        <f t="shared" si="7"/>
        <v>13194</v>
      </c>
      <c r="E42" s="140">
        <f t="shared" si="8"/>
        <v>140325</v>
      </c>
      <c r="F42" s="140">
        <f t="shared" si="9"/>
        <v>153519</v>
      </c>
      <c r="G42" s="140">
        <f t="shared" si="10"/>
        <v>0</v>
      </c>
      <c r="H42" s="140">
        <f t="shared" si="11"/>
        <v>46224</v>
      </c>
      <c r="I42" s="140">
        <f t="shared" si="12"/>
        <v>46224</v>
      </c>
      <c r="J42" s="125" t="s">
        <v>540</v>
      </c>
      <c r="K42" s="124" t="s">
        <v>541</v>
      </c>
      <c r="L42" s="140">
        <v>0</v>
      </c>
      <c r="M42" s="140">
        <v>92545</v>
      </c>
      <c r="N42" s="140">
        <f t="shared" si="13"/>
        <v>92545</v>
      </c>
      <c r="O42" s="140">
        <v>0</v>
      </c>
      <c r="P42" s="140">
        <v>0</v>
      </c>
      <c r="Q42" s="140">
        <f t="shared" si="14"/>
        <v>0</v>
      </c>
      <c r="R42" s="125" t="s">
        <v>467</v>
      </c>
      <c r="S42" s="124" t="s">
        <v>468</v>
      </c>
      <c r="T42" s="140">
        <v>0</v>
      </c>
      <c r="U42" s="140">
        <v>0</v>
      </c>
      <c r="V42" s="140">
        <f t="shared" si="15"/>
        <v>0</v>
      </c>
      <c r="W42" s="140">
        <v>0</v>
      </c>
      <c r="X42" s="140">
        <v>46224</v>
      </c>
      <c r="Y42" s="140">
        <f t="shared" si="16"/>
        <v>46224</v>
      </c>
      <c r="Z42" s="125" t="s">
        <v>469</v>
      </c>
      <c r="AA42" s="124" t="s">
        <v>470</v>
      </c>
      <c r="AB42" s="140">
        <v>13194</v>
      </c>
      <c r="AC42" s="140">
        <v>47780</v>
      </c>
      <c r="AD42" s="140">
        <f t="shared" si="17"/>
        <v>60974</v>
      </c>
      <c r="AE42" s="140">
        <v>0</v>
      </c>
      <c r="AF42" s="140">
        <v>0</v>
      </c>
      <c r="AG42" s="140">
        <f t="shared" si="18"/>
        <v>0</v>
      </c>
      <c r="AH42" s="125"/>
      <c r="AI42" s="124"/>
      <c r="AJ42" s="140">
        <v>0</v>
      </c>
      <c r="AK42" s="140">
        <v>0</v>
      </c>
      <c r="AL42" s="140">
        <f t="shared" si="19"/>
        <v>0</v>
      </c>
      <c r="AM42" s="140">
        <v>0</v>
      </c>
      <c r="AN42" s="140">
        <v>0</v>
      </c>
      <c r="AO42" s="140">
        <f t="shared" si="20"/>
        <v>0</v>
      </c>
      <c r="AP42" s="125"/>
      <c r="AQ42" s="124"/>
      <c r="AR42" s="140">
        <v>0</v>
      </c>
      <c r="AS42" s="140">
        <v>0</v>
      </c>
      <c r="AT42" s="140">
        <f t="shared" si="21"/>
        <v>0</v>
      </c>
      <c r="AU42" s="140">
        <v>0</v>
      </c>
      <c r="AV42" s="140">
        <v>0</v>
      </c>
      <c r="AW42" s="140">
        <f t="shared" si="22"/>
        <v>0</v>
      </c>
      <c r="AX42" s="125"/>
      <c r="AY42" s="124"/>
      <c r="AZ42" s="140">
        <v>0</v>
      </c>
      <c r="BA42" s="140">
        <v>0</v>
      </c>
      <c r="BB42" s="140">
        <f t="shared" si="23"/>
        <v>0</v>
      </c>
      <c r="BC42" s="140">
        <v>0</v>
      </c>
      <c r="BD42" s="140">
        <v>0</v>
      </c>
      <c r="BE42" s="140">
        <f t="shared" si="24"/>
        <v>0</v>
      </c>
    </row>
    <row r="43" spans="1:57" s="123" customFormat="1" ht="12" customHeight="1">
      <c r="A43" s="124" t="s">
        <v>428</v>
      </c>
      <c r="B43" s="125" t="s">
        <v>544</v>
      </c>
      <c r="C43" s="124" t="s">
        <v>545</v>
      </c>
      <c r="D43" s="140">
        <f t="shared" si="7"/>
        <v>3950</v>
      </c>
      <c r="E43" s="140">
        <f t="shared" si="8"/>
        <v>30391</v>
      </c>
      <c r="F43" s="140">
        <f t="shared" si="9"/>
        <v>34341</v>
      </c>
      <c r="G43" s="140">
        <f t="shared" si="10"/>
        <v>0</v>
      </c>
      <c r="H43" s="140">
        <f t="shared" si="11"/>
        <v>21400</v>
      </c>
      <c r="I43" s="140">
        <f t="shared" si="12"/>
        <v>21400</v>
      </c>
      <c r="J43" s="125" t="s">
        <v>469</v>
      </c>
      <c r="K43" s="124" t="s">
        <v>470</v>
      </c>
      <c r="L43" s="140">
        <v>3950</v>
      </c>
      <c r="M43" s="140">
        <v>14719</v>
      </c>
      <c r="N43" s="140">
        <f t="shared" si="13"/>
        <v>18669</v>
      </c>
      <c r="O43" s="140">
        <v>0</v>
      </c>
      <c r="P43" s="140">
        <v>0</v>
      </c>
      <c r="Q43" s="140">
        <f t="shared" si="14"/>
        <v>0</v>
      </c>
      <c r="R43" s="125" t="s">
        <v>473</v>
      </c>
      <c r="S43" s="124" t="s">
        <v>474</v>
      </c>
      <c r="T43" s="140">
        <v>0</v>
      </c>
      <c r="U43" s="140">
        <v>15672</v>
      </c>
      <c r="V43" s="140">
        <f t="shared" si="15"/>
        <v>15672</v>
      </c>
      <c r="W43" s="140">
        <v>0</v>
      </c>
      <c r="X43" s="140">
        <v>21400</v>
      </c>
      <c r="Y43" s="140">
        <f t="shared" si="16"/>
        <v>21400</v>
      </c>
      <c r="Z43" s="125"/>
      <c r="AA43" s="124"/>
      <c r="AB43" s="140">
        <v>0</v>
      </c>
      <c r="AC43" s="140">
        <v>0</v>
      </c>
      <c r="AD43" s="140">
        <f t="shared" si="17"/>
        <v>0</v>
      </c>
      <c r="AE43" s="140">
        <v>0</v>
      </c>
      <c r="AF43" s="140">
        <v>0</v>
      </c>
      <c r="AG43" s="140">
        <f t="shared" si="18"/>
        <v>0</v>
      </c>
      <c r="AH43" s="125"/>
      <c r="AI43" s="124"/>
      <c r="AJ43" s="140">
        <v>0</v>
      </c>
      <c r="AK43" s="140">
        <v>0</v>
      </c>
      <c r="AL43" s="140">
        <f t="shared" si="19"/>
        <v>0</v>
      </c>
      <c r="AM43" s="140">
        <v>0</v>
      </c>
      <c r="AN43" s="140">
        <v>0</v>
      </c>
      <c r="AO43" s="140">
        <f t="shared" si="20"/>
        <v>0</v>
      </c>
      <c r="AP43" s="125"/>
      <c r="AQ43" s="124"/>
      <c r="AR43" s="140">
        <v>0</v>
      </c>
      <c r="AS43" s="140">
        <v>0</v>
      </c>
      <c r="AT43" s="140">
        <f t="shared" si="21"/>
        <v>0</v>
      </c>
      <c r="AU43" s="140">
        <v>0</v>
      </c>
      <c r="AV43" s="140">
        <v>0</v>
      </c>
      <c r="AW43" s="140">
        <f t="shared" si="22"/>
        <v>0</v>
      </c>
      <c r="AX43" s="125"/>
      <c r="AY43" s="124"/>
      <c r="AZ43" s="140">
        <v>0</v>
      </c>
      <c r="BA43" s="140">
        <v>0</v>
      </c>
      <c r="BB43" s="140">
        <f t="shared" si="23"/>
        <v>0</v>
      </c>
      <c r="BC43" s="140">
        <v>0</v>
      </c>
      <c r="BD43" s="140">
        <v>0</v>
      </c>
      <c r="BE43" s="140">
        <f t="shared" si="24"/>
        <v>0</v>
      </c>
    </row>
    <row r="44" spans="1:57" s="123" customFormat="1" ht="12" customHeight="1">
      <c r="A44" s="124" t="s">
        <v>428</v>
      </c>
      <c r="B44" s="125" t="s">
        <v>546</v>
      </c>
      <c r="C44" s="124" t="s">
        <v>547</v>
      </c>
      <c r="D44" s="140">
        <f t="shared" si="7"/>
        <v>7650</v>
      </c>
      <c r="E44" s="140">
        <f t="shared" si="8"/>
        <v>78492</v>
      </c>
      <c r="F44" s="140">
        <f t="shared" si="9"/>
        <v>86142</v>
      </c>
      <c r="G44" s="140">
        <f t="shared" si="10"/>
        <v>0</v>
      </c>
      <c r="H44" s="140">
        <f t="shared" si="11"/>
        <v>22241</v>
      </c>
      <c r="I44" s="140">
        <f t="shared" si="12"/>
        <v>22241</v>
      </c>
      <c r="J44" s="125" t="s">
        <v>540</v>
      </c>
      <c r="K44" s="124" t="s">
        <v>541</v>
      </c>
      <c r="L44" s="140">
        <v>0</v>
      </c>
      <c r="M44" s="140">
        <v>50639</v>
      </c>
      <c r="N44" s="140">
        <f t="shared" si="13"/>
        <v>50639</v>
      </c>
      <c r="O44" s="140">
        <v>0</v>
      </c>
      <c r="P44" s="140">
        <v>0</v>
      </c>
      <c r="Q44" s="140">
        <f t="shared" si="14"/>
        <v>0</v>
      </c>
      <c r="R44" s="125" t="s">
        <v>467</v>
      </c>
      <c r="S44" s="124" t="s">
        <v>468</v>
      </c>
      <c r="T44" s="140">
        <v>0</v>
      </c>
      <c r="U44" s="140">
        <v>0</v>
      </c>
      <c r="V44" s="140">
        <f t="shared" si="15"/>
        <v>0</v>
      </c>
      <c r="W44" s="140">
        <v>0</v>
      </c>
      <c r="X44" s="140">
        <v>22241</v>
      </c>
      <c r="Y44" s="140">
        <f t="shared" si="16"/>
        <v>22241</v>
      </c>
      <c r="Z44" s="125" t="s">
        <v>469</v>
      </c>
      <c r="AA44" s="124" t="s">
        <v>470</v>
      </c>
      <c r="AB44" s="140">
        <v>7650</v>
      </c>
      <c r="AC44" s="140">
        <v>27853</v>
      </c>
      <c r="AD44" s="140">
        <f t="shared" si="17"/>
        <v>35503</v>
      </c>
      <c r="AE44" s="140">
        <v>0</v>
      </c>
      <c r="AF44" s="140">
        <v>0</v>
      </c>
      <c r="AG44" s="140">
        <f t="shared" si="18"/>
        <v>0</v>
      </c>
      <c r="AH44" s="125"/>
      <c r="AI44" s="124"/>
      <c r="AJ44" s="140">
        <v>0</v>
      </c>
      <c r="AK44" s="140">
        <v>0</v>
      </c>
      <c r="AL44" s="140">
        <f t="shared" si="19"/>
        <v>0</v>
      </c>
      <c r="AM44" s="140">
        <v>0</v>
      </c>
      <c r="AN44" s="140">
        <v>0</v>
      </c>
      <c r="AO44" s="140">
        <f t="shared" si="20"/>
        <v>0</v>
      </c>
      <c r="AP44" s="125"/>
      <c r="AQ44" s="124"/>
      <c r="AR44" s="140">
        <v>0</v>
      </c>
      <c r="AS44" s="140">
        <v>0</v>
      </c>
      <c r="AT44" s="140">
        <f t="shared" si="21"/>
        <v>0</v>
      </c>
      <c r="AU44" s="140">
        <v>0</v>
      </c>
      <c r="AV44" s="140">
        <v>0</v>
      </c>
      <c r="AW44" s="140">
        <f t="shared" si="22"/>
        <v>0</v>
      </c>
      <c r="AX44" s="125"/>
      <c r="AY44" s="124"/>
      <c r="AZ44" s="140">
        <v>0</v>
      </c>
      <c r="BA44" s="140">
        <v>0</v>
      </c>
      <c r="BB44" s="140">
        <f t="shared" si="23"/>
        <v>0</v>
      </c>
      <c r="BC44" s="140">
        <v>0</v>
      </c>
      <c r="BD44" s="140">
        <v>0</v>
      </c>
      <c r="BE44" s="140">
        <f t="shared" si="24"/>
        <v>0</v>
      </c>
    </row>
    <row r="45" spans="1:57" s="123" customFormat="1" ht="12" customHeight="1">
      <c r="A45" s="124" t="s">
        <v>428</v>
      </c>
      <c r="B45" s="125" t="s">
        <v>548</v>
      </c>
      <c r="C45" s="124" t="s">
        <v>549</v>
      </c>
      <c r="D45" s="140">
        <f t="shared" si="7"/>
        <v>1797</v>
      </c>
      <c r="E45" s="140">
        <f t="shared" si="8"/>
        <v>13592</v>
      </c>
      <c r="F45" s="140">
        <f t="shared" si="9"/>
        <v>15389</v>
      </c>
      <c r="G45" s="140">
        <f t="shared" si="10"/>
        <v>0</v>
      </c>
      <c r="H45" s="140">
        <f t="shared" si="11"/>
        <v>4291</v>
      </c>
      <c r="I45" s="140">
        <f t="shared" si="12"/>
        <v>4291</v>
      </c>
      <c r="J45" s="125" t="s">
        <v>469</v>
      </c>
      <c r="K45" s="124" t="s">
        <v>470</v>
      </c>
      <c r="L45" s="140">
        <v>1797</v>
      </c>
      <c r="M45" s="140">
        <v>6939</v>
      </c>
      <c r="N45" s="140">
        <f t="shared" si="13"/>
        <v>8736</v>
      </c>
      <c r="O45" s="140">
        <v>0</v>
      </c>
      <c r="P45" s="140">
        <v>0</v>
      </c>
      <c r="Q45" s="140">
        <f t="shared" si="14"/>
        <v>0</v>
      </c>
      <c r="R45" s="125" t="s">
        <v>473</v>
      </c>
      <c r="S45" s="124" t="s">
        <v>474</v>
      </c>
      <c r="T45" s="140">
        <v>0</v>
      </c>
      <c r="U45" s="140">
        <v>6653</v>
      </c>
      <c r="V45" s="140">
        <f t="shared" si="15"/>
        <v>6653</v>
      </c>
      <c r="W45" s="140">
        <v>0</v>
      </c>
      <c r="X45" s="140">
        <v>4291</v>
      </c>
      <c r="Y45" s="140">
        <f t="shared" si="16"/>
        <v>4291</v>
      </c>
      <c r="Z45" s="125"/>
      <c r="AA45" s="124"/>
      <c r="AB45" s="140">
        <v>0</v>
      </c>
      <c r="AC45" s="140">
        <v>0</v>
      </c>
      <c r="AD45" s="140">
        <f t="shared" si="17"/>
        <v>0</v>
      </c>
      <c r="AE45" s="140">
        <v>0</v>
      </c>
      <c r="AF45" s="140">
        <v>0</v>
      </c>
      <c r="AG45" s="140">
        <f t="shared" si="18"/>
        <v>0</v>
      </c>
      <c r="AH45" s="125"/>
      <c r="AI45" s="124"/>
      <c r="AJ45" s="140">
        <v>0</v>
      </c>
      <c r="AK45" s="140">
        <v>0</v>
      </c>
      <c r="AL45" s="140">
        <f t="shared" si="19"/>
        <v>0</v>
      </c>
      <c r="AM45" s="140">
        <v>0</v>
      </c>
      <c r="AN45" s="140">
        <v>0</v>
      </c>
      <c r="AO45" s="140">
        <f t="shared" si="20"/>
        <v>0</v>
      </c>
      <c r="AP45" s="125"/>
      <c r="AQ45" s="124"/>
      <c r="AR45" s="140">
        <v>0</v>
      </c>
      <c r="AS45" s="140">
        <v>0</v>
      </c>
      <c r="AT45" s="140">
        <f t="shared" si="21"/>
        <v>0</v>
      </c>
      <c r="AU45" s="140">
        <v>0</v>
      </c>
      <c r="AV45" s="140">
        <v>0</v>
      </c>
      <c r="AW45" s="140">
        <f t="shared" si="22"/>
        <v>0</v>
      </c>
      <c r="AX45" s="125"/>
      <c r="AY45" s="124"/>
      <c r="AZ45" s="140">
        <v>0</v>
      </c>
      <c r="BA45" s="140">
        <v>0</v>
      </c>
      <c r="BB45" s="140">
        <f t="shared" si="23"/>
        <v>0</v>
      </c>
      <c r="BC45" s="140">
        <v>0</v>
      </c>
      <c r="BD45" s="140">
        <v>0</v>
      </c>
      <c r="BE45" s="140">
        <f t="shared" si="24"/>
        <v>0</v>
      </c>
    </row>
    <row r="46" spans="1:57" s="123" customFormat="1" ht="12" customHeight="1">
      <c r="A46" s="124" t="s">
        <v>428</v>
      </c>
      <c r="B46" s="125" t="s">
        <v>550</v>
      </c>
      <c r="C46" s="124" t="s">
        <v>551</v>
      </c>
      <c r="D46" s="140">
        <f t="shared" si="7"/>
        <v>4426</v>
      </c>
      <c r="E46" s="140">
        <f t="shared" si="8"/>
        <v>30781</v>
      </c>
      <c r="F46" s="140">
        <f t="shared" si="9"/>
        <v>35207</v>
      </c>
      <c r="G46" s="140">
        <f t="shared" si="10"/>
        <v>0</v>
      </c>
      <c r="H46" s="140">
        <f t="shared" si="11"/>
        <v>3833</v>
      </c>
      <c r="I46" s="140">
        <f t="shared" si="12"/>
        <v>3833</v>
      </c>
      <c r="J46" s="125" t="s">
        <v>473</v>
      </c>
      <c r="K46" s="124" t="s">
        <v>474</v>
      </c>
      <c r="L46" s="140">
        <v>0</v>
      </c>
      <c r="M46" s="140">
        <v>14475</v>
      </c>
      <c r="N46" s="140">
        <f t="shared" si="13"/>
        <v>14475</v>
      </c>
      <c r="O46" s="140">
        <v>0</v>
      </c>
      <c r="P46" s="140">
        <v>3833</v>
      </c>
      <c r="Q46" s="140">
        <f t="shared" si="14"/>
        <v>3833</v>
      </c>
      <c r="R46" s="125" t="s">
        <v>469</v>
      </c>
      <c r="S46" s="124" t="s">
        <v>470</v>
      </c>
      <c r="T46" s="140">
        <v>4426</v>
      </c>
      <c r="U46" s="140">
        <v>16306</v>
      </c>
      <c r="V46" s="140">
        <f t="shared" si="15"/>
        <v>20732</v>
      </c>
      <c r="W46" s="140">
        <v>0</v>
      </c>
      <c r="X46" s="140">
        <v>0</v>
      </c>
      <c r="Y46" s="140">
        <f t="shared" si="16"/>
        <v>0</v>
      </c>
      <c r="Z46" s="125"/>
      <c r="AA46" s="124"/>
      <c r="AB46" s="140">
        <v>0</v>
      </c>
      <c r="AC46" s="140">
        <v>0</v>
      </c>
      <c r="AD46" s="140">
        <f t="shared" si="17"/>
        <v>0</v>
      </c>
      <c r="AE46" s="140">
        <v>0</v>
      </c>
      <c r="AF46" s="140">
        <v>0</v>
      </c>
      <c r="AG46" s="140">
        <f t="shared" si="18"/>
        <v>0</v>
      </c>
      <c r="AH46" s="125"/>
      <c r="AI46" s="124"/>
      <c r="AJ46" s="140">
        <v>0</v>
      </c>
      <c r="AK46" s="140">
        <v>0</v>
      </c>
      <c r="AL46" s="140">
        <f t="shared" si="19"/>
        <v>0</v>
      </c>
      <c r="AM46" s="140">
        <v>0</v>
      </c>
      <c r="AN46" s="140">
        <v>0</v>
      </c>
      <c r="AO46" s="140">
        <f t="shared" si="20"/>
        <v>0</v>
      </c>
      <c r="AP46" s="125"/>
      <c r="AQ46" s="124"/>
      <c r="AR46" s="140">
        <v>0</v>
      </c>
      <c r="AS46" s="140">
        <v>0</v>
      </c>
      <c r="AT46" s="140">
        <f t="shared" si="21"/>
        <v>0</v>
      </c>
      <c r="AU46" s="140">
        <v>0</v>
      </c>
      <c r="AV46" s="140">
        <v>0</v>
      </c>
      <c r="AW46" s="140">
        <f t="shared" si="22"/>
        <v>0</v>
      </c>
      <c r="AX46" s="125"/>
      <c r="AY46" s="124"/>
      <c r="AZ46" s="140">
        <v>0</v>
      </c>
      <c r="BA46" s="140">
        <v>0</v>
      </c>
      <c r="BB46" s="140">
        <f t="shared" si="23"/>
        <v>0</v>
      </c>
      <c r="BC46" s="140">
        <v>0</v>
      </c>
      <c r="BD46" s="140">
        <v>0</v>
      </c>
      <c r="BE46" s="140">
        <f t="shared" si="24"/>
        <v>0</v>
      </c>
    </row>
    <row r="47" spans="1:57" s="123" customFormat="1" ht="12" customHeight="1">
      <c r="A47" s="124" t="s">
        <v>428</v>
      </c>
      <c r="B47" s="125" t="s">
        <v>552</v>
      </c>
      <c r="C47" s="124" t="s">
        <v>553</v>
      </c>
      <c r="D47" s="140">
        <f t="shared" si="7"/>
        <v>438</v>
      </c>
      <c r="E47" s="140">
        <f t="shared" si="8"/>
        <v>40184</v>
      </c>
      <c r="F47" s="140">
        <f t="shared" si="9"/>
        <v>40622</v>
      </c>
      <c r="G47" s="140">
        <f t="shared" si="10"/>
        <v>0</v>
      </c>
      <c r="H47" s="140">
        <f t="shared" si="11"/>
        <v>20780</v>
      </c>
      <c r="I47" s="140">
        <f t="shared" si="12"/>
        <v>20780</v>
      </c>
      <c r="J47" s="125" t="s">
        <v>453</v>
      </c>
      <c r="K47" s="124" t="s">
        <v>454</v>
      </c>
      <c r="L47" s="140">
        <v>438</v>
      </c>
      <c r="M47" s="140">
        <v>40184</v>
      </c>
      <c r="N47" s="140">
        <f t="shared" si="13"/>
        <v>40622</v>
      </c>
      <c r="O47" s="140">
        <v>0</v>
      </c>
      <c r="P47" s="140">
        <v>20780</v>
      </c>
      <c r="Q47" s="140">
        <f t="shared" si="14"/>
        <v>20780</v>
      </c>
      <c r="R47" s="125"/>
      <c r="S47" s="124"/>
      <c r="T47" s="140">
        <v>0</v>
      </c>
      <c r="U47" s="140">
        <v>0</v>
      </c>
      <c r="V47" s="140">
        <f t="shared" si="15"/>
        <v>0</v>
      </c>
      <c r="W47" s="140">
        <v>0</v>
      </c>
      <c r="X47" s="140">
        <v>0</v>
      </c>
      <c r="Y47" s="140">
        <f t="shared" si="16"/>
        <v>0</v>
      </c>
      <c r="Z47" s="125"/>
      <c r="AA47" s="124"/>
      <c r="AB47" s="140">
        <v>0</v>
      </c>
      <c r="AC47" s="140">
        <v>0</v>
      </c>
      <c r="AD47" s="140">
        <f t="shared" si="17"/>
        <v>0</v>
      </c>
      <c r="AE47" s="140">
        <v>0</v>
      </c>
      <c r="AF47" s="140">
        <v>0</v>
      </c>
      <c r="AG47" s="140">
        <f t="shared" si="18"/>
        <v>0</v>
      </c>
      <c r="AH47" s="125"/>
      <c r="AI47" s="124"/>
      <c r="AJ47" s="140">
        <v>0</v>
      </c>
      <c r="AK47" s="140">
        <v>0</v>
      </c>
      <c r="AL47" s="140">
        <f t="shared" si="19"/>
        <v>0</v>
      </c>
      <c r="AM47" s="140">
        <v>0</v>
      </c>
      <c r="AN47" s="140">
        <v>0</v>
      </c>
      <c r="AO47" s="140">
        <f t="shared" si="20"/>
        <v>0</v>
      </c>
      <c r="AP47" s="125"/>
      <c r="AQ47" s="124"/>
      <c r="AR47" s="140">
        <v>0</v>
      </c>
      <c r="AS47" s="140">
        <v>0</v>
      </c>
      <c r="AT47" s="140">
        <f t="shared" si="21"/>
        <v>0</v>
      </c>
      <c r="AU47" s="140">
        <v>0</v>
      </c>
      <c r="AV47" s="140">
        <v>0</v>
      </c>
      <c r="AW47" s="140">
        <f t="shared" si="22"/>
        <v>0</v>
      </c>
      <c r="AX47" s="125"/>
      <c r="AY47" s="124"/>
      <c r="AZ47" s="140">
        <v>0</v>
      </c>
      <c r="BA47" s="140">
        <v>0</v>
      </c>
      <c r="BB47" s="140">
        <f t="shared" si="23"/>
        <v>0</v>
      </c>
      <c r="BC47" s="140">
        <v>0</v>
      </c>
      <c r="BD47" s="140">
        <v>0</v>
      </c>
      <c r="BE47" s="140">
        <f t="shared" si="24"/>
        <v>0</v>
      </c>
    </row>
    <row r="48" spans="1:57" s="123" customFormat="1" ht="12" customHeight="1">
      <c r="A48" s="124" t="s">
        <v>428</v>
      </c>
      <c r="B48" s="125" t="s">
        <v>554</v>
      </c>
      <c r="C48" s="124" t="s">
        <v>206</v>
      </c>
      <c r="D48" s="140">
        <f t="shared" si="7"/>
        <v>0</v>
      </c>
      <c r="E48" s="140">
        <f t="shared" si="8"/>
        <v>31287</v>
      </c>
      <c r="F48" s="140">
        <f t="shared" si="9"/>
        <v>31287</v>
      </c>
      <c r="G48" s="140">
        <f t="shared" si="10"/>
        <v>0</v>
      </c>
      <c r="H48" s="140">
        <f t="shared" si="11"/>
        <v>16674</v>
      </c>
      <c r="I48" s="140">
        <f t="shared" si="12"/>
        <v>16674</v>
      </c>
      <c r="J48" s="125" t="s">
        <v>453</v>
      </c>
      <c r="K48" s="124" t="s">
        <v>454</v>
      </c>
      <c r="L48" s="140">
        <v>0</v>
      </c>
      <c r="M48" s="140">
        <v>31287</v>
      </c>
      <c r="N48" s="140">
        <f t="shared" si="13"/>
        <v>31287</v>
      </c>
      <c r="O48" s="140">
        <v>0</v>
      </c>
      <c r="P48" s="140">
        <v>16674</v>
      </c>
      <c r="Q48" s="140">
        <f t="shared" si="14"/>
        <v>16674</v>
      </c>
      <c r="R48" s="125"/>
      <c r="S48" s="124"/>
      <c r="T48" s="140">
        <v>0</v>
      </c>
      <c r="U48" s="140">
        <v>0</v>
      </c>
      <c r="V48" s="140">
        <f t="shared" si="15"/>
        <v>0</v>
      </c>
      <c r="W48" s="140">
        <v>0</v>
      </c>
      <c r="X48" s="140">
        <v>0</v>
      </c>
      <c r="Y48" s="140">
        <f t="shared" si="16"/>
        <v>0</v>
      </c>
      <c r="Z48" s="125"/>
      <c r="AA48" s="124"/>
      <c r="AB48" s="140">
        <v>0</v>
      </c>
      <c r="AC48" s="140">
        <v>0</v>
      </c>
      <c r="AD48" s="140">
        <f t="shared" si="17"/>
        <v>0</v>
      </c>
      <c r="AE48" s="140">
        <v>0</v>
      </c>
      <c r="AF48" s="140">
        <v>0</v>
      </c>
      <c r="AG48" s="140">
        <f t="shared" si="18"/>
        <v>0</v>
      </c>
      <c r="AH48" s="125"/>
      <c r="AI48" s="124"/>
      <c r="AJ48" s="140">
        <v>0</v>
      </c>
      <c r="AK48" s="140">
        <v>0</v>
      </c>
      <c r="AL48" s="140">
        <f t="shared" si="19"/>
        <v>0</v>
      </c>
      <c r="AM48" s="140">
        <v>0</v>
      </c>
      <c r="AN48" s="140">
        <v>0</v>
      </c>
      <c r="AO48" s="140">
        <f t="shared" si="20"/>
        <v>0</v>
      </c>
      <c r="AP48" s="125"/>
      <c r="AQ48" s="124"/>
      <c r="AR48" s="140">
        <v>0</v>
      </c>
      <c r="AS48" s="140">
        <v>0</v>
      </c>
      <c r="AT48" s="140">
        <f t="shared" si="21"/>
        <v>0</v>
      </c>
      <c r="AU48" s="140">
        <v>0</v>
      </c>
      <c r="AV48" s="140">
        <v>0</v>
      </c>
      <c r="AW48" s="140">
        <f t="shared" si="22"/>
        <v>0</v>
      </c>
      <c r="AX48" s="125"/>
      <c r="AY48" s="124"/>
      <c r="AZ48" s="140">
        <v>0</v>
      </c>
      <c r="BA48" s="140">
        <v>0</v>
      </c>
      <c r="BB48" s="140">
        <f t="shared" si="23"/>
        <v>0</v>
      </c>
      <c r="BC48" s="140">
        <v>0</v>
      </c>
      <c r="BD48" s="140">
        <v>0</v>
      </c>
      <c r="BE48" s="140">
        <f t="shared" si="24"/>
        <v>0</v>
      </c>
    </row>
    <row r="49" spans="1:57" s="123" customFormat="1" ht="12" customHeight="1">
      <c r="A49" s="124" t="s">
        <v>428</v>
      </c>
      <c r="B49" s="125" t="s">
        <v>555</v>
      </c>
      <c r="C49" s="124" t="s">
        <v>556</v>
      </c>
      <c r="D49" s="140">
        <f t="shared" si="7"/>
        <v>0</v>
      </c>
      <c r="E49" s="140">
        <f t="shared" si="8"/>
        <v>17732</v>
      </c>
      <c r="F49" s="140">
        <f t="shared" si="9"/>
        <v>17732</v>
      </c>
      <c r="G49" s="140">
        <f t="shared" si="10"/>
        <v>0</v>
      </c>
      <c r="H49" s="140">
        <f t="shared" si="11"/>
        <v>16584</v>
      </c>
      <c r="I49" s="140">
        <f t="shared" si="12"/>
        <v>16584</v>
      </c>
      <c r="J49" s="125" t="s">
        <v>453</v>
      </c>
      <c r="K49" s="124" t="s">
        <v>454</v>
      </c>
      <c r="L49" s="140">
        <v>0</v>
      </c>
      <c r="M49" s="140">
        <v>14319</v>
      </c>
      <c r="N49" s="140">
        <f t="shared" si="13"/>
        <v>14319</v>
      </c>
      <c r="O49" s="140">
        <v>0</v>
      </c>
      <c r="P49" s="140">
        <v>0</v>
      </c>
      <c r="Q49" s="140">
        <f t="shared" si="14"/>
        <v>0</v>
      </c>
      <c r="R49" s="125" t="s">
        <v>557</v>
      </c>
      <c r="S49" s="124" t="s">
        <v>558</v>
      </c>
      <c r="T49" s="140">
        <v>0</v>
      </c>
      <c r="U49" s="140">
        <v>3413</v>
      </c>
      <c r="V49" s="140">
        <f t="shared" si="15"/>
        <v>3413</v>
      </c>
      <c r="W49" s="140">
        <v>0</v>
      </c>
      <c r="X49" s="140">
        <v>16584</v>
      </c>
      <c r="Y49" s="140">
        <f t="shared" si="16"/>
        <v>16584</v>
      </c>
      <c r="Z49" s="125"/>
      <c r="AA49" s="124"/>
      <c r="AB49" s="140">
        <v>0</v>
      </c>
      <c r="AC49" s="140">
        <v>0</v>
      </c>
      <c r="AD49" s="140">
        <f t="shared" si="17"/>
        <v>0</v>
      </c>
      <c r="AE49" s="140">
        <v>0</v>
      </c>
      <c r="AF49" s="140">
        <v>0</v>
      </c>
      <c r="AG49" s="140">
        <f t="shared" si="18"/>
        <v>0</v>
      </c>
      <c r="AH49" s="125"/>
      <c r="AI49" s="124"/>
      <c r="AJ49" s="140">
        <v>0</v>
      </c>
      <c r="AK49" s="140">
        <v>0</v>
      </c>
      <c r="AL49" s="140">
        <f t="shared" si="19"/>
        <v>0</v>
      </c>
      <c r="AM49" s="140">
        <v>0</v>
      </c>
      <c r="AN49" s="140">
        <v>0</v>
      </c>
      <c r="AO49" s="140">
        <f t="shared" si="20"/>
        <v>0</v>
      </c>
      <c r="AP49" s="125"/>
      <c r="AQ49" s="124"/>
      <c r="AR49" s="140">
        <v>0</v>
      </c>
      <c r="AS49" s="140">
        <v>0</v>
      </c>
      <c r="AT49" s="140">
        <f t="shared" si="21"/>
        <v>0</v>
      </c>
      <c r="AU49" s="140">
        <v>0</v>
      </c>
      <c r="AV49" s="140">
        <v>0</v>
      </c>
      <c r="AW49" s="140">
        <f t="shared" si="22"/>
        <v>0</v>
      </c>
      <c r="AX49" s="125"/>
      <c r="AY49" s="124"/>
      <c r="AZ49" s="140">
        <v>0</v>
      </c>
      <c r="BA49" s="140">
        <v>0</v>
      </c>
      <c r="BB49" s="140">
        <f t="shared" si="23"/>
        <v>0</v>
      </c>
      <c r="BC49" s="140">
        <v>0</v>
      </c>
      <c r="BD49" s="140">
        <v>0</v>
      </c>
      <c r="BE49" s="140">
        <f t="shared" si="24"/>
        <v>0</v>
      </c>
    </row>
    <row r="50" spans="1:57" s="123" customFormat="1" ht="12" customHeight="1">
      <c r="A50" s="124" t="s">
        <v>428</v>
      </c>
      <c r="B50" s="125" t="s">
        <v>559</v>
      </c>
      <c r="C50" s="124" t="s">
        <v>560</v>
      </c>
      <c r="D50" s="140">
        <f t="shared" si="7"/>
        <v>10050</v>
      </c>
      <c r="E50" s="140">
        <f t="shared" si="8"/>
        <v>18773</v>
      </c>
      <c r="F50" s="140">
        <f t="shared" si="9"/>
        <v>28823</v>
      </c>
      <c r="G50" s="140">
        <f t="shared" si="10"/>
        <v>14104</v>
      </c>
      <c r="H50" s="140">
        <f t="shared" si="11"/>
        <v>27251</v>
      </c>
      <c r="I50" s="140">
        <f t="shared" si="12"/>
        <v>41355</v>
      </c>
      <c r="J50" s="125" t="s">
        <v>561</v>
      </c>
      <c r="K50" s="124" t="s">
        <v>562</v>
      </c>
      <c r="L50" s="140">
        <v>10050</v>
      </c>
      <c r="M50" s="140">
        <v>6562</v>
      </c>
      <c r="N50" s="140">
        <f t="shared" si="13"/>
        <v>16612</v>
      </c>
      <c r="O50" s="140">
        <v>14104</v>
      </c>
      <c r="P50" s="140">
        <v>27251</v>
      </c>
      <c r="Q50" s="140">
        <f t="shared" si="14"/>
        <v>41355</v>
      </c>
      <c r="R50" s="125" t="s">
        <v>453</v>
      </c>
      <c r="S50" s="124" t="s">
        <v>454</v>
      </c>
      <c r="T50" s="140">
        <v>0</v>
      </c>
      <c r="U50" s="140">
        <v>12211</v>
      </c>
      <c r="V50" s="140">
        <f t="shared" si="15"/>
        <v>12211</v>
      </c>
      <c r="W50" s="140">
        <v>0</v>
      </c>
      <c r="X50" s="140">
        <v>0</v>
      </c>
      <c r="Y50" s="140">
        <f t="shared" si="16"/>
        <v>0</v>
      </c>
      <c r="Z50" s="125"/>
      <c r="AA50" s="124"/>
      <c r="AB50" s="140">
        <v>0</v>
      </c>
      <c r="AC50" s="140">
        <v>0</v>
      </c>
      <c r="AD50" s="140">
        <f t="shared" si="17"/>
        <v>0</v>
      </c>
      <c r="AE50" s="140">
        <v>0</v>
      </c>
      <c r="AF50" s="140">
        <v>0</v>
      </c>
      <c r="AG50" s="140">
        <f t="shared" si="18"/>
        <v>0</v>
      </c>
      <c r="AH50" s="125"/>
      <c r="AI50" s="124"/>
      <c r="AJ50" s="140">
        <v>0</v>
      </c>
      <c r="AK50" s="140">
        <v>0</v>
      </c>
      <c r="AL50" s="140">
        <f t="shared" si="19"/>
        <v>0</v>
      </c>
      <c r="AM50" s="140">
        <v>0</v>
      </c>
      <c r="AN50" s="140">
        <v>0</v>
      </c>
      <c r="AO50" s="140">
        <f t="shared" si="20"/>
        <v>0</v>
      </c>
      <c r="AP50" s="125"/>
      <c r="AQ50" s="124"/>
      <c r="AR50" s="140">
        <v>0</v>
      </c>
      <c r="AS50" s="140">
        <v>0</v>
      </c>
      <c r="AT50" s="140">
        <f t="shared" si="21"/>
        <v>0</v>
      </c>
      <c r="AU50" s="140">
        <v>0</v>
      </c>
      <c r="AV50" s="140">
        <v>0</v>
      </c>
      <c r="AW50" s="140">
        <f t="shared" si="22"/>
        <v>0</v>
      </c>
      <c r="AX50" s="125"/>
      <c r="AY50" s="124"/>
      <c r="AZ50" s="140">
        <v>0</v>
      </c>
      <c r="BA50" s="140">
        <v>0</v>
      </c>
      <c r="BB50" s="140">
        <f t="shared" si="23"/>
        <v>0</v>
      </c>
      <c r="BC50" s="140">
        <v>0</v>
      </c>
      <c r="BD50" s="140">
        <v>0</v>
      </c>
      <c r="BE50" s="140">
        <f t="shared" si="24"/>
        <v>0</v>
      </c>
    </row>
    <row r="51" spans="1:57" s="123" customFormat="1" ht="12" customHeight="1">
      <c r="A51" s="124" t="s">
        <v>428</v>
      </c>
      <c r="B51" s="125" t="s">
        <v>563</v>
      </c>
      <c r="C51" s="124" t="s">
        <v>564</v>
      </c>
      <c r="D51" s="140">
        <f t="shared" si="7"/>
        <v>1195</v>
      </c>
      <c r="E51" s="140">
        <f t="shared" si="8"/>
        <v>6880</v>
      </c>
      <c r="F51" s="140">
        <f t="shared" si="9"/>
        <v>8075</v>
      </c>
      <c r="G51" s="140">
        <f t="shared" si="10"/>
        <v>1677</v>
      </c>
      <c r="H51" s="140">
        <f t="shared" si="11"/>
        <v>3241</v>
      </c>
      <c r="I51" s="140">
        <f t="shared" si="12"/>
        <v>4918</v>
      </c>
      <c r="J51" s="125" t="s">
        <v>561</v>
      </c>
      <c r="K51" s="124" t="s">
        <v>562</v>
      </c>
      <c r="L51" s="140">
        <v>1195</v>
      </c>
      <c r="M51" s="140">
        <v>780</v>
      </c>
      <c r="N51" s="140">
        <f t="shared" si="13"/>
        <v>1975</v>
      </c>
      <c r="O51" s="140">
        <v>1677</v>
      </c>
      <c r="P51" s="140">
        <v>3241</v>
      </c>
      <c r="Q51" s="140">
        <f t="shared" si="14"/>
        <v>4918</v>
      </c>
      <c r="R51" s="125" t="s">
        <v>453</v>
      </c>
      <c r="S51" s="124" t="s">
        <v>454</v>
      </c>
      <c r="T51" s="140">
        <v>0</v>
      </c>
      <c r="U51" s="140">
        <v>6100</v>
      </c>
      <c r="V51" s="140">
        <f t="shared" si="15"/>
        <v>6100</v>
      </c>
      <c r="W51" s="140">
        <v>0</v>
      </c>
      <c r="X51" s="140">
        <v>0</v>
      </c>
      <c r="Y51" s="140">
        <f t="shared" si="16"/>
        <v>0</v>
      </c>
      <c r="Z51" s="125"/>
      <c r="AA51" s="124"/>
      <c r="AB51" s="140">
        <v>0</v>
      </c>
      <c r="AC51" s="140">
        <v>0</v>
      </c>
      <c r="AD51" s="140">
        <f t="shared" si="17"/>
        <v>0</v>
      </c>
      <c r="AE51" s="140">
        <v>0</v>
      </c>
      <c r="AF51" s="140">
        <v>0</v>
      </c>
      <c r="AG51" s="140">
        <f t="shared" si="18"/>
        <v>0</v>
      </c>
      <c r="AH51" s="125"/>
      <c r="AI51" s="124"/>
      <c r="AJ51" s="140">
        <v>0</v>
      </c>
      <c r="AK51" s="140">
        <v>0</v>
      </c>
      <c r="AL51" s="140">
        <f t="shared" si="19"/>
        <v>0</v>
      </c>
      <c r="AM51" s="140">
        <v>0</v>
      </c>
      <c r="AN51" s="140">
        <v>0</v>
      </c>
      <c r="AO51" s="140">
        <f t="shared" si="20"/>
        <v>0</v>
      </c>
      <c r="AP51" s="125"/>
      <c r="AQ51" s="124"/>
      <c r="AR51" s="140">
        <v>0</v>
      </c>
      <c r="AS51" s="140">
        <v>0</v>
      </c>
      <c r="AT51" s="140">
        <f t="shared" si="21"/>
        <v>0</v>
      </c>
      <c r="AU51" s="140">
        <v>0</v>
      </c>
      <c r="AV51" s="140">
        <v>0</v>
      </c>
      <c r="AW51" s="140">
        <f t="shared" si="22"/>
        <v>0</v>
      </c>
      <c r="AX51" s="125"/>
      <c r="AY51" s="124"/>
      <c r="AZ51" s="140">
        <v>0</v>
      </c>
      <c r="BA51" s="140">
        <v>0</v>
      </c>
      <c r="BB51" s="140">
        <f t="shared" si="23"/>
        <v>0</v>
      </c>
      <c r="BC51" s="140">
        <v>0</v>
      </c>
      <c r="BD51" s="140">
        <v>0</v>
      </c>
      <c r="BE51" s="140">
        <f t="shared" si="24"/>
        <v>0</v>
      </c>
    </row>
    <row r="52" spans="1:57" s="123" customFormat="1" ht="12" customHeight="1">
      <c r="A52" s="124" t="s">
        <v>428</v>
      </c>
      <c r="B52" s="125" t="s">
        <v>640</v>
      </c>
      <c r="C52" s="124" t="s">
        <v>565</v>
      </c>
      <c r="D52" s="140">
        <f t="shared" si="7"/>
        <v>0</v>
      </c>
      <c r="E52" s="140">
        <f t="shared" si="8"/>
        <v>11387</v>
      </c>
      <c r="F52" s="140">
        <f t="shared" si="9"/>
        <v>11387</v>
      </c>
      <c r="G52" s="140">
        <f t="shared" si="10"/>
        <v>0</v>
      </c>
      <c r="H52" s="140">
        <f t="shared" si="11"/>
        <v>9096</v>
      </c>
      <c r="I52" s="140">
        <f t="shared" si="12"/>
        <v>9096</v>
      </c>
      <c r="J52" s="125" t="s">
        <v>566</v>
      </c>
      <c r="K52" s="124" t="s">
        <v>567</v>
      </c>
      <c r="L52" s="140">
        <v>0</v>
      </c>
      <c r="M52" s="140">
        <v>11387</v>
      </c>
      <c r="N52" s="140">
        <f t="shared" si="13"/>
        <v>11387</v>
      </c>
      <c r="O52" s="140">
        <v>0</v>
      </c>
      <c r="P52" s="140">
        <v>9096</v>
      </c>
      <c r="Q52" s="140">
        <f t="shared" si="14"/>
        <v>9096</v>
      </c>
      <c r="R52" s="125"/>
      <c r="S52" s="124"/>
      <c r="T52" s="140">
        <v>0</v>
      </c>
      <c r="U52" s="140">
        <v>0</v>
      </c>
      <c r="V52" s="140">
        <f t="shared" si="15"/>
        <v>0</v>
      </c>
      <c r="W52" s="140">
        <v>0</v>
      </c>
      <c r="X52" s="140">
        <v>0</v>
      </c>
      <c r="Y52" s="140">
        <f t="shared" si="16"/>
        <v>0</v>
      </c>
      <c r="Z52" s="125"/>
      <c r="AA52" s="124"/>
      <c r="AB52" s="140">
        <v>0</v>
      </c>
      <c r="AC52" s="140">
        <v>0</v>
      </c>
      <c r="AD52" s="140">
        <f t="shared" si="17"/>
        <v>0</v>
      </c>
      <c r="AE52" s="140">
        <v>0</v>
      </c>
      <c r="AF52" s="140">
        <v>0</v>
      </c>
      <c r="AG52" s="140">
        <f t="shared" si="18"/>
        <v>0</v>
      </c>
      <c r="AH52" s="125"/>
      <c r="AI52" s="124"/>
      <c r="AJ52" s="140">
        <v>0</v>
      </c>
      <c r="AK52" s="140">
        <v>0</v>
      </c>
      <c r="AL52" s="140">
        <f t="shared" si="19"/>
        <v>0</v>
      </c>
      <c r="AM52" s="140">
        <v>0</v>
      </c>
      <c r="AN52" s="140">
        <v>0</v>
      </c>
      <c r="AO52" s="140">
        <f t="shared" si="20"/>
        <v>0</v>
      </c>
      <c r="AP52" s="125"/>
      <c r="AQ52" s="124"/>
      <c r="AR52" s="140">
        <v>0</v>
      </c>
      <c r="AS52" s="140">
        <v>0</v>
      </c>
      <c r="AT52" s="140">
        <f t="shared" si="21"/>
        <v>0</v>
      </c>
      <c r="AU52" s="140">
        <v>0</v>
      </c>
      <c r="AV52" s="140">
        <v>0</v>
      </c>
      <c r="AW52" s="140">
        <f t="shared" si="22"/>
        <v>0</v>
      </c>
      <c r="AX52" s="125"/>
      <c r="AY52" s="124"/>
      <c r="AZ52" s="140">
        <v>0</v>
      </c>
      <c r="BA52" s="140">
        <v>0</v>
      </c>
      <c r="BB52" s="140">
        <f t="shared" si="23"/>
        <v>0</v>
      </c>
      <c r="BC52" s="140">
        <v>0</v>
      </c>
      <c r="BD52" s="140">
        <v>0</v>
      </c>
      <c r="BE52" s="140">
        <f t="shared" si="24"/>
        <v>0</v>
      </c>
    </row>
    <row r="53" spans="1:57" s="123" customFormat="1" ht="12" customHeight="1">
      <c r="A53" s="124" t="s">
        <v>428</v>
      </c>
      <c r="B53" s="125" t="s">
        <v>568</v>
      </c>
      <c r="C53" s="124" t="s">
        <v>569</v>
      </c>
      <c r="D53" s="140">
        <f t="shared" si="7"/>
        <v>0</v>
      </c>
      <c r="E53" s="140">
        <f t="shared" si="8"/>
        <v>14272</v>
      </c>
      <c r="F53" s="140">
        <f t="shared" si="9"/>
        <v>14272</v>
      </c>
      <c r="G53" s="140">
        <f t="shared" si="10"/>
        <v>0</v>
      </c>
      <c r="H53" s="140">
        <f t="shared" si="11"/>
        <v>17505</v>
      </c>
      <c r="I53" s="140">
        <f t="shared" si="12"/>
        <v>17505</v>
      </c>
      <c r="J53" s="125" t="s">
        <v>453</v>
      </c>
      <c r="K53" s="124" t="s">
        <v>454</v>
      </c>
      <c r="L53" s="140">
        <v>0</v>
      </c>
      <c r="M53" s="140">
        <v>12541</v>
      </c>
      <c r="N53" s="140">
        <f t="shared" si="13"/>
        <v>12541</v>
      </c>
      <c r="O53" s="140">
        <v>0</v>
      </c>
      <c r="P53" s="140">
        <v>0</v>
      </c>
      <c r="Q53" s="140">
        <f t="shared" si="14"/>
        <v>0</v>
      </c>
      <c r="R53" s="125" t="s">
        <v>557</v>
      </c>
      <c r="S53" s="124" t="s">
        <v>558</v>
      </c>
      <c r="T53" s="140">
        <v>0</v>
      </c>
      <c r="U53" s="140">
        <v>1731</v>
      </c>
      <c r="V53" s="140">
        <f t="shared" si="15"/>
        <v>1731</v>
      </c>
      <c r="W53" s="140">
        <v>0</v>
      </c>
      <c r="X53" s="140">
        <v>17505</v>
      </c>
      <c r="Y53" s="140">
        <f t="shared" si="16"/>
        <v>17505</v>
      </c>
      <c r="Z53" s="125"/>
      <c r="AA53" s="124"/>
      <c r="AB53" s="140">
        <v>0</v>
      </c>
      <c r="AC53" s="140">
        <v>0</v>
      </c>
      <c r="AD53" s="140">
        <f t="shared" si="17"/>
        <v>0</v>
      </c>
      <c r="AE53" s="140">
        <v>0</v>
      </c>
      <c r="AF53" s="140">
        <v>0</v>
      </c>
      <c r="AG53" s="140">
        <f t="shared" si="18"/>
        <v>0</v>
      </c>
      <c r="AH53" s="125"/>
      <c r="AI53" s="124"/>
      <c r="AJ53" s="140">
        <v>0</v>
      </c>
      <c r="AK53" s="140">
        <v>0</v>
      </c>
      <c r="AL53" s="140">
        <f t="shared" si="19"/>
        <v>0</v>
      </c>
      <c r="AM53" s="140">
        <v>0</v>
      </c>
      <c r="AN53" s="140">
        <v>0</v>
      </c>
      <c r="AO53" s="140">
        <f t="shared" si="20"/>
        <v>0</v>
      </c>
      <c r="AP53" s="125"/>
      <c r="AQ53" s="124"/>
      <c r="AR53" s="140">
        <v>0</v>
      </c>
      <c r="AS53" s="140">
        <v>0</v>
      </c>
      <c r="AT53" s="140">
        <f t="shared" si="21"/>
        <v>0</v>
      </c>
      <c r="AU53" s="140">
        <v>0</v>
      </c>
      <c r="AV53" s="140">
        <v>0</v>
      </c>
      <c r="AW53" s="140">
        <f t="shared" si="22"/>
        <v>0</v>
      </c>
      <c r="AX53" s="125"/>
      <c r="AY53" s="124"/>
      <c r="AZ53" s="140">
        <v>0</v>
      </c>
      <c r="BA53" s="140">
        <v>0</v>
      </c>
      <c r="BB53" s="140">
        <f t="shared" si="23"/>
        <v>0</v>
      </c>
      <c r="BC53" s="140">
        <v>0</v>
      </c>
      <c r="BD53" s="140">
        <v>0</v>
      </c>
      <c r="BE53" s="140">
        <f t="shared" si="24"/>
        <v>0</v>
      </c>
    </row>
    <row r="54" spans="1:57" s="123" customFormat="1" ht="12" customHeight="1">
      <c r="A54" s="124" t="s">
        <v>428</v>
      </c>
      <c r="B54" s="125" t="s">
        <v>570</v>
      </c>
      <c r="C54" s="124" t="s">
        <v>571</v>
      </c>
      <c r="D54" s="140">
        <f t="shared" si="7"/>
        <v>0</v>
      </c>
      <c r="E54" s="140">
        <f t="shared" si="8"/>
        <v>8221</v>
      </c>
      <c r="F54" s="140">
        <f t="shared" si="9"/>
        <v>8221</v>
      </c>
      <c r="G54" s="140">
        <f t="shared" si="10"/>
        <v>0</v>
      </c>
      <c r="H54" s="140">
        <f t="shared" si="11"/>
        <v>4126</v>
      </c>
      <c r="I54" s="140">
        <f t="shared" si="12"/>
        <v>4126</v>
      </c>
      <c r="J54" s="125" t="s">
        <v>557</v>
      </c>
      <c r="K54" s="124" t="s">
        <v>558</v>
      </c>
      <c r="L54" s="140">
        <v>0</v>
      </c>
      <c r="M54" s="140">
        <v>1538</v>
      </c>
      <c r="N54" s="140">
        <f t="shared" si="13"/>
        <v>1538</v>
      </c>
      <c r="O54" s="140">
        <v>0</v>
      </c>
      <c r="P54" s="140">
        <v>4126</v>
      </c>
      <c r="Q54" s="140">
        <f t="shared" si="14"/>
        <v>4126</v>
      </c>
      <c r="R54" s="125" t="s">
        <v>453</v>
      </c>
      <c r="S54" s="124" t="s">
        <v>454</v>
      </c>
      <c r="T54" s="140">
        <v>0</v>
      </c>
      <c r="U54" s="140">
        <v>6683</v>
      </c>
      <c r="V54" s="140">
        <f t="shared" si="15"/>
        <v>6683</v>
      </c>
      <c r="W54" s="140">
        <v>0</v>
      </c>
      <c r="X54" s="140">
        <v>0</v>
      </c>
      <c r="Y54" s="140">
        <f t="shared" si="16"/>
        <v>0</v>
      </c>
      <c r="Z54" s="125"/>
      <c r="AA54" s="124"/>
      <c r="AB54" s="140">
        <v>0</v>
      </c>
      <c r="AC54" s="140">
        <v>0</v>
      </c>
      <c r="AD54" s="140">
        <f t="shared" si="17"/>
        <v>0</v>
      </c>
      <c r="AE54" s="140">
        <v>0</v>
      </c>
      <c r="AF54" s="140">
        <v>0</v>
      </c>
      <c r="AG54" s="140">
        <f t="shared" si="18"/>
        <v>0</v>
      </c>
      <c r="AH54" s="125"/>
      <c r="AI54" s="124"/>
      <c r="AJ54" s="140">
        <v>0</v>
      </c>
      <c r="AK54" s="140">
        <v>0</v>
      </c>
      <c r="AL54" s="140">
        <f t="shared" si="19"/>
        <v>0</v>
      </c>
      <c r="AM54" s="140">
        <v>0</v>
      </c>
      <c r="AN54" s="140">
        <v>0</v>
      </c>
      <c r="AO54" s="140">
        <f t="shared" si="20"/>
        <v>0</v>
      </c>
      <c r="AP54" s="125"/>
      <c r="AQ54" s="124"/>
      <c r="AR54" s="140">
        <v>0</v>
      </c>
      <c r="AS54" s="140">
        <v>0</v>
      </c>
      <c r="AT54" s="140">
        <f t="shared" si="21"/>
        <v>0</v>
      </c>
      <c r="AU54" s="140">
        <v>0</v>
      </c>
      <c r="AV54" s="140">
        <v>0</v>
      </c>
      <c r="AW54" s="140">
        <f t="shared" si="22"/>
        <v>0</v>
      </c>
      <c r="AX54" s="125"/>
      <c r="AY54" s="124"/>
      <c r="AZ54" s="140">
        <v>0</v>
      </c>
      <c r="BA54" s="140">
        <v>0</v>
      </c>
      <c r="BB54" s="140">
        <f t="shared" si="23"/>
        <v>0</v>
      </c>
      <c r="BC54" s="140">
        <v>0</v>
      </c>
      <c r="BD54" s="140">
        <v>0</v>
      </c>
      <c r="BE54" s="140">
        <f t="shared" si="24"/>
        <v>0</v>
      </c>
    </row>
    <row r="55" spans="1:57" s="123" customFormat="1" ht="12" customHeight="1">
      <c r="A55" s="124" t="s">
        <v>428</v>
      </c>
      <c r="B55" s="125" t="s">
        <v>572</v>
      </c>
      <c r="C55" s="124" t="s">
        <v>573</v>
      </c>
      <c r="D55" s="140">
        <f t="shared" si="7"/>
        <v>0</v>
      </c>
      <c r="E55" s="140">
        <f t="shared" si="8"/>
        <v>12943</v>
      </c>
      <c r="F55" s="140">
        <f t="shared" si="9"/>
        <v>12943</v>
      </c>
      <c r="G55" s="140">
        <f t="shared" si="10"/>
        <v>0</v>
      </c>
      <c r="H55" s="140">
        <f t="shared" si="11"/>
        <v>4725</v>
      </c>
      <c r="I55" s="140">
        <f t="shared" si="12"/>
        <v>4725</v>
      </c>
      <c r="J55" s="125" t="s">
        <v>453</v>
      </c>
      <c r="K55" s="124" t="s">
        <v>454</v>
      </c>
      <c r="L55" s="140">
        <v>0</v>
      </c>
      <c r="M55" s="140">
        <v>9307</v>
      </c>
      <c r="N55" s="140">
        <f t="shared" si="13"/>
        <v>9307</v>
      </c>
      <c r="O55" s="140">
        <v>0</v>
      </c>
      <c r="P55" s="140">
        <v>0</v>
      </c>
      <c r="Q55" s="140">
        <f t="shared" si="14"/>
        <v>0</v>
      </c>
      <c r="R55" s="125" t="s">
        <v>557</v>
      </c>
      <c r="S55" s="124" t="s">
        <v>558</v>
      </c>
      <c r="T55" s="140">
        <v>0</v>
      </c>
      <c r="U55" s="140">
        <v>3636</v>
      </c>
      <c r="V55" s="140">
        <f t="shared" si="15"/>
        <v>3636</v>
      </c>
      <c r="W55" s="140">
        <v>0</v>
      </c>
      <c r="X55" s="140">
        <v>4725</v>
      </c>
      <c r="Y55" s="140">
        <f t="shared" si="16"/>
        <v>4725</v>
      </c>
      <c r="Z55" s="125"/>
      <c r="AA55" s="124"/>
      <c r="AB55" s="140">
        <v>0</v>
      </c>
      <c r="AC55" s="140">
        <v>0</v>
      </c>
      <c r="AD55" s="140">
        <f t="shared" si="17"/>
        <v>0</v>
      </c>
      <c r="AE55" s="140">
        <v>0</v>
      </c>
      <c r="AF55" s="140">
        <v>0</v>
      </c>
      <c r="AG55" s="140">
        <f t="shared" si="18"/>
        <v>0</v>
      </c>
      <c r="AH55" s="125"/>
      <c r="AI55" s="124"/>
      <c r="AJ55" s="140"/>
      <c r="AK55" s="140">
        <v>0</v>
      </c>
      <c r="AL55" s="140">
        <f t="shared" si="19"/>
        <v>0</v>
      </c>
      <c r="AM55" s="140">
        <v>0</v>
      </c>
      <c r="AN55" s="140">
        <v>0</v>
      </c>
      <c r="AO55" s="140">
        <f t="shared" si="20"/>
        <v>0</v>
      </c>
      <c r="AP55" s="125"/>
      <c r="AQ55" s="124"/>
      <c r="AR55" s="140">
        <v>0</v>
      </c>
      <c r="AS55" s="140">
        <v>0</v>
      </c>
      <c r="AT55" s="140">
        <f t="shared" si="21"/>
        <v>0</v>
      </c>
      <c r="AU55" s="140">
        <v>0</v>
      </c>
      <c r="AV55" s="140">
        <v>0</v>
      </c>
      <c r="AW55" s="140">
        <f t="shared" si="22"/>
        <v>0</v>
      </c>
      <c r="AX55" s="125"/>
      <c r="AY55" s="124"/>
      <c r="AZ55" s="140">
        <v>0</v>
      </c>
      <c r="BA55" s="140">
        <v>0</v>
      </c>
      <c r="BB55" s="140">
        <f t="shared" si="23"/>
        <v>0</v>
      </c>
      <c r="BC55" s="140">
        <v>0</v>
      </c>
      <c r="BD55" s="140">
        <v>0</v>
      </c>
      <c r="BE55" s="140">
        <f t="shared" si="24"/>
        <v>0</v>
      </c>
    </row>
    <row r="56" spans="1:57" s="123" customFormat="1" ht="12" customHeight="1">
      <c r="A56" s="124" t="s">
        <v>428</v>
      </c>
      <c r="B56" s="125" t="s">
        <v>574</v>
      </c>
      <c r="C56" s="124" t="s">
        <v>575</v>
      </c>
      <c r="D56" s="140">
        <f t="shared" si="7"/>
        <v>0</v>
      </c>
      <c r="E56" s="140">
        <f t="shared" si="8"/>
        <v>9510</v>
      </c>
      <c r="F56" s="140">
        <f t="shared" si="9"/>
        <v>9510</v>
      </c>
      <c r="G56" s="140">
        <f t="shared" si="10"/>
        <v>0</v>
      </c>
      <c r="H56" s="140">
        <f t="shared" si="11"/>
        <v>9106</v>
      </c>
      <c r="I56" s="140">
        <f t="shared" si="12"/>
        <v>9106</v>
      </c>
      <c r="J56" s="125" t="s">
        <v>453</v>
      </c>
      <c r="K56" s="124" t="s">
        <v>454</v>
      </c>
      <c r="L56" s="140">
        <v>0</v>
      </c>
      <c r="M56" s="140">
        <v>7765</v>
      </c>
      <c r="N56" s="140">
        <f t="shared" si="13"/>
        <v>7765</v>
      </c>
      <c r="O56" s="140">
        <v>0</v>
      </c>
      <c r="P56" s="140">
        <v>0</v>
      </c>
      <c r="Q56" s="140">
        <f t="shared" si="14"/>
        <v>0</v>
      </c>
      <c r="R56" s="125" t="s">
        <v>557</v>
      </c>
      <c r="S56" s="124" t="s">
        <v>558</v>
      </c>
      <c r="T56" s="140">
        <v>0</v>
      </c>
      <c r="U56" s="140">
        <v>1745</v>
      </c>
      <c r="V56" s="140">
        <f t="shared" si="15"/>
        <v>1745</v>
      </c>
      <c r="W56" s="140">
        <v>0</v>
      </c>
      <c r="X56" s="140">
        <v>9106</v>
      </c>
      <c r="Y56" s="140">
        <f t="shared" si="16"/>
        <v>9106</v>
      </c>
      <c r="Z56" s="125"/>
      <c r="AA56" s="124"/>
      <c r="AB56" s="140">
        <v>0</v>
      </c>
      <c r="AC56" s="140">
        <v>0</v>
      </c>
      <c r="AD56" s="140">
        <f t="shared" si="17"/>
        <v>0</v>
      </c>
      <c r="AE56" s="140">
        <v>0</v>
      </c>
      <c r="AF56" s="140">
        <v>0</v>
      </c>
      <c r="AG56" s="140">
        <f t="shared" si="18"/>
        <v>0</v>
      </c>
      <c r="AH56" s="125"/>
      <c r="AI56" s="124"/>
      <c r="AJ56" s="140">
        <v>0</v>
      </c>
      <c r="AK56" s="140">
        <v>0</v>
      </c>
      <c r="AL56" s="140">
        <f t="shared" si="19"/>
        <v>0</v>
      </c>
      <c r="AM56" s="140">
        <v>0</v>
      </c>
      <c r="AN56" s="140">
        <v>0</v>
      </c>
      <c r="AO56" s="140">
        <f t="shared" si="20"/>
        <v>0</v>
      </c>
      <c r="AP56" s="125"/>
      <c r="AQ56" s="124"/>
      <c r="AR56" s="140">
        <v>0</v>
      </c>
      <c r="AS56" s="140">
        <v>0</v>
      </c>
      <c r="AT56" s="140">
        <f t="shared" si="21"/>
        <v>0</v>
      </c>
      <c r="AU56" s="140">
        <v>0</v>
      </c>
      <c r="AV56" s="140">
        <v>0</v>
      </c>
      <c r="AW56" s="140">
        <f t="shared" si="22"/>
        <v>0</v>
      </c>
      <c r="AX56" s="125"/>
      <c r="AY56" s="124"/>
      <c r="AZ56" s="140">
        <v>0</v>
      </c>
      <c r="BA56" s="140">
        <v>0</v>
      </c>
      <c r="BB56" s="140">
        <f t="shared" si="23"/>
        <v>0</v>
      </c>
      <c r="BC56" s="140">
        <v>0</v>
      </c>
      <c r="BD56" s="140">
        <v>0</v>
      </c>
      <c r="BE56" s="140">
        <f t="shared" si="24"/>
        <v>0</v>
      </c>
    </row>
    <row r="57" spans="1:57" s="123" customFormat="1" ht="12" customHeight="1">
      <c r="A57" s="124" t="s">
        <v>428</v>
      </c>
      <c r="B57" s="125" t="s">
        <v>576</v>
      </c>
      <c r="C57" s="124" t="s">
        <v>577</v>
      </c>
      <c r="D57" s="140">
        <f t="shared" si="7"/>
        <v>201</v>
      </c>
      <c r="E57" s="140">
        <f t="shared" si="8"/>
        <v>18494</v>
      </c>
      <c r="F57" s="140">
        <f t="shared" si="9"/>
        <v>18695</v>
      </c>
      <c r="G57" s="140">
        <f t="shared" si="10"/>
        <v>0</v>
      </c>
      <c r="H57" s="140">
        <f t="shared" si="11"/>
        <v>7297</v>
      </c>
      <c r="I57" s="140">
        <f t="shared" si="12"/>
        <v>7297</v>
      </c>
      <c r="J57" s="125" t="s">
        <v>453</v>
      </c>
      <c r="K57" s="124" t="s">
        <v>454</v>
      </c>
      <c r="L57" s="140">
        <v>201</v>
      </c>
      <c r="M57" s="140">
        <v>18494</v>
      </c>
      <c r="N57" s="140">
        <f t="shared" si="13"/>
        <v>18695</v>
      </c>
      <c r="O57" s="140">
        <v>0</v>
      </c>
      <c r="P57" s="140">
        <v>7297</v>
      </c>
      <c r="Q57" s="140">
        <f t="shared" si="14"/>
        <v>7297</v>
      </c>
      <c r="R57" s="125"/>
      <c r="S57" s="124"/>
      <c r="T57" s="140">
        <v>0</v>
      </c>
      <c r="U57" s="140">
        <v>0</v>
      </c>
      <c r="V57" s="140">
        <f t="shared" si="15"/>
        <v>0</v>
      </c>
      <c r="W57" s="140">
        <v>0</v>
      </c>
      <c r="X57" s="140">
        <v>0</v>
      </c>
      <c r="Y57" s="140">
        <f t="shared" si="16"/>
        <v>0</v>
      </c>
      <c r="Z57" s="125"/>
      <c r="AA57" s="124"/>
      <c r="AB57" s="140">
        <v>0</v>
      </c>
      <c r="AC57" s="140">
        <v>0</v>
      </c>
      <c r="AD57" s="140">
        <f t="shared" si="17"/>
        <v>0</v>
      </c>
      <c r="AE57" s="140">
        <v>0</v>
      </c>
      <c r="AF57" s="140">
        <v>0</v>
      </c>
      <c r="AG57" s="140">
        <f t="shared" si="18"/>
        <v>0</v>
      </c>
      <c r="AH57" s="125"/>
      <c r="AI57" s="124"/>
      <c r="AJ57" s="140">
        <v>0</v>
      </c>
      <c r="AK57" s="140">
        <v>0</v>
      </c>
      <c r="AL57" s="140">
        <f t="shared" si="19"/>
        <v>0</v>
      </c>
      <c r="AM57" s="140">
        <v>0</v>
      </c>
      <c r="AN57" s="140">
        <v>0</v>
      </c>
      <c r="AO57" s="140">
        <f t="shared" si="20"/>
        <v>0</v>
      </c>
      <c r="AP57" s="125"/>
      <c r="AQ57" s="124"/>
      <c r="AR57" s="140">
        <v>0</v>
      </c>
      <c r="AS57" s="140">
        <v>0</v>
      </c>
      <c r="AT57" s="140">
        <f t="shared" si="21"/>
        <v>0</v>
      </c>
      <c r="AU57" s="140">
        <v>0</v>
      </c>
      <c r="AV57" s="140">
        <v>0</v>
      </c>
      <c r="AW57" s="140">
        <f t="shared" si="22"/>
        <v>0</v>
      </c>
      <c r="AX57" s="125"/>
      <c r="AY57" s="124"/>
      <c r="AZ57" s="140">
        <v>0</v>
      </c>
      <c r="BA57" s="140">
        <v>0</v>
      </c>
      <c r="BB57" s="140">
        <f t="shared" si="23"/>
        <v>0</v>
      </c>
      <c r="BC57" s="140">
        <v>0</v>
      </c>
      <c r="BD57" s="140">
        <v>0</v>
      </c>
      <c r="BE57" s="140">
        <f t="shared" si="24"/>
        <v>0</v>
      </c>
    </row>
    <row r="58" spans="1:57" s="123" customFormat="1" ht="12" customHeight="1">
      <c r="A58" s="124" t="s">
        <v>428</v>
      </c>
      <c r="B58" s="125" t="s">
        <v>578</v>
      </c>
      <c r="C58" s="124" t="s">
        <v>579</v>
      </c>
      <c r="D58" s="140">
        <f t="shared" si="7"/>
        <v>0</v>
      </c>
      <c r="E58" s="140">
        <f t="shared" si="8"/>
        <v>17678</v>
      </c>
      <c r="F58" s="140">
        <f t="shared" si="9"/>
        <v>17678</v>
      </c>
      <c r="G58" s="140">
        <f t="shared" si="10"/>
        <v>0</v>
      </c>
      <c r="H58" s="140">
        <f t="shared" si="11"/>
        <v>8564</v>
      </c>
      <c r="I58" s="140">
        <f t="shared" si="12"/>
        <v>8564</v>
      </c>
      <c r="J58" s="125" t="s">
        <v>453</v>
      </c>
      <c r="K58" s="124" t="s">
        <v>454</v>
      </c>
      <c r="L58" s="140">
        <v>0</v>
      </c>
      <c r="M58" s="140">
        <v>17678</v>
      </c>
      <c r="N58" s="140">
        <f t="shared" si="13"/>
        <v>17678</v>
      </c>
      <c r="O58" s="140">
        <v>0</v>
      </c>
      <c r="P58" s="140">
        <v>8564</v>
      </c>
      <c r="Q58" s="140">
        <f t="shared" si="14"/>
        <v>8564</v>
      </c>
      <c r="R58" s="125"/>
      <c r="S58" s="124"/>
      <c r="T58" s="140">
        <v>0</v>
      </c>
      <c r="U58" s="140">
        <v>0</v>
      </c>
      <c r="V58" s="140">
        <f t="shared" si="15"/>
        <v>0</v>
      </c>
      <c r="W58" s="140">
        <v>0</v>
      </c>
      <c r="X58" s="140">
        <v>0</v>
      </c>
      <c r="Y58" s="140">
        <f t="shared" si="16"/>
        <v>0</v>
      </c>
      <c r="Z58" s="125"/>
      <c r="AA58" s="124"/>
      <c r="AB58" s="140">
        <v>0</v>
      </c>
      <c r="AC58" s="140">
        <v>0</v>
      </c>
      <c r="AD58" s="140">
        <f t="shared" si="17"/>
        <v>0</v>
      </c>
      <c r="AE58" s="140">
        <v>0</v>
      </c>
      <c r="AF58" s="140">
        <v>0</v>
      </c>
      <c r="AG58" s="140">
        <f t="shared" si="18"/>
        <v>0</v>
      </c>
      <c r="AH58" s="125"/>
      <c r="AI58" s="124"/>
      <c r="AJ58" s="140">
        <v>0</v>
      </c>
      <c r="AK58" s="140">
        <v>0</v>
      </c>
      <c r="AL58" s="140">
        <f t="shared" si="19"/>
        <v>0</v>
      </c>
      <c r="AM58" s="140">
        <v>0</v>
      </c>
      <c r="AN58" s="140">
        <v>0</v>
      </c>
      <c r="AO58" s="140">
        <f t="shared" si="20"/>
        <v>0</v>
      </c>
      <c r="AP58" s="125"/>
      <c r="AQ58" s="124"/>
      <c r="AR58" s="140">
        <v>0</v>
      </c>
      <c r="AS58" s="140">
        <v>0</v>
      </c>
      <c r="AT58" s="140">
        <f t="shared" si="21"/>
        <v>0</v>
      </c>
      <c r="AU58" s="140">
        <v>0</v>
      </c>
      <c r="AV58" s="140">
        <v>0</v>
      </c>
      <c r="AW58" s="140">
        <f t="shared" si="22"/>
        <v>0</v>
      </c>
      <c r="AX58" s="125"/>
      <c r="AY58" s="124"/>
      <c r="AZ58" s="140">
        <v>0</v>
      </c>
      <c r="BA58" s="140">
        <v>0</v>
      </c>
      <c r="BB58" s="140">
        <f t="shared" si="23"/>
        <v>0</v>
      </c>
      <c r="BC58" s="140">
        <v>0</v>
      </c>
      <c r="BD58" s="140">
        <v>0</v>
      </c>
      <c r="BE58" s="140">
        <f t="shared" si="24"/>
        <v>0</v>
      </c>
    </row>
    <row r="59" spans="1:57" s="123" customFormat="1" ht="12" customHeight="1">
      <c r="A59" s="124" t="s">
        <v>428</v>
      </c>
      <c r="B59" s="125" t="s">
        <v>580</v>
      </c>
      <c r="C59" s="124" t="s">
        <v>581</v>
      </c>
      <c r="D59" s="140">
        <f t="shared" si="7"/>
        <v>83</v>
      </c>
      <c r="E59" s="140">
        <f t="shared" si="8"/>
        <v>7458</v>
      </c>
      <c r="F59" s="140">
        <f t="shared" si="9"/>
        <v>7541</v>
      </c>
      <c r="G59" s="140">
        <f t="shared" si="10"/>
        <v>0</v>
      </c>
      <c r="H59" s="140">
        <f t="shared" si="11"/>
        <v>5091</v>
      </c>
      <c r="I59" s="140">
        <f t="shared" si="12"/>
        <v>5091</v>
      </c>
      <c r="J59" s="125" t="s">
        <v>453</v>
      </c>
      <c r="K59" s="124" t="s">
        <v>454</v>
      </c>
      <c r="L59" s="140">
        <v>83</v>
      </c>
      <c r="M59" s="140">
        <v>7458</v>
      </c>
      <c r="N59" s="140">
        <f t="shared" si="13"/>
        <v>7541</v>
      </c>
      <c r="O59" s="140">
        <v>0</v>
      </c>
      <c r="P59" s="140">
        <v>5091</v>
      </c>
      <c r="Q59" s="140">
        <f t="shared" si="14"/>
        <v>5091</v>
      </c>
      <c r="R59" s="125"/>
      <c r="S59" s="124"/>
      <c r="T59" s="140">
        <v>0</v>
      </c>
      <c r="U59" s="140">
        <v>0</v>
      </c>
      <c r="V59" s="140">
        <f t="shared" si="15"/>
        <v>0</v>
      </c>
      <c r="W59" s="140">
        <v>0</v>
      </c>
      <c r="X59" s="140">
        <v>0</v>
      </c>
      <c r="Y59" s="140">
        <f t="shared" si="16"/>
        <v>0</v>
      </c>
      <c r="Z59" s="125"/>
      <c r="AA59" s="124"/>
      <c r="AB59" s="140">
        <v>0</v>
      </c>
      <c r="AC59" s="140">
        <v>0</v>
      </c>
      <c r="AD59" s="140">
        <f t="shared" si="17"/>
        <v>0</v>
      </c>
      <c r="AE59" s="140">
        <v>0</v>
      </c>
      <c r="AF59" s="140">
        <v>0</v>
      </c>
      <c r="AG59" s="140">
        <f t="shared" si="18"/>
        <v>0</v>
      </c>
      <c r="AH59" s="125"/>
      <c r="AI59" s="124"/>
      <c r="AJ59" s="140">
        <v>0</v>
      </c>
      <c r="AK59" s="140">
        <v>0</v>
      </c>
      <c r="AL59" s="140">
        <f t="shared" si="19"/>
        <v>0</v>
      </c>
      <c r="AM59" s="140">
        <v>0</v>
      </c>
      <c r="AN59" s="140">
        <v>0</v>
      </c>
      <c r="AO59" s="140">
        <f t="shared" si="20"/>
        <v>0</v>
      </c>
      <c r="AP59" s="125"/>
      <c r="AQ59" s="124"/>
      <c r="AR59" s="140">
        <v>0</v>
      </c>
      <c r="AS59" s="140">
        <v>0</v>
      </c>
      <c r="AT59" s="140">
        <f t="shared" si="21"/>
        <v>0</v>
      </c>
      <c r="AU59" s="140">
        <v>0</v>
      </c>
      <c r="AV59" s="140">
        <v>0</v>
      </c>
      <c r="AW59" s="140">
        <f t="shared" si="22"/>
        <v>0</v>
      </c>
      <c r="AX59" s="125"/>
      <c r="AY59" s="124"/>
      <c r="AZ59" s="140">
        <v>0</v>
      </c>
      <c r="BA59" s="140">
        <v>0</v>
      </c>
      <c r="BB59" s="140">
        <f t="shared" si="23"/>
        <v>0</v>
      </c>
      <c r="BC59" s="140">
        <v>0</v>
      </c>
      <c r="BD59" s="140">
        <v>0</v>
      </c>
      <c r="BE59" s="140">
        <f t="shared" si="24"/>
        <v>0</v>
      </c>
    </row>
    <row r="60" spans="1:57" s="123" customFormat="1" ht="12" customHeight="1">
      <c r="A60" s="124" t="s">
        <v>428</v>
      </c>
      <c r="B60" s="125" t="s">
        <v>582</v>
      </c>
      <c r="C60" s="124" t="s">
        <v>583</v>
      </c>
      <c r="D60" s="140">
        <f t="shared" si="7"/>
        <v>1120</v>
      </c>
      <c r="E60" s="140">
        <f t="shared" si="8"/>
        <v>58588</v>
      </c>
      <c r="F60" s="140">
        <f t="shared" si="9"/>
        <v>59708</v>
      </c>
      <c r="G60" s="140">
        <f t="shared" si="10"/>
        <v>0</v>
      </c>
      <c r="H60" s="140">
        <f t="shared" si="11"/>
        <v>20317</v>
      </c>
      <c r="I60" s="140">
        <f t="shared" si="12"/>
        <v>20317</v>
      </c>
      <c r="J60" s="125" t="s">
        <v>584</v>
      </c>
      <c r="K60" s="124" t="s">
        <v>585</v>
      </c>
      <c r="L60" s="140">
        <v>1120</v>
      </c>
      <c r="M60" s="140">
        <v>58588</v>
      </c>
      <c r="N60" s="140">
        <f t="shared" si="13"/>
        <v>59708</v>
      </c>
      <c r="O60" s="140">
        <v>0</v>
      </c>
      <c r="P60" s="140">
        <v>20317</v>
      </c>
      <c r="Q60" s="140">
        <f t="shared" si="14"/>
        <v>20317</v>
      </c>
      <c r="R60" s="125"/>
      <c r="S60" s="124"/>
      <c r="T60" s="140">
        <v>0</v>
      </c>
      <c r="U60" s="140">
        <v>0</v>
      </c>
      <c r="V60" s="140">
        <f t="shared" si="15"/>
        <v>0</v>
      </c>
      <c r="W60" s="140">
        <v>0</v>
      </c>
      <c r="X60" s="140">
        <v>0</v>
      </c>
      <c r="Y60" s="140">
        <f t="shared" si="16"/>
        <v>0</v>
      </c>
      <c r="Z60" s="125"/>
      <c r="AA60" s="124"/>
      <c r="AB60" s="140">
        <v>0</v>
      </c>
      <c r="AC60" s="140">
        <v>0</v>
      </c>
      <c r="AD60" s="140">
        <f t="shared" si="17"/>
        <v>0</v>
      </c>
      <c r="AE60" s="140">
        <v>0</v>
      </c>
      <c r="AF60" s="140">
        <v>0</v>
      </c>
      <c r="AG60" s="140">
        <f t="shared" si="18"/>
        <v>0</v>
      </c>
      <c r="AH60" s="125"/>
      <c r="AI60" s="124"/>
      <c r="AJ60" s="140">
        <v>0</v>
      </c>
      <c r="AK60" s="140">
        <v>0</v>
      </c>
      <c r="AL60" s="140">
        <f t="shared" si="19"/>
        <v>0</v>
      </c>
      <c r="AM60" s="140">
        <v>0</v>
      </c>
      <c r="AN60" s="140">
        <v>0</v>
      </c>
      <c r="AO60" s="140">
        <f t="shared" si="20"/>
        <v>0</v>
      </c>
      <c r="AP60" s="125"/>
      <c r="AQ60" s="124"/>
      <c r="AR60" s="140">
        <v>0</v>
      </c>
      <c r="AS60" s="140">
        <v>0</v>
      </c>
      <c r="AT60" s="140">
        <f t="shared" si="21"/>
        <v>0</v>
      </c>
      <c r="AU60" s="140">
        <v>0</v>
      </c>
      <c r="AV60" s="140">
        <v>0</v>
      </c>
      <c r="AW60" s="140">
        <f t="shared" si="22"/>
        <v>0</v>
      </c>
      <c r="AX60" s="125"/>
      <c r="AY60" s="124"/>
      <c r="AZ60" s="140">
        <v>0</v>
      </c>
      <c r="BA60" s="140">
        <v>0</v>
      </c>
      <c r="BB60" s="140">
        <f t="shared" si="23"/>
        <v>0</v>
      </c>
      <c r="BC60" s="140">
        <v>0</v>
      </c>
      <c r="BD60" s="140">
        <v>0</v>
      </c>
      <c r="BE60" s="140">
        <f t="shared" si="24"/>
        <v>0</v>
      </c>
    </row>
    <row r="61" spans="1:57" s="123" customFormat="1" ht="12" customHeight="1">
      <c r="A61" s="124" t="s">
        <v>428</v>
      </c>
      <c r="B61" s="125" t="s">
        <v>586</v>
      </c>
      <c r="C61" s="124" t="s">
        <v>587</v>
      </c>
      <c r="D61" s="140">
        <f t="shared" si="7"/>
        <v>1046</v>
      </c>
      <c r="E61" s="140">
        <f t="shared" si="8"/>
        <v>50536</v>
      </c>
      <c r="F61" s="140">
        <f t="shared" si="9"/>
        <v>51582</v>
      </c>
      <c r="G61" s="140">
        <f t="shared" si="10"/>
        <v>0</v>
      </c>
      <c r="H61" s="140">
        <f t="shared" si="11"/>
        <v>23730</v>
      </c>
      <c r="I61" s="140">
        <f t="shared" si="12"/>
        <v>23730</v>
      </c>
      <c r="J61" s="125" t="s">
        <v>584</v>
      </c>
      <c r="K61" s="124" t="s">
        <v>585</v>
      </c>
      <c r="L61" s="140">
        <v>1046</v>
      </c>
      <c r="M61" s="140">
        <v>50536</v>
      </c>
      <c r="N61" s="140">
        <f t="shared" si="13"/>
        <v>51582</v>
      </c>
      <c r="O61" s="140">
        <v>0</v>
      </c>
      <c r="P61" s="140">
        <v>23730</v>
      </c>
      <c r="Q61" s="140">
        <f t="shared" si="14"/>
        <v>23730</v>
      </c>
      <c r="R61" s="125"/>
      <c r="S61" s="124"/>
      <c r="T61" s="140">
        <v>0</v>
      </c>
      <c r="U61" s="140">
        <v>0</v>
      </c>
      <c r="V61" s="140">
        <f t="shared" si="15"/>
        <v>0</v>
      </c>
      <c r="W61" s="140">
        <v>0</v>
      </c>
      <c r="X61" s="140">
        <v>0</v>
      </c>
      <c r="Y61" s="140">
        <f t="shared" si="16"/>
        <v>0</v>
      </c>
      <c r="Z61" s="125"/>
      <c r="AA61" s="124"/>
      <c r="AB61" s="140">
        <v>0</v>
      </c>
      <c r="AC61" s="140">
        <v>0</v>
      </c>
      <c r="AD61" s="140">
        <f t="shared" si="17"/>
        <v>0</v>
      </c>
      <c r="AE61" s="140">
        <v>0</v>
      </c>
      <c r="AF61" s="140">
        <v>0</v>
      </c>
      <c r="AG61" s="140">
        <f t="shared" si="18"/>
        <v>0</v>
      </c>
      <c r="AH61" s="125"/>
      <c r="AI61" s="124"/>
      <c r="AJ61" s="140">
        <v>0</v>
      </c>
      <c r="AK61" s="140">
        <v>0</v>
      </c>
      <c r="AL61" s="140">
        <f t="shared" si="19"/>
        <v>0</v>
      </c>
      <c r="AM61" s="140">
        <v>0</v>
      </c>
      <c r="AN61" s="140">
        <v>0</v>
      </c>
      <c r="AO61" s="140">
        <f t="shared" si="20"/>
        <v>0</v>
      </c>
      <c r="AP61" s="125"/>
      <c r="AQ61" s="124"/>
      <c r="AR61" s="140">
        <v>0</v>
      </c>
      <c r="AS61" s="140">
        <v>0</v>
      </c>
      <c r="AT61" s="140">
        <f t="shared" si="21"/>
        <v>0</v>
      </c>
      <c r="AU61" s="140">
        <v>0</v>
      </c>
      <c r="AV61" s="140">
        <v>0</v>
      </c>
      <c r="AW61" s="140">
        <f t="shared" si="22"/>
        <v>0</v>
      </c>
      <c r="AX61" s="125"/>
      <c r="AY61" s="124"/>
      <c r="AZ61" s="140">
        <v>0</v>
      </c>
      <c r="BA61" s="140">
        <v>0</v>
      </c>
      <c r="BB61" s="140">
        <f t="shared" si="23"/>
        <v>0</v>
      </c>
      <c r="BC61" s="140">
        <v>0</v>
      </c>
      <c r="BD61" s="140">
        <v>0</v>
      </c>
      <c r="BE61" s="140">
        <f t="shared" si="24"/>
        <v>0</v>
      </c>
    </row>
    <row r="62" spans="1:57" s="123" customFormat="1" ht="12" customHeight="1">
      <c r="A62" s="124" t="s">
        <v>428</v>
      </c>
      <c r="B62" s="125" t="s">
        <v>588</v>
      </c>
      <c r="C62" s="124" t="s">
        <v>589</v>
      </c>
      <c r="D62" s="140">
        <f t="shared" si="7"/>
        <v>759</v>
      </c>
      <c r="E62" s="140">
        <f t="shared" si="8"/>
        <v>35165</v>
      </c>
      <c r="F62" s="140">
        <f t="shared" si="9"/>
        <v>35924</v>
      </c>
      <c r="G62" s="140">
        <f t="shared" si="10"/>
        <v>0</v>
      </c>
      <c r="H62" s="140">
        <f t="shared" si="11"/>
        <v>10609</v>
      </c>
      <c r="I62" s="140">
        <f t="shared" si="12"/>
        <v>10609</v>
      </c>
      <c r="J62" s="125" t="s">
        <v>584</v>
      </c>
      <c r="K62" s="124" t="s">
        <v>585</v>
      </c>
      <c r="L62" s="140">
        <v>759</v>
      </c>
      <c r="M62" s="140">
        <v>35165</v>
      </c>
      <c r="N62" s="140">
        <f t="shared" si="13"/>
        <v>35924</v>
      </c>
      <c r="O62" s="140">
        <v>0</v>
      </c>
      <c r="P62" s="140">
        <v>10609</v>
      </c>
      <c r="Q62" s="140">
        <f t="shared" si="14"/>
        <v>10609</v>
      </c>
      <c r="R62" s="125"/>
      <c r="S62" s="124"/>
      <c r="T62" s="140">
        <v>0</v>
      </c>
      <c r="U62" s="140">
        <v>0</v>
      </c>
      <c r="V62" s="140">
        <f t="shared" si="15"/>
        <v>0</v>
      </c>
      <c r="W62" s="140">
        <v>0</v>
      </c>
      <c r="X62" s="140">
        <v>0</v>
      </c>
      <c r="Y62" s="140">
        <f t="shared" si="16"/>
        <v>0</v>
      </c>
      <c r="Z62" s="125"/>
      <c r="AA62" s="124"/>
      <c r="AB62" s="140">
        <v>0</v>
      </c>
      <c r="AC62" s="140">
        <v>0</v>
      </c>
      <c r="AD62" s="140">
        <f t="shared" si="17"/>
        <v>0</v>
      </c>
      <c r="AE62" s="140">
        <v>0</v>
      </c>
      <c r="AF62" s="140">
        <v>0</v>
      </c>
      <c r="AG62" s="140">
        <f t="shared" si="18"/>
        <v>0</v>
      </c>
      <c r="AH62" s="125"/>
      <c r="AI62" s="124"/>
      <c r="AJ62" s="140">
        <v>0</v>
      </c>
      <c r="AK62" s="140">
        <v>0</v>
      </c>
      <c r="AL62" s="140">
        <f t="shared" si="19"/>
        <v>0</v>
      </c>
      <c r="AM62" s="140">
        <v>0</v>
      </c>
      <c r="AN62" s="140">
        <v>0</v>
      </c>
      <c r="AO62" s="140">
        <f t="shared" si="20"/>
        <v>0</v>
      </c>
      <c r="AP62" s="125"/>
      <c r="AQ62" s="124"/>
      <c r="AR62" s="140">
        <v>0</v>
      </c>
      <c r="AS62" s="140">
        <v>0</v>
      </c>
      <c r="AT62" s="140">
        <f t="shared" si="21"/>
        <v>0</v>
      </c>
      <c r="AU62" s="140">
        <v>0</v>
      </c>
      <c r="AV62" s="140">
        <v>0</v>
      </c>
      <c r="AW62" s="140">
        <f t="shared" si="22"/>
        <v>0</v>
      </c>
      <c r="AX62" s="125"/>
      <c r="AY62" s="124"/>
      <c r="AZ62" s="140">
        <v>0</v>
      </c>
      <c r="BA62" s="140">
        <v>0</v>
      </c>
      <c r="BB62" s="140">
        <f t="shared" si="23"/>
        <v>0</v>
      </c>
      <c r="BC62" s="140">
        <v>0</v>
      </c>
      <c r="BD62" s="140">
        <v>0</v>
      </c>
      <c r="BE62" s="140">
        <f t="shared" si="24"/>
        <v>0</v>
      </c>
    </row>
    <row r="63" spans="1:57" s="123" customFormat="1" ht="12" customHeight="1">
      <c r="A63" s="124" t="s">
        <v>428</v>
      </c>
      <c r="B63" s="125" t="s">
        <v>590</v>
      </c>
      <c r="C63" s="124" t="s">
        <v>591</v>
      </c>
      <c r="D63" s="140">
        <f t="shared" si="7"/>
        <v>387</v>
      </c>
      <c r="E63" s="140">
        <f t="shared" si="8"/>
        <v>18469</v>
      </c>
      <c r="F63" s="140">
        <f t="shared" si="9"/>
        <v>18856</v>
      </c>
      <c r="G63" s="140">
        <f t="shared" si="10"/>
        <v>0</v>
      </c>
      <c r="H63" s="140">
        <f t="shared" si="11"/>
        <v>6689</v>
      </c>
      <c r="I63" s="140">
        <f t="shared" si="12"/>
        <v>6689</v>
      </c>
      <c r="J63" s="125" t="s">
        <v>584</v>
      </c>
      <c r="K63" s="124" t="s">
        <v>585</v>
      </c>
      <c r="L63" s="140">
        <v>387</v>
      </c>
      <c r="M63" s="140">
        <v>18469</v>
      </c>
      <c r="N63" s="140">
        <f t="shared" si="13"/>
        <v>18856</v>
      </c>
      <c r="O63" s="140">
        <v>0</v>
      </c>
      <c r="P63" s="140">
        <v>6689</v>
      </c>
      <c r="Q63" s="140">
        <f t="shared" si="14"/>
        <v>6689</v>
      </c>
      <c r="R63" s="125"/>
      <c r="S63" s="124"/>
      <c r="T63" s="140">
        <v>0</v>
      </c>
      <c r="U63" s="140">
        <v>0</v>
      </c>
      <c r="V63" s="140">
        <f t="shared" si="15"/>
        <v>0</v>
      </c>
      <c r="W63" s="140">
        <v>0</v>
      </c>
      <c r="X63" s="140">
        <v>0</v>
      </c>
      <c r="Y63" s="140">
        <f t="shared" si="16"/>
        <v>0</v>
      </c>
      <c r="Z63" s="125"/>
      <c r="AA63" s="124"/>
      <c r="AB63" s="140">
        <v>0</v>
      </c>
      <c r="AC63" s="140">
        <v>0</v>
      </c>
      <c r="AD63" s="140">
        <f t="shared" si="17"/>
        <v>0</v>
      </c>
      <c r="AE63" s="140">
        <v>0</v>
      </c>
      <c r="AF63" s="140">
        <v>0</v>
      </c>
      <c r="AG63" s="140">
        <f t="shared" si="18"/>
        <v>0</v>
      </c>
      <c r="AH63" s="125"/>
      <c r="AI63" s="124"/>
      <c r="AJ63" s="140">
        <v>0</v>
      </c>
      <c r="AK63" s="140">
        <v>0</v>
      </c>
      <c r="AL63" s="140">
        <f t="shared" si="19"/>
        <v>0</v>
      </c>
      <c r="AM63" s="140">
        <v>0</v>
      </c>
      <c r="AN63" s="140">
        <v>0</v>
      </c>
      <c r="AO63" s="140">
        <f t="shared" si="20"/>
        <v>0</v>
      </c>
      <c r="AP63" s="125"/>
      <c r="AQ63" s="124"/>
      <c r="AR63" s="140">
        <v>0</v>
      </c>
      <c r="AS63" s="140">
        <v>0</v>
      </c>
      <c r="AT63" s="140">
        <f t="shared" si="21"/>
        <v>0</v>
      </c>
      <c r="AU63" s="140">
        <v>0</v>
      </c>
      <c r="AV63" s="140">
        <v>0</v>
      </c>
      <c r="AW63" s="140">
        <f t="shared" si="22"/>
        <v>0</v>
      </c>
      <c r="AX63" s="125"/>
      <c r="AY63" s="124"/>
      <c r="AZ63" s="140">
        <v>0</v>
      </c>
      <c r="BA63" s="140">
        <v>0</v>
      </c>
      <c r="BB63" s="140">
        <f t="shared" si="23"/>
        <v>0</v>
      </c>
      <c r="BC63" s="140">
        <v>0</v>
      </c>
      <c r="BD63" s="140">
        <v>0</v>
      </c>
      <c r="BE63" s="140">
        <f t="shared" si="24"/>
        <v>0</v>
      </c>
    </row>
    <row r="64" spans="1:57" s="123" customFormat="1" ht="12" customHeight="1">
      <c r="A64" s="124" t="s">
        <v>428</v>
      </c>
      <c r="B64" s="125" t="s">
        <v>592</v>
      </c>
      <c r="C64" s="124" t="s">
        <v>593</v>
      </c>
      <c r="D64" s="140">
        <f t="shared" si="7"/>
        <v>932</v>
      </c>
      <c r="E64" s="140">
        <f t="shared" si="8"/>
        <v>45525</v>
      </c>
      <c r="F64" s="140">
        <f t="shared" si="9"/>
        <v>46457</v>
      </c>
      <c r="G64" s="140">
        <f t="shared" si="10"/>
        <v>0</v>
      </c>
      <c r="H64" s="140">
        <f t="shared" si="11"/>
        <v>15472</v>
      </c>
      <c r="I64" s="140">
        <f t="shared" si="12"/>
        <v>15472</v>
      </c>
      <c r="J64" s="125" t="s">
        <v>584</v>
      </c>
      <c r="K64" s="124" t="s">
        <v>585</v>
      </c>
      <c r="L64" s="140">
        <v>932</v>
      </c>
      <c r="M64" s="140">
        <v>45525</v>
      </c>
      <c r="N64" s="140">
        <f t="shared" si="13"/>
        <v>46457</v>
      </c>
      <c r="O64" s="140">
        <v>0</v>
      </c>
      <c r="P64" s="140">
        <v>15472</v>
      </c>
      <c r="Q64" s="140">
        <f t="shared" si="14"/>
        <v>15472</v>
      </c>
      <c r="R64" s="125"/>
      <c r="S64" s="124"/>
      <c r="T64" s="140">
        <v>0</v>
      </c>
      <c r="U64" s="140">
        <v>0</v>
      </c>
      <c r="V64" s="140">
        <f t="shared" si="15"/>
        <v>0</v>
      </c>
      <c r="W64" s="140">
        <v>0</v>
      </c>
      <c r="X64" s="140">
        <v>0</v>
      </c>
      <c r="Y64" s="140">
        <f t="shared" si="16"/>
        <v>0</v>
      </c>
      <c r="Z64" s="125"/>
      <c r="AA64" s="124"/>
      <c r="AB64" s="140">
        <v>0</v>
      </c>
      <c r="AC64" s="140">
        <v>0</v>
      </c>
      <c r="AD64" s="140">
        <f t="shared" si="17"/>
        <v>0</v>
      </c>
      <c r="AE64" s="140">
        <v>0</v>
      </c>
      <c r="AF64" s="140">
        <v>0</v>
      </c>
      <c r="AG64" s="140">
        <f t="shared" si="18"/>
        <v>0</v>
      </c>
      <c r="AH64" s="125"/>
      <c r="AI64" s="124"/>
      <c r="AJ64" s="140">
        <v>0</v>
      </c>
      <c r="AK64" s="140">
        <v>0</v>
      </c>
      <c r="AL64" s="140">
        <f t="shared" si="19"/>
        <v>0</v>
      </c>
      <c r="AM64" s="140">
        <v>0</v>
      </c>
      <c r="AN64" s="140">
        <v>0</v>
      </c>
      <c r="AO64" s="140">
        <f t="shared" si="20"/>
        <v>0</v>
      </c>
      <c r="AP64" s="125"/>
      <c r="AQ64" s="124"/>
      <c r="AR64" s="140">
        <v>0</v>
      </c>
      <c r="AS64" s="140">
        <v>0</v>
      </c>
      <c r="AT64" s="140">
        <f t="shared" si="21"/>
        <v>0</v>
      </c>
      <c r="AU64" s="140">
        <v>0</v>
      </c>
      <c r="AV64" s="140">
        <v>0</v>
      </c>
      <c r="AW64" s="140">
        <f t="shared" si="22"/>
        <v>0</v>
      </c>
      <c r="AX64" s="125"/>
      <c r="AY64" s="124"/>
      <c r="AZ64" s="140">
        <v>0</v>
      </c>
      <c r="BA64" s="140">
        <v>0</v>
      </c>
      <c r="BB64" s="140">
        <f t="shared" si="23"/>
        <v>0</v>
      </c>
      <c r="BC64" s="140">
        <v>0</v>
      </c>
      <c r="BD64" s="140">
        <v>0</v>
      </c>
      <c r="BE64" s="140">
        <f t="shared" si="24"/>
        <v>0</v>
      </c>
    </row>
    <row r="65" spans="1:57" s="123" customFormat="1" ht="12" customHeight="1">
      <c r="A65" s="124" t="s">
        <v>428</v>
      </c>
      <c r="B65" s="125" t="s">
        <v>594</v>
      </c>
      <c r="C65" s="124" t="s">
        <v>595</v>
      </c>
      <c r="D65" s="140">
        <f t="shared" si="7"/>
        <v>2406</v>
      </c>
      <c r="E65" s="140">
        <f t="shared" si="8"/>
        <v>191560</v>
      </c>
      <c r="F65" s="140">
        <f t="shared" si="9"/>
        <v>193966</v>
      </c>
      <c r="G65" s="140">
        <f t="shared" si="10"/>
        <v>0</v>
      </c>
      <c r="H65" s="140">
        <f t="shared" si="11"/>
        <v>39738</v>
      </c>
      <c r="I65" s="140">
        <f t="shared" si="12"/>
        <v>39738</v>
      </c>
      <c r="J65" s="125" t="s">
        <v>584</v>
      </c>
      <c r="K65" s="124" t="s">
        <v>585</v>
      </c>
      <c r="L65" s="140">
        <v>2406</v>
      </c>
      <c r="M65" s="140">
        <v>191560</v>
      </c>
      <c r="N65" s="140">
        <f t="shared" si="13"/>
        <v>193966</v>
      </c>
      <c r="O65" s="140">
        <v>0</v>
      </c>
      <c r="P65" s="140">
        <v>39738</v>
      </c>
      <c r="Q65" s="140">
        <f t="shared" si="14"/>
        <v>39738</v>
      </c>
      <c r="R65" s="125"/>
      <c r="S65" s="124"/>
      <c r="T65" s="140">
        <v>0</v>
      </c>
      <c r="U65" s="140">
        <v>0</v>
      </c>
      <c r="V65" s="140">
        <f t="shared" si="15"/>
        <v>0</v>
      </c>
      <c r="W65" s="140">
        <v>0</v>
      </c>
      <c r="X65" s="140">
        <v>0</v>
      </c>
      <c r="Y65" s="140">
        <f t="shared" si="16"/>
        <v>0</v>
      </c>
      <c r="Z65" s="125"/>
      <c r="AA65" s="124"/>
      <c r="AB65" s="140">
        <v>0</v>
      </c>
      <c r="AC65" s="140">
        <v>0</v>
      </c>
      <c r="AD65" s="140">
        <f t="shared" si="17"/>
        <v>0</v>
      </c>
      <c r="AE65" s="140">
        <v>0</v>
      </c>
      <c r="AF65" s="140">
        <v>0</v>
      </c>
      <c r="AG65" s="140">
        <f t="shared" si="18"/>
        <v>0</v>
      </c>
      <c r="AH65" s="125"/>
      <c r="AI65" s="124"/>
      <c r="AJ65" s="140">
        <v>0</v>
      </c>
      <c r="AK65" s="140">
        <v>0</v>
      </c>
      <c r="AL65" s="140">
        <f t="shared" si="19"/>
        <v>0</v>
      </c>
      <c r="AM65" s="140">
        <v>0</v>
      </c>
      <c r="AN65" s="140">
        <v>0</v>
      </c>
      <c r="AO65" s="140">
        <f t="shared" si="20"/>
        <v>0</v>
      </c>
      <c r="AP65" s="125"/>
      <c r="AQ65" s="124"/>
      <c r="AR65" s="140">
        <v>0</v>
      </c>
      <c r="AS65" s="140">
        <v>0</v>
      </c>
      <c r="AT65" s="140">
        <f t="shared" si="21"/>
        <v>0</v>
      </c>
      <c r="AU65" s="140">
        <v>0</v>
      </c>
      <c r="AV65" s="140">
        <v>0</v>
      </c>
      <c r="AW65" s="140">
        <f t="shared" si="22"/>
        <v>0</v>
      </c>
      <c r="AX65" s="125"/>
      <c r="AY65" s="124"/>
      <c r="AZ65" s="140">
        <v>0</v>
      </c>
      <c r="BA65" s="140">
        <v>0</v>
      </c>
      <c r="BB65" s="140">
        <f t="shared" si="23"/>
        <v>0</v>
      </c>
      <c r="BC65" s="140">
        <v>0</v>
      </c>
      <c r="BD65" s="140">
        <v>0</v>
      </c>
      <c r="BE65" s="140">
        <f t="shared" si="24"/>
        <v>0</v>
      </c>
    </row>
    <row r="66" spans="1:57" s="123" customFormat="1" ht="12" customHeight="1">
      <c r="A66" s="124" t="s">
        <v>428</v>
      </c>
      <c r="B66" s="125" t="s">
        <v>596</v>
      </c>
      <c r="C66" s="124" t="s">
        <v>597</v>
      </c>
      <c r="D66" s="140">
        <f t="shared" si="7"/>
        <v>0</v>
      </c>
      <c r="E66" s="140">
        <f t="shared" si="8"/>
        <v>18184</v>
      </c>
      <c r="F66" s="140">
        <f t="shared" si="9"/>
        <v>18184</v>
      </c>
      <c r="G66" s="140">
        <f t="shared" si="10"/>
        <v>0</v>
      </c>
      <c r="H66" s="140">
        <f t="shared" si="11"/>
        <v>9620</v>
      </c>
      <c r="I66" s="140">
        <f t="shared" si="12"/>
        <v>9620</v>
      </c>
      <c r="J66" s="125" t="s">
        <v>598</v>
      </c>
      <c r="K66" s="124" t="s">
        <v>599</v>
      </c>
      <c r="L66" s="140">
        <v>0</v>
      </c>
      <c r="M66" s="140">
        <v>0</v>
      </c>
      <c r="N66" s="140">
        <f t="shared" si="13"/>
        <v>0</v>
      </c>
      <c r="O66" s="140">
        <v>0</v>
      </c>
      <c r="P66" s="140">
        <v>9620</v>
      </c>
      <c r="Q66" s="140">
        <f t="shared" si="14"/>
        <v>9620</v>
      </c>
      <c r="R66" s="125" t="s">
        <v>504</v>
      </c>
      <c r="S66" s="124" t="s">
        <v>505</v>
      </c>
      <c r="T66" s="140">
        <v>0</v>
      </c>
      <c r="U66" s="140">
        <v>18184</v>
      </c>
      <c r="V66" s="140">
        <f t="shared" si="15"/>
        <v>18184</v>
      </c>
      <c r="W66" s="140">
        <v>0</v>
      </c>
      <c r="X66" s="140">
        <v>0</v>
      </c>
      <c r="Y66" s="140">
        <f t="shared" si="16"/>
        <v>0</v>
      </c>
      <c r="Z66" s="125"/>
      <c r="AA66" s="124"/>
      <c r="AB66" s="140">
        <v>0</v>
      </c>
      <c r="AC66" s="140">
        <v>0</v>
      </c>
      <c r="AD66" s="140">
        <f t="shared" si="17"/>
        <v>0</v>
      </c>
      <c r="AE66" s="140">
        <v>0</v>
      </c>
      <c r="AF66" s="140">
        <v>0</v>
      </c>
      <c r="AG66" s="140">
        <f t="shared" si="18"/>
        <v>0</v>
      </c>
      <c r="AH66" s="125"/>
      <c r="AI66" s="124"/>
      <c r="AJ66" s="140">
        <v>0</v>
      </c>
      <c r="AK66" s="140">
        <v>0</v>
      </c>
      <c r="AL66" s="140">
        <f t="shared" si="19"/>
        <v>0</v>
      </c>
      <c r="AM66" s="140">
        <v>0</v>
      </c>
      <c r="AN66" s="140">
        <v>0</v>
      </c>
      <c r="AO66" s="140">
        <f t="shared" si="20"/>
        <v>0</v>
      </c>
      <c r="AP66" s="125"/>
      <c r="AQ66" s="124"/>
      <c r="AR66" s="140">
        <v>0</v>
      </c>
      <c r="AS66" s="140">
        <v>0</v>
      </c>
      <c r="AT66" s="140">
        <f t="shared" si="21"/>
        <v>0</v>
      </c>
      <c r="AU66" s="140">
        <v>0</v>
      </c>
      <c r="AV66" s="140">
        <v>0</v>
      </c>
      <c r="AW66" s="140">
        <f t="shared" si="22"/>
        <v>0</v>
      </c>
      <c r="AX66" s="125"/>
      <c r="AY66" s="124"/>
      <c r="AZ66" s="140">
        <v>0</v>
      </c>
      <c r="BA66" s="140">
        <v>0</v>
      </c>
      <c r="BB66" s="140">
        <f t="shared" si="23"/>
        <v>0</v>
      </c>
      <c r="BC66" s="140">
        <v>0</v>
      </c>
      <c r="BD66" s="140">
        <v>0</v>
      </c>
      <c r="BE66" s="140">
        <f t="shared" si="24"/>
        <v>0</v>
      </c>
    </row>
    <row r="67" spans="1:57" s="123" customFormat="1" ht="12" customHeight="1">
      <c r="A67" s="124" t="s">
        <v>428</v>
      </c>
      <c r="B67" s="125" t="s">
        <v>600</v>
      </c>
      <c r="C67" s="124" t="s">
        <v>601</v>
      </c>
      <c r="D67" s="140">
        <f t="shared" si="7"/>
        <v>0</v>
      </c>
      <c r="E67" s="140">
        <f t="shared" si="8"/>
        <v>17247</v>
      </c>
      <c r="F67" s="140">
        <f t="shared" si="9"/>
        <v>17247</v>
      </c>
      <c r="G67" s="140">
        <f t="shared" si="10"/>
        <v>0</v>
      </c>
      <c r="H67" s="140">
        <f t="shared" si="11"/>
        <v>6432</v>
      </c>
      <c r="I67" s="140">
        <f t="shared" si="12"/>
        <v>6432</v>
      </c>
      <c r="J67" s="125" t="s">
        <v>504</v>
      </c>
      <c r="K67" s="124" t="s">
        <v>505</v>
      </c>
      <c r="L67" s="140">
        <v>0</v>
      </c>
      <c r="M67" s="140">
        <v>17247</v>
      </c>
      <c r="N67" s="140">
        <f t="shared" si="13"/>
        <v>17247</v>
      </c>
      <c r="O67" s="140">
        <v>0</v>
      </c>
      <c r="P67" s="140">
        <v>6432</v>
      </c>
      <c r="Q67" s="140">
        <f t="shared" si="14"/>
        <v>6432</v>
      </c>
      <c r="R67" s="125"/>
      <c r="S67" s="124"/>
      <c r="T67" s="140">
        <v>0</v>
      </c>
      <c r="U67" s="140">
        <v>0</v>
      </c>
      <c r="V67" s="140">
        <f t="shared" si="15"/>
        <v>0</v>
      </c>
      <c r="W67" s="140">
        <v>0</v>
      </c>
      <c r="X67" s="140">
        <v>0</v>
      </c>
      <c r="Y67" s="140">
        <f t="shared" si="16"/>
        <v>0</v>
      </c>
      <c r="Z67" s="125"/>
      <c r="AA67" s="124"/>
      <c r="AB67" s="140">
        <v>0</v>
      </c>
      <c r="AC67" s="140">
        <v>0</v>
      </c>
      <c r="AD67" s="140">
        <f t="shared" si="17"/>
        <v>0</v>
      </c>
      <c r="AE67" s="140">
        <v>0</v>
      </c>
      <c r="AF67" s="140">
        <v>0</v>
      </c>
      <c r="AG67" s="140">
        <f t="shared" si="18"/>
        <v>0</v>
      </c>
      <c r="AH67" s="125"/>
      <c r="AI67" s="124"/>
      <c r="AJ67" s="140">
        <v>0</v>
      </c>
      <c r="AK67" s="140">
        <v>0</v>
      </c>
      <c r="AL67" s="140">
        <f t="shared" si="19"/>
        <v>0</v>
      </c>
      <c r="AM67" s="140">
        <v>0</v>
      </c>
      <c r="AN67" s="140">
        <v>0</v>
      </c>
      <c r="AO67" s="140">
        <f t="shared" si="20"/>
        <v>0</v>
      </c>
      <c r="AP67" s="125"/>
      <c r="AQ67" s="124"/>
      <c r="AR67" s="140">
        <v>0</v>
      </c>
      <c r="AS67" s="140">
        <v>0</v>
      </c>
      <c r="AT67" s="140">
        <f t="shared" si="21"/>
        <v>0</v>
      </c>
      <c r="AU67" s="140">
        <v>0</v>
      </c>
      <c r="AV67" s="140">
        <v>0</v>
      </c>
      <c r="AW67" s="140">
        <f t="shared" si="22"/>
        <v>0</v>
      </c>
      <c r="AX67" s="125"/>
      <c r="AY67" s="124"/>
      <c r="AZ67" s="140">
        <v>0</v>
      </c>
      <c r="BA67" s="140">
        <v>0</v>
      </c>
      <c r="BB67" s="140">
        <f t="shared" si="23"/>
        <v>0</v>
      </c>
      <c r="BC67" s="140">
        <v>0</v>
      </c>
      <c r="BD67" s="140">
        <v>0</v>
      </c>
      <c r="BE67" s="140">
        <f t="shared" si="24"/>
        <v>0</v>
      </c>
    </row>
    <row r="68" spans="1:57" s="123" customFormat="1" ht="12" customHeight="1">
      <c r="A68" s="124" t="s">
        <v>428</v>
      </c>
      <c r="B68" s="125" t="s">
        <v>602</v>
      </c>
      <c r="C68" s="124" t="s">
        <v>603</v>
      </c>
      <c r="D68" s="140">
        <f t="shared" si="7"/>
        <v>0</v>
      </c>
      <c r="E68" s="140">
        <f t="shared" si="8"/>
        <v>7403</v>
      </c>
      <c r="F68" s="140">
        <f t="shared" si="9"/>
        <v>7403</v>
      </c>
      <c r="G68" s="140">
        <f t="shared" si="10"/>
        <v>0</v>
      </c>
      <c r="H68" s="140">
        <f t="shared" si="11"/>
        <v>9315</v>
      </c>
      <c r="I68" s="140">
        <f t="shared" si="12"/>
        <v>9315</v>
      </c>
      <c r="J68" s="125" t="s">
        <v>439</v>
      </c>
      <c r="K68" s="124" t="s">
        <v>440</v>
      </c>
      <c r="L68" s="140">
        <v>0</v>
      </c>
      <c r="M68" s="140">
        <v>7403</v>
      </c>
      <c r="N68" s="140">
        <f t="shared" si="13"/>
        <v>7403</v>
      </c>
      <c r="O68" s="140">
        <v>0</v>
      </c>
      <c r="P68" s="140">
        <v>9315</v>
      </c>
      <c r="Q68" s="140">
        <f t="shared" si="14"/>
        <v>9315</v>
      </c>
      <c r="R68" s="125"/>
      <c r="S68" s="124"/>
      <c r="T68" s="140">
        <v>0</v>
      </c>
      <c r="U68" s="140">
        <v>0</v>
      </c>
      <c r="V68" s="140">
        <f t="shared" si="15"/>
        <v>0</v>
      </c>
      <c r="W68" s="140">
        <v>0</v>
      </c>
      <c r="X68" s="140">
        <v>0</v>
      </c>
      <c r="Y68" s="140">
        <f t="shared" si="16"/>
        <v>0</v>
      </c>
      <c r="Z68" s="125"/>
      <c r="AA68" s="124"/>
      <c r="AB68" s="140">
        <v>0</v>
      </c>
      <c r="AC68" s="140">
        <v>0</v>
      </c>
      <c r="AD68" s="140">
        <f t="shared" si="17"/>
        <v>0</v>
      </c>
      <c r="AE68" s="140">
        <v>0</v>
      </c>
      <c r="AF68" s="140">
        <v>0</v>
      </c>
      <c r="AG68" s="140">
        <f t="shared" si="18"/>
        <v>0</v>
      </c>
      <c r="AH68" s="125"/>
      <c r="AI68" s="124"/>
      <c r="AJ68" s="140">
        <v>0</v>
      </c>
      <c r="AK68" s="140">
        <v>0</v>
      </c>
      <c r="AL68" s="140">
        <f t="shared" si="19"/>
        <v>0</v>
      </c>
      <c r="AM68" s="140">
        <v>0</v>
      </c>
      <c r="AN68" s="140">
        <v>0</v>
      </c>
      <c r="AO68" s="140">
        <f t="shared" si="20"/>
        <v>0</v>
      </c>
      <c r="AP68" s="125"/>
      <c r="AQ68" s="124"/>
      <c r="AR68" s="140">
        <v>0</v>
      </c>
      <c r="AS68" s="140">
        <v>0</v>
      </c>
      <c r="AT68" s="140">
        <f t="shared" si="21"/>
        <v>0</v>
      </c>
      <c r="AU68" s="140">
        <v>0</v>
      </c>
      <c r="AV68" s="140">
        <v>0</v>
      </c>
      <c r="AW68" s="140">
        <f t="shared" si="22"/>
        <v>0</v>
      </c>
      <c r="AX68" s="125"/>
      <c r="AY68" s="124"/>
      <c r="AZ68" s="140">
        <v>0</v>
      </c>
      <c r="BA68" s="140">
        <v>0</v>
      </c>
      <c r="BB68" s="140">
        <f t="shared" si="23"/>
        <v>0</v>
      </c>
      <c r="BC68" s="140">
        <v>0</v>
      </c>
      <c r="BD68" s="140">
        <v>0</v>
      </c>
      <c r="BE68" s="140">
        <f t="shared" si="24"/>
        <v>0</v>
      </c>
    </row>
    <row r="69" spans="1:57" s="123" customFormat="1" ht="12" customHeight="1">
      <c r="A69" s="124" t="s">
        <v>428</v>
      </c>
      <c r="B69" s="125" t="s">
        <v>604</v>
      </c>
      <c r="C69" s="124" t="s">
        <v>605</v>
      </c>
      <c r="D69" s="140">
        <f t="shared" si="7"/>
        <v>0</v>
      </c>
      <c r="E69" s="140">
        <f t="shared" si="8"/>
        <v>4486</v>
      </c>
      <c r="F69" s="140">
        <f t="shared" si="9"/>
        <v>4486</v>
      </c>
      <c r="G69" s="140">
        <f t="shared" si="10"/>
        <v>0</v>
      </c>
      <c r="H69" s="140">
        <f t="shared" si="11"/>
        <v>0</v>
      </c>
      <c r="I69" s="140">
        <f t="shared" si="12"/>
        <v>0</v>
      </c>
      <c r="J69" s="125" t="s">
        <v>439</v>
      </c>
      <c r="K69" s="124" t="s">
        <v>440</v>
      </c>
      <c r="L69" s="140">
        <v>0</v>
      </c>
      <c r="M69" s="140">
        <v>4486</v>
      </c>
      <c r="N69" s="140">
        <f t="shared" si="13"/>
        <v>4486</v>
      </c>
      <c r="O69" s="140">
        <v>0</v>
      </c>
      <c r="P69" s="140">
        <v>0</v>
      </c>
      <c r="Q69" s="140">
        <f t="shared" si="14"/>
        <v>0</v>
      </c>
      <c r="R69" s="125"/>
      <c r="S69" s="124"/>
      <c r="T69" s="140">
        <v>0</v>
      </c>
      <c r="U69" s="140">
        <v>0</v>
      </c>
      <c r="V69" s="140">
        <f t="shared" si="15"/>
        <v>0</v>
      </c>
      <c r="W69" s="140">
        <v>0</v>
      </c>
      <c r="X69" s="140">
        <v>0</v>
      </c>
      <c r="Y69" s="140">
        <f t="shared" si="16"/>
        <v>0</v>
      </c>
      <c r="Z69" s="125"/>
      <c r="AA69" s="124"/>
      <c r="AB69" s="140">
        <v>0</v>
      </c>
      <c r="AC69" s="140">
        <v>0</v>
      </c>
      <c r="AD69" s="140">
        <f t="shared" si="17"/>
        <v>0</v>
      </c>
      <c r="AE69" s="140">
        <v>0</v>
      </c>
      <c r="AF69" s="140">
        <v>0</v>
      </c>
      <c r="AG69" s="140">
        <f t="shared" si="18"/>
        <v>0</v>
      </c>
      <c r="AH69" s="125"/>
      <c r="AI69" s="124"/>
      <c r="AJ69" s="140">
        <v>0</v>
      </c>
      <c r="AK69" s="140">
        <v>0</v>
      </c>
      <c r="AL69" s="140">
        <f t="shared" si="19"/>
        <v>0</v>
      </c>
      <c r="AM69" s="140">
        <v>0</v>
      </c>
      <c r="AN69" s="140">
        <v>0</v>
      </c>
      <c r="AO69" s="140">
        <f t="shared" si="20"/>
        <v>0</v>
      </c>
      <c r="AP69" s="125"/>
      <c r="AQ69" s="124"/>
      <c r="AR69" s="140">
        <v>0</v>
      </c>
      <c r="AS69" s="140">
        <v>0</v>
      </c>
      <c r="AT69" s="140">
        <f t="shared" si="21"/>
        <v>0</v>
      </c>
      <c r="AU69" s="140">
        <v>0</v>
      </c>
      <c r="AV69" s="140">
        <v>0</v>
      </c>
      <c r="AW69" s="140">
        <f t="shared" si="22"/>
        <v>0</v>
      </c>
      <c r="AX69" s="125"/>
      <c r="AY69" s="124"/>
      <c r="AZ69" s="140">
        <v>0</v>
      </c>
      <c r="BA69" s="140">
        <v>0</v>
      </c>
      <c r="BB69" s="140">
        <f t="shared" si="23"/>
        <v>0</v>
      </c>
      <c r="BC69" s="140">
        <v>0</v>
      </c>
      <c r="BD69" s="140">
        <v>0</v>
      </c>
      <c r="BE69" s="140">
        <f t="shared" si="24"/>
        <v>0</v>
      </c>
    </row>
    <row r="70" spans="1:57" s="123" customFormat="1" ht="12" customHeight="1">
      <c r="A70" s="124" t="s">
        <v>428</v>
      </c>
      <c r="B70" s="125" t="s">
        <v>606</v>
      </c>
      <c r="C70" s="124" t="s">
        <v>607</v>
      </c>
      <c r="D70" s="140">
        <f t="shared" si="7"/>
        <v>0</v>
      </c>
      <c r="E70" s="140">
        <f t="shared" si="8"/>
        <v>25789</v>
      </c>
      <c r="F70" s="140">
        <f t="shared" si="9"/>
        <v>25789</v>
      </c>
      <c r="G70" s="140">
        <f t="shared" si="10"/>
        <v>0</v>
      </c>
      <c r="H70" s="140">
        <f t="shared" si="11"/>
        <v>20673</v>
      </c>
      <c r="I70" s="140">
        <f t="shared" si="12"/>
        <v>20673</v>
      </c>
      <c r="J70" s="125" t="s">
        <v>598</v>
      </c>
      <c r="K70" s="124" t="s">
        <v>599</v>
      </c>
      <c r="L70" s="140">
        <v>0</v>
      </c>
      <c r="M70" s="140">
        <v>0</v>
      </c>
      <c r="N70" s="140">
        <f t="shared" si="13"/>
        <v>0</v>
      </c>
      <c r="O70" s="140">
        <v>0</v>
      </c>
      <c r="P70" s="140">
        <v>20673</v>
      </c>
      <c r="Q70" s="140">
        <f t="shared" si="14"/>
        <v>20673</v>
      </c>
      <c r="R70" s="125" t="s">
        <v>504</v>
      </c>
      <c r="S70" s="124" t="s">
        <v>505</v>
      </c>
      <c r="T70" s="140">
        <v>0</v>
      </c>
      <c r="U70" s="140">
        <v>25789</v>
      </c>
      <c r="V70" s="140">
        <f t="shared" si="15"/>
        <v>25789</v>
      </c>
      <c r="W70" s="140">
        <v>0</v>
      </c>
      <c r="X70" s="140">
        <v>0</v>
      </c>
      <c r="Y70" s="140">
        <f t="shared" si="16"/>
        <v>0</v>
      </c>
      <c r="Z70" s="125"/>
      <c r="AA70" s="124"/>
      <c r="AB70" s="140">
        <v>0</v>
      </c>
      <c r="AC70" s="140">
        <v>0</v>
      </c>
      <c r="AD70" s="140">
        <f t="shared" si="17"/>
        <v>0</v>
      </c>
      <c r="AE70" s="140">
        <v>0</v>
      </c>
      <c r="AF70" s="140">
        <v>0</v>
      </c>
      <c r="AG70" s="140">
        <f t="shared" si="18"/>
        <v>0</v>
      </c>
      <c r="AH70" s="125"/>
      <c r="AI70" s="124"/>
      <c r="AJ70" s="140">
        <v>0</v>
      </c>
      <c r="AK70" s="140">
        <v>0</v>
      </c>
      <c r="AL70" s="140">
        <f t="shared" si="19"/>
        <v>0</v>
      </c>
      <c r="AM70" s="140">
        <v>0</v>
      </c>
      <c r="AN70" s="140">
        <v>0</v>
      </c>
      <c r="AO70" s="140">
        <f t="shared" si="20"/>
        <v>0</v>
      </c>
      <c r="AP70" s="125"/>
      <c r="AQ70" s="124"/>
      <c r="AR70" s="140">
        <v>0</v>
      </c>
      <c r="AS70" s="140">
        <v>0</v>
      </c>
      <c r="AT70" s="140">
        <f t="shared" si="21"/>
        <v>0</v>
      </c>
      <c r="AU70" s="140">
        <v>0</v>
      </c>
      <c r="AV70" s="140">
        <v>0</v>
      </c>
      <c r="AW70" s="140">
        <f t="shared" si="22"/>
        <v>0</v>
      </c>
      <c r="AX70" s="125"/>
      <c r="AY70" s="124"/>
      <c r="AZ70" s="140">
        <v>0</v>
      </c>
      <c r="BA70" s="140">
        <v>0</v>
      </c>
      <c r="BB70" s="140">
        <f t="shared" si="23"/>
        <v>0</v>
      </c>
      <c r="BC70" s="140">
        <v>0</v>
      </c>
      <c r="BD70" s="140">
        <v>0</v>
      </c>
      <c r="BE70" s="140">
        <f t="shared" si="24"/>
        <v>0</v>
      </c>
    </row>
    <row r="71" spans="1:57" s="123" customFormat="1" ht="12" customHeight="1">
      <c r="A71" s="124" t="s">
        <v>428</v>
      </c>
      <c r="B71" s="125" t="s">
        <v>608</v>
      </c>
      <c r="C71" s="124" t="s">
        <v>201</v>
      </c>
      <c r="D71" s="140">
        <f t="shared" si="7"/>
        <v>0</v>
      </c>
      <c r="E71" s="140">
        <f t="shared" si="8"/>
        <v>49207</v>
      </c>
      <c r="F71" s="140">
        <f t="shared" si="9"/>
        <v>49207</v>
      </c>
      <c r="G71" s="140">
        <f t="shared" si="10"/>
        <v>0</v>
      </c>
      <c r="H71" s="140">
        <f t="shared" si="11"/>
        <v>10761</v>
      </c>
      <c r="I71" s="140">
        <f t="shared" si="12"/>
        <v>10761</v>
      </c>
      <c r="J71" s="125" t="s">
        <v>504</v>
      </c>
      <c r="K71" s="124" t="s">
        <v>505</v>
      </c>
      <c r="L71" s="140">
        <v>0</v>
      </c>
      <c r="M71" s="140">
        <v>49207</v>
      </c>
      <c r="N71" s="140">
        <f t="shared" si="13"/>
        <v>49207</v>
      </c>
      <c r="O71" s="140"/>
      <c r="P71" s="140">
        <v>10761</v>
      </c>
      <c r="Q71" s="140">
        <f t="shared" si="14"/>
        <v>10761</v>
      </c>
      <c r="R71" s="125"/>
      <c r="S71" s="124"/>
      <c r="T71" s="140">
        <v>0</v>
      </c>
      <c r="U71" s="140">
        <v>0</v>
      </c>
      <c r="V71" s="140">
        <f t="shared" si="15"/>
        <v>0</v>
      </c>
      <c r="W71" s="140">
        <v>0</v>
      </c>
      <c r="X71" s="140">
        <v>0</v>
      </c>
      <c r="Y71" s="140">
        <f t="shared" si="16"/>
        <v>0</v>
      </c>
      <c r="Z71" s="125"/>
      <c r="AA71" s="124"/>
      <c r="AB71" s="140">
        <v>0</v>
      </c>
      <c r="AC71" s="140">
        <v>0</v>
      </c>
      <c r="AD71" s="140">
        <f t="shared" si="17"/>
        <v>0</v>
      </c>
      <c r="AE71" s="140">
        <v>0</v>
      </c>
      <c r="AF71" s="140">
        <v>0</v>
      </c>
      <c r="AG71" s="140">
        <f t="shared" si="18"/>
        <v>0</v>
      </c>
      <c r="AH71" s="125"/>
      <c r="AI71" s="124"/>
      <c r="AJ71" s="140">
        <v>0</v>
      </c>
      <c r="AK71" s="140">
        <v>0</v>
      </c>
      <c r="AL71" s="140">
        <f t="shared" si="19"/>
        <v>0</v>
      </c>
      <c r="AM71" s="140">
        <v>0</v>
      </c>
      <c r="AN71" s="140">
        <v>0</v>
      </c>
      <c r="AO71" s="140">
        <f t="shared" si="20"/>
        <v>0</v>
      </c>
      <c r="AP71" s="125"/>
      <c r="AQ71" s="124"/>
      <c r="AR71" s="140">
        <v>0</v>
      </c>
      <c r="AS71" s="140">
        <v>0</v>
      </c>
      <c r="AT71" s="140">
        <f t="shared" si="21"/>
        <v>0</v>
      </c>
      <c r="AU71" s="140">
        <v>0</v>
      </c>
      <c r="AV71" s="140">
        <v>0</v>
      </c>
      <c r="AW71" s="140">
        <f t="shared" si="22"/>
        <v>0</v>
      </c>
      <c r="AX71" s="125"/>
      <c r="AY71" s="124"/>
      <c r="AZ71" s="140">
        <v>0</v>
      </c>
      <c r="BA71" s="140">
        <v>0</v>
      </c>
      <c r="BB71" s="140">
        <f t="shared" si="23"/>
        <v>0</v>
      </c>
      <c r="BC71" s="140">
        <v>0</v>
      </c>
      <c r="BD71" s="140">
        <v>0</v>
      </c>
      <c r="BE71" s="140">
        <f t="shared" si="24"/>
        <v>0</v>
      </c>
    </row>
    <row r="72" spans="1:57" s="123" customFormat="1" ht="12" customHeight="1">
      <c r="A72" s="124" t="s">
        <v>428</v>
      </c>
      <c r="B72" s="125" t="s">
        <v>609</v>
      </c>
      <c r="C72" s="124" t="s">
        <v>610</v>
      </c>
      <c r="D72" s="140">
        <f aca="true" t="shared" si="25" ref="D72:D84">SUM(L72,T72,AB72,AJ72,AR72,AZ72)</f>
        <v>0</v>
      </c>
      <c r="E72" s="140">
        <f aca="true" t="shared" si="26" ref="E72:E84">SUM(M72,U72,AC72,AK72,AS72,BA72)</f>
        <v>46342</v>
      </c>
      <c r="F72" s="140">
        <f aca="true" t="shared" si="27" ref="F72:F84">SUM(D72:E72)</f>
        <v>46342</v>
      </c>
      <c r="G72" s="140">
        <f aca="true" t="shared" si="28" ref="G72:G84">SUM(O72,W72,AE72,AM72,AU72,BC72)</f>
        <v>0</v>
      </c>
      <c r="H72" s="140">
        <f aca="true" t="shared" si="29" ref="H72:H84">SUM(P72,X72,AF72,AN72,AV72,BD72)</f>
        <v>10614</v>
      </c>
      <c r="I72" s="140">
        <f aca="true" t="shared" si="30" ref="I72:I84">SUM(G72:H72)</f>
        <v>10614</v>
      </c>
      <c r="J72" s="125" t="s">
        <v>504</v>
      </c>
      <c r="K72" s="142" t="s">
        <v>611</v>
      </c>
      <c r="L72" s="140">
        <v>0</v>
      </c>
      <c r="M72" s="140">
        <v>46342</v>
      </c>
      <c r="N72" s="140">
        <f aca="true" t="shared" si="31" ref="N72:N84">SUM(L72,+M72)</f>
        <v>46342</v>
      </c>
      <c r="O72" s="140">
        <v>0</v>
      </c>
      <c r="P72" s="140">
        <v>10614</v>
      </c>
      <c r="Q72" s="140">
        <f aca="true" t="shared" si="32" ref="Q72:Q84">SUM(O72,+P72)</f>
        <v>10614</v>
      </c>
      <c r="R72" s="125"/>
      <c r="S72" s="124"/>
      <c r="T72" s="140">
        <v>0</v>
      </c>
      <c r="U72" s="140">
        <v>0</v>
      </c>
      <c r="V72" s="140">
        <f aca="true" t="shared" si="33" ref="V72:V84">+SUM(T72,U72)</f>
        <v>0</v>
      </c>
      <c r="W72" s="140">
        <v>0</v>
      </c>
      <c r="X72" s="140">
        <v>0</v>
      </c>
      <c r="Y72" s="140">
        <f aca="true" t="shared" si="34" ref="Y72:Y84">+SUM(W72,X72)</f>
        <v>0</v>
      </c>
      <c r="Z72" s="125"/>
      <c r="AA72" s="124"/>
      <c r="AB72" s="140">
        <v>0</v>
      </c>
      <c r="AC72" s="140">
        <v>0</v>
      </c>
      <c r="AD72" s="140">
        <f aca="true" t="shared" si="35" ref="AD72:AD84">+SUM(AB72,AC72)</f>
        <v>0</v>
      </c>
      <c r="AE72" s="140">
        <v>0</v>
      </c>
      <c r="AF72" s="140">
        <v>0</v>
      </c>
      <c r="AG72" s="140">
        <f aca="true" t="shared" si="36" ref="AG72:AG84">SUM(AE72,+AF72)</f>
        <v>0</v>
      </c>
      <c r="AH72" s="125"/>
      <c r="AI72" s="124"/>
      <c r="AJ72" s="140">
        <v>0</v>
      </c>
      <c r="AK72" s="140">
        <v>0</v>
      </c>
      <c r="AL72" s="140">
        <f aca="true" t="shared" si="37" ref="AL72:AL84">SUM(AJ72,+AK72)</f>
        <v>0</v>
      </c>
      <c r="AM72" s="140">
        <v>0</v>
      </c>
      <c r="AN72" s="140">
        <v>0</v>
      </c>
      <c r="AO72" s="140">
        <f aca="true" t="shared" si="38" ref="AO72:AO84">SUM(AM72,+AN72)</f>
        <v>0</v>
      </c>
      <c r="AP72" s="125"/>
      <c r="AQ72" s="124"/>
      <c r="AR72" s="140">
        <v>0</v>
      </c>
      <c r="AS72" s="140">
        <v>0</v>
      </c>
      <c r="AT72" s="140">
        <f aca="true" t="shared" si="39" ref="AT72:AT84">SUM(AR72,+AS72)</f>
        <v>0</v>
      </c>
      <c r="AU72" s="140">
        <v>0</v>
      </c>
      <c r="AV72" s="140">
        <v>0</v>
      </c>
      <c r="AW72" s="140">
        <f aca="true" t="shared" si="40" ref="AW72:AW84">SUM(AU72,+AV72)</f>
        <v>0</v>
      </c>
      <c r="AX72" s="125"/>
      <c r="AY72" s="124"/>
      <c r="AZ72" s="140">
        <v>0</v>
      </c>
      <c r="BA72" s="140">
        <v>0</v>
      </c>
      <c r="BB72" s="140">
        <f aca="true" t="shared" si="41" ref="BB72:BB84">SUM(AZ72,BA72)</f>
        <v>0</v>
      </c>
      <c r="BC72" s="140">
        <v>0</v>
      </c>
      <c r="BD72" s="140">
        <v>0</v>
      </c>
      <c r="BE72" s="140">
        <f aca="true" t="shared" si="42" ref="BE72:BE84">SUM(BC72,+BD72)</f>
        <v>0</v>
      </c>
    </row>
    <row r="73" spans="1:57" s="123" customFormat="1" ht="12" customHeight="1">
      <c r="A73" s="124" t="s">
        <v>428</v>
      </c>
      <c r="B73" s="125" t="s">
        <v>612</v>
      </c>
      <c r="C73" s="124" t="s">
        <v>613</v>
      </c>
      <c r="D73" s="140">
        <f t="shared" si="25"/>
        <v>0</v>
      </c>
      <c r="E73" s="140">
        <f t="shared" si="26"/>
        <v>111961</v>
      </c>
      <c r="F73" s="140">
        <f t="shared" si="27"/>
        <v>111961</v>
      </c>
      <c r="G73" s="140">
        <f t="shared" si="28"/>
        <v>0</v>
      </c>
      <c r="H73" s="140">
        <f t="shared" si="29"/>
        <v>96026</v>
      </c>
      <c r="I73" s="140">
        <f t="shared" si="30"/>
        <v>96026</v>
      </c>
      <c r="J73" s="125" t="s">
        <v>614</v>
      </c>
      <c r="K73" s="124" t="s">
        <v>615</v>
      </c>
      <c r="L73" s="140">
        <v>0</v>
      </c>
      <c r="M73" s="140">
        <v>111961</v>
      </c>
      <c r="N73" s="140">
        <f t="shared" si="31"/>
        <v>111961</v>
      </c>
      <c r="O73" s="140">
        <v>0</v>
      </c>
      <c r="P73" s="140">
        <v>96026</v>
      </c>
      <c r="Q73" s="140">
        <f t="shared" si="32"/>
        <v>96026</v>
      </c>
      <c r="R73" s="125"/>
      <c r="S73" s="124"/>
      <c r="T73" s="140">
        <v>0</v>
      </c>
      <c r="U73" s="140">
        <v>0</v>
      </c>
      <c r="V73" s="140">
        <f t="shared" si="33"/>
        <v>0</v>
      </c>
      <c r="W73" s="140">
        <v>0</v>
      </c>
      <c r="X73" s="140">
        <v>0</v>
      </c>
      <c r="Y73" s="140">
        <f t="shared" si="34"/>
        <v>0</v>
      </c>
      <c r="Z73" s="125"/>
      <c r="AA73" s="124"/>
      <c r="AB73" s="140">
        <v>0</v>
      </c>
      <c r="AC73" s="140">
        <v>0</v>
      </c>
      <c r="AD73" s="140">
        <f t="shared" si="35"/>
        <v>0</v>
      </c>
      <c r="AE73" s="140">
        <v>0</v>
      </c>
      <c r="AF73" s="140">
        <v>0</v>
      </c>
      <c r="AG73" s="140">
        <f t="shared" si="36"/>
        <v>0</v>
      </c>
      <c r="AH73" s="125"/>
      <c r="AI73" s="124"/>
      <c r="AJ73" s="140">
        <v>0</v>
      </c>
      <c r="AK73" s="140">
        <v>0</v>
      </c>
      <c r="AL73" s="140">
        <f t="shared" si="37"/>
        <v>0</v>
      </c>
      <c r="AM73" s="140">
        <v>0</v>
      </c>
      <c r="AN73" s="140">
        <v>0</v>
      </c>
      <c r="AO73" s="140">
        <f t="shared" si="38"/>
        <v>0</v>
      </c>
      <c r="AP73" s="125"/>
      <c r="AQ73" s="124"/>
      <c r="AR73" s="140">
        <v>0</v>
      </c>
      <c r="AS73" s="140">
        <v>0</v>
      </c>
      <c r="AT73" s="140">
        <f t="shared" si="39"/>
        <v>0</v>
      </c>
      <c r="AU73" s="140">
        <v>0</v>
      </c>
      <c r="AV73" s="140">
        <v>0</v>
      </c>
      <c r="AW73" s="140">
        <f t="shared" si="40"/>
        <v>0</v>
      </c>
      <c r="AX73" s="125"/>
      <c r="AY73" s="124"/>
      <c r="AZ73" s="140">
        <v>0</v>
      </c>
      <c r="BA73" s="140">
        <v>0</v>
      </c>
      <c r="BB73" s="140">
        <f t="shared" si="41"/>
        <v>0</v>
      </c>
      <c r="BC73" s="140">
        <v>0</v>
      </c>
      <c r="BD73" s="140">
        <v>0</v>
      </c>
      <c r="BE73" s="140">
        <f t="shared" si="42"/>
        <v>0</v>
      </c>
    </row>
    <row r="74" spans="1:57" s="123" customFormat="1" ht="12" customHeight="1">
      <c r="A74" s="124" t="s">
        <v>428</v>
      </c>
      <c r="B74" s="125" t="s">
        <v>616</v>
      </c>
      <c r="C74" s="124" t="s">
        <v>617</v>
      </c>
      <c r="D74" s="140">
        <f t="shared" si="25"/>
        <v>0</v>
      </c>
      <c r="E74" s="140">
        <f t="shared" si="26"/>
        <v>49634</v>
      </c>
      <c r="F74" s="140">
        <f t="shared" si="27"/>
        <v>49634</v>
      </c>
      <c r="G74" s="140">
        <f t="shared" si="28"/>
        <v>0</v>
      </c>
      <c r="H74" s="140">
        <f t="shared" si="29"/>
        <v>55623</v>
      </c>
      <c r="I74" s="140">
        <f t="shared" si="30"/>
        <v>55623</v>
      </c>
      <c r="J74" s="125" t="s">
        <v>614</v>
      </c>
      <c r="K74" s="124" t="s">
        <v>615</v>
      </c>
      <c r="L74" s="140">
        <v>0</v>
      </c>
      <c r="M74" s="140">
        <v>49634</v>
      </c>
      <c r="N74" s="140">
        <f t="shared" si="31"/>
        <v>49634</v>
      </c>
      <c r="O74" s="140">
        <v>0</v>
      </c>
      <c r="P74" s="140">
        <v>55623</v>
      </c>
      <c r="Q74" s="140">
        <f t="shared" si="32"/>
        <v>55623</v>
      </c>
      <c r="R74" s="125"/>
      <c r="S74" s="124"/>
      <c r="T74" s="140">
        <v>0</v>
      </c>
      <c r="U74" s="140">
        <v>0</v>
      </c>
      <c r="V74" s="140">
        <f t="shared" si="33"/>
        <v>0</v>
      </c>
      <c r="W74" s="140">
        <v>0</v>
      </c>
      <c r="X74" s="140">
        <v>0</v>
      </c>
      <c r="Y74" s="140">
        <f t="shared" si="34"/>
        <v>0</v>
      </c>
      <c r="Z74" s="125"/>
      <c r="AA74" s="124"/>
      <c r="AB74" s="140">
        <v>0</v>
      </c>
      <c r="AC74" s="140">
        <v>0</v>
      </c>
      <c r="AD74" s="140">
        <f t="shared" si="35"/>
        <v>0</v>
      </c>
      <c r="AE74" s="140">
        <v>0</v>
      </c>
      <c r="AF74" s="140">
        <v>0</v>
      </c>
      <c r="AG74" s="140">
        <f t="shared" si="36"/>
        <v>0</v>
      </c>
      <c r="AH74" s="125"/>
      <c r="AI74" s="124"/>
      <c r="AJ74" s="140">
        <v>0</v>
      </c>
      <c r="AK74" s="140">
        <v>0</v>
      </c>
      <c r="AL74" s="140">
        <f t="shared" si="37"/>
        <v>0</v>
      </c>
      <c r="AM74" s="140">
        <v>0</v>
      </c>
      <c r="AN74" s="140">
        <v>0</v>
      </c>
      <c r="AO74" s="140">
        <f t="shared" si="38"/>
        <v>0</v>
      </c>
      <c r="AP74" s="125"/>
      <c r="AQ74" s="124"/>
      <c r="AR74" s="140">
        <v>0</v>
      </c>
      <c r="AS74" s="140">
        <v>0</v>
      </c>
      <c r="AT74" s="140">
        <f t="shared" si="39"/>
        <v>0</v>
      </c>
      <c r="AU74" s="140">
        <v>0</v>
      </c>
      <c r="AV74" s="140">
        <v>0</v>
      </c>
      <c r="AW74" s="140">
        <f t="shared" si="40"/>
        <v>0</v>
      </c>
      <c r="AX74" s="125"/>
      <c r="AY74" s="124"/>
      <c r="AZ74" s="140">
        <v>0</v>
      </c>
      <c r="BA74" s="140">
        <v>0</v>
      </c>
      <c r="BB74" s="140">
        <f t="shared" si="41"/>
        <v>0</v>
      </c>
      <c r="BC74" s="140">
        <v>0</v>
      </c>
      <c r="BD74" s="140">
        <v>0</v>
      </c>
      <c r="BE74" s="140">
        <f t="shared" si="42"/>
        <v>0</v>
      </c>
    </row>
    <row r="75" spans="1:57" s="123" customFormat="1" ht="12" customHeight="1">
      <c r="A75" s="124" t="s">
        <v>428</v>
      </c>
      <c r="B75" s="125" t="s">
        <v>618</v>
      </c>
      <c r="C75" s="124" t="s">
        <v>619</v>
      </c>
      <c r="D75" s="140">
        <f t="shared" si="25"/>
        <v>0</v>
      </c>
      <c r="E75" s="140">
        <f t="shared" si="26"/>
        <v>62301</v>
      </c>
      <c r="F75" s="140">
        <f t="shared" si="27"/>
        <v>62301</v>
      </c>
      <c r="G75" s="140">
        <f t="shared" si="28"/>
        <v>0</v>
      </c>
      <c r="H75" s="140">
        <f t="shared" si="29"/>
        <v>20080</v>
      </c>
      <c r="I75" s="140">
        <f t="shared" si="30"/>
        <v>20080</v>
      </c>
      <c r="J75" s="125" t="s">
        <v>498</v>
      </c>
      <c r="K75" s="124" t="s">
        <v>499</v>
      </c>
      <c r="L75" s="140">
        <v>0</v>
      </c>
      <c r="M75" s="140">
        <v>62301</v>
      </c>
      <c r="N75" s="140">
        <f t="shared" si="31"/>
        <v>62301</v>
      </c>
      <c r="O75" s="140">
        <v>0</v>
      </c>
      <c r="P75" s="140">
        <v>0</v>
      </c>
      <c r="Q75" s="140">
        <f t="shared" si="32"/>
        <v>0</v>
      </c>
      <c r="R75" s="125" t="s">
        <v>431</v>
      </c>
      <c r="S75" s="124" t="s">
        <v>432</v>
      </c>
      <c r="T75" s="140">
        <v>0</v>
      </c>
      <c r="U75" s="140">
        <v>0</v>
      </c>
      <c r="V75" s="140">
        <f t="shared" si="33"/>
        <v>0</v>
      </c>
      <c r="W75" s="140">
        <v>0</v>
      </c>
      <c r="X75" s="140">
        <v>20080</v>
      </c>
      <c r="Y75" s="140">
        <f t="shared" si="34"/>
        <v>20080</v>
      </c>
      <c r="Z75" s="125"/>
      <c r="AA75" s="124"/>
      <c r="AB75" s="140">
        <v>0</v>
      </c>
      <c r="AC75" s="140">
        <v>0</v>
      </c>
      <c r="AD75" s="140">
        <f t="shared" si="35"/>
        <v>0</v>
      </c>
      <c r="AE75" s="140">
        <v>0</v>
      </c>
      <c r="AF75" s="140">
        <v>0</v>
      </c>
      <c r="AG75" s="140">
        <f t="shared" si="36"/>
        <v>0</v>
      </c>
      <c r="AH75" s="125"/>
      <c r="AI75" s="124"/>
      <c r="AJ75" s="140">
        <v>0</v>
      </c>
      <c r="AK75" s="140">
        <v>0</v>
      </c>
      <c r="AL75" s="140">
        <f t="shared" si="37"/>
        <v>0</v>
      </c>
      <c r="AM75" s="140">
        <v>0</v>
      </c>
      <c r="AN75" s="140">
        <v>0</v>
      </c>
      <c r="AO75" s="140">
        <f t="shared" si="38"/>
        <v>0</v>
      </c>
      <c r="AP75" s="125"/>
      <c r="AQ75" s="124"/>
      <c r="AR75" s="140">
        <v>0</v>
      </c>
      <c r="AS75" s="140">
        <v>0</v>
      </c>
      <c r="AT75" s="140">
        <f t="shared" si="39"/>
        <v>0</v>
      </c>
      <c r="AU75" s="140">
        <v>0</v>
      </c>
      <c r="AV75" s="140">
        <v>0</v>
      </c>
      <c r="AW75" s="140">
        <f t="shared" si="40"/>
        <v>0</v>
      </c>
      <c r="AX75" s="125"/>
      <c r="AY75" s="124"/>
      <c r="AZ75" s="140">
        <v>0</v>
      </c>
      <c r="BA75" s="140">
        <v>0</v>
      </c>
      <c r="BB75" s="140">
        <f t="shared" si="41"/>
        <v>0</v>
      </c>
      <c r="BC75" s="140">
        <v>0</v>
      </c>
      <c r="BD75" s="140">
        <v>0</v>
      </c>
      <c r="BE75" s="140">
        <f t="shared" si="42"/>
        <v>0</v>
      </c>
    </row>
    <row r="76" spans="1:57" s="123" customFormat="1" ht="12" customHeight="1">
      <c r="A76" s="124" t="s">
        <v>428</v>
      </c>
      <c r="B76" s="125" t="s">
        <v>620</v>
      </c>
      <c r="C76" s="124" t="s">
        <v>621</v>
      </c>
      <c r="D76" s="140">
        <f t="shared" si="25"/>
        <v>0</v>
      </c>
      <c r="E76" s="140">
        <f t="shared" si="26"/>
        <v>47009</v>
      </c>
      <c r="F76" s="140">
        <f t="shared" si="27"/>
        <v>47009</v>
      </c>
      <c r="G76" s="140">
        <f t="shared" si="28"/>
        <v>0</v>
      </c>
      <c r="H76" s="140">
        <f t="shared" si="29"/>
        <v>6491</v>
      </c>
      <c r="I76" s="140">
        <f t="shared" si="30"/>
        <v>6491</v>
      </c>
      <c r="J76" s="125" t="s">
        <v>435</v>
      </c>
      <c r="K76" s="124" t="s">
        <v>436</v>
      </c>
      <c r="L76" s="140">
        <v>0</v>
      </c>
      <c r="M76" s="140">
        <v>47009</v>
      </c>
      <c r="N76" s="140">
        <f t="shared" si="31"/>
        <v>47009</v>
      </c>
      <c r="O76" s="140">
        <v>0</v>
      </c>
      <c r="P76" s="140">
        <v>0</v>
      </c>
      <c r="Q76" s="140">
        <f t="shared" si="32"/>
        <v>0</v>
      </c>
      <c r="R76" s="125" t="s">
        <v>433</v>
      </c>
      <c r="S76" s="124" t="s">
        <v>434</v>
      </c>
      <c r="T76" s="140">
        <v>0</v>
      </c>
      <c r="U76" s="140">
        <v>0</v>
      </c>
      <c r="V76" s="140">
        <f t="shared" si="33"/>
        <v>0</v>
      </c>
      <c r="W76" s="140">
        <v>0</v>
      </c>
      <c r="X76" s="140">
        <v>6491</v>
      </c>
      <c r="Y76" s="140">
        <f t="shared" si="34"/>
        <v>6491</v>
      </c>
      <c r="Z76" s="125"/>
      <c r="AA76" s="124"/>
      <c r="AB76" s="140">
        <v>0</v>
      </c>
      <c r="AC76" s="140">
        <v>0</v>
      </c>
      <c r="AD76" s="140">
        <f t="shared" si="35"/>
        <v>0</v>
      </c>
      <c r="AE76" s="140">
        <v>0</v>
      </c>
      <c r="AF76" s="140">
        <v>0</v>
      </c>
      <c r="AG76" s="140">
        <f t="shared" si="36"/>
        <v>0</v>
      </c>
      <c r="AH76" s="125"/>
      <c r="AI76" s="124"/>
      <c r="AJ76" s="140">
        <v>0</v>
      </c>
      <c r="AK76" s="140">
        <v>0</v>
      </c>
      <c r="AL76" s="140">
        <f t="shared" si="37"/>
        <v>0</v>
      </c>
      <c r="AM76" s="140">
        <v>0</v>
      </c>
      <c r="AN76" s="140">
        <v>0</v>
      </c>
      <c r="AO76" s="140">
        <f t="shared" si="38"/>
        <v>0</v>
      </c>
      <c r="AP76" s="125"/>
      <c r="AQ76" s="124"/>
      <c r="AR76" s="140">
        <v>0</v>
      </c>
      <c r="AS76" s="140">
        <v>0</v>
      </c>
      <c r="AT76" s="140">
        <f t="shared" si="39"/>
        <v>0</v>
      </c>
      <c r="AU76" s="140">
        <v>0</v>
      </c>
      <c r="AV76" s="140">
        <v>0</v>
      </c>
      <c r="AW76" s="140">
        <f t="shared" si="40"/>
        <v>0</v>
      </c>
      <c r="AX76" s="125"/>
      <c r="AY76" s="124"/>
      <c r="AZ76" s="140">
        <v>0</v>
      </c>
      <c r="BA76" s="140">
        <v>0</v>
      </c>
      <c r="BB76" s="140">
        <f t="shared" si="41"/>
        <v>0</v>
      </c>
      <c r="BC76" s="140">
        <v>0</v>
      </c>
      <c r="BD76" s="140">
        <v>0</v>
      </c>
      <c r="BE76" s="140">
        <f t="shared" si="42"/>
        <v>0</v>
      </c>
    </row>
    <row r="77" spans="1:57" s="123" customFormat="1" ht="12" customHeight="1">
      <c r="A77" s="124" t="s">
        <v>428</v>
      </c>
      <c r="B77" s="125" t="s">
        <v>622</v>
      </c>
      <c r="C77" s="124" t="s">
        <v>203</v>
      </c>
      <c r="D77" s="140">
        <f t="shared" si="25"/>
        <v>0</v>
      </c>
      <c r="E77" s="140">
        <f t="shared" si="26"/>
        <v>0</v>
      </c>
      <c r="F77" s="140">
        <f t="shared" si="27"/>
        <v>0</v>
      </c>
      <c r="G77" s="140">
        <f t="shared" si="28"/>
        <v>0</v>
      </c>
      <c r="H77" s="140">
        <f t="shared" si="29"/>
        <v>7055</v>
      </c>
      <c r="I77" s="140">
        <f t="shared" si="30"/>
        <v>7055</v>
      </c>
      <c r="J77" s="125" t="s">
        <v>433</v>
      </c>
      <c r="K77" s="124" t="s">
        <v>434</v>
      </c>
      <c r="L77" s="140">
        <v>0</v>
      </c>
      <c r="M77" s="140">
        <v>0</v>
      </c>
      <c r="N77" s="140">
        <f t="shared" si="31"/>
        <v>0</v>
      </c>
      <c r="O77" s="140">
        <v>0</v>
      </c>
      <c r="P77" s="140">
        <v>7055</v>
      </c>
      <c r="Q77" s="140">
        <f t="shared" si="32"/>
        <v>7055</v>
      </c>
      <c r="R77" s="125"/>
      <c r="S77" s="124"/>
      <c r="T77" s="140">
        <v>0</v>
      </c>
      <c r="U77" s="140">
        <v>0</v>
      </c>
      <c r="V77" s="140">
        <f t="shared" si="33"/>
        <v>0</v>
      </c>
      <c r="W77" s="140">
        <v>0</v>
      </c>
      <c r="X77" s="140">
        <v>0</v>
      </c>
      <c r="Y77" s="140">
        <f t="shared" si="34"/>
        <v>0</v>
      </c>
      <c r="Z77" s="125"/>
      <c r="AA77" s="124"/>
      <c r="AB77" s="140">
        <v>0</v>
      </c>
      <c r="AC77" s="140">
        <v>0</v>
      </c>
      <c r="AD77" s="140">
        <f t="shared" si="35"/>
        <v>0</v>
      </c>
      <c r="AE77" s="140">
        <v>0</v>
      </c>
      <c r="AF77" s="140">
        <v>0</v>
      </c>
      <c r="AG77" s="140">
        <f t="shared" si="36"/>
        <v>0</v>
      </c>
      <c r="AH77" s="125"/>
      <c r="AI77" s="124"/>
      <c r="AJ77" s="140">
        <v>0</v>
      </c>
      <c r="AK77" s="140">
        <v>0</v>
      </c>
      <c r="AL77" s="140">
        <f t="shared" si="37"/>
        <v>0</v>
      </c>
      <c r="AM77" s="140">
        <v>0</v>
      </c>
      <c r="AN77" s="140">
        <v>0</v>
      </c>
      <c r="AO77" s="140">
        <f t="shared" si="38"/>
        <v>0</v>
      </c>
      <c r="AP77" s="125"/>
      <c r="AQ77" s="124"/>
      <c r="AR77" s="140">
        <v>0</v>
      </c>
      <c r="AS77" s="140">
        <v>0</v>
      </c>
      <c r="AT77" s="140">
        <f t="shared" si="39"/>
        <v>0</v>
      </c>
      <c r="AU77" s="140">
        <v>0</v>
      </c>
      <c r="AV77" s="140">
        <v>0</v>
      </c>
      <c r="AW77" s="140">
        <f t="shared" si="40"/>
        <v>0</v>
      </c>
      <c r="AX77" s="125"/>
      <c r="AY77" s="124"/>
      <c r="AZ77" s="140">
        <v>0</v>
      </c>
      <c r="BA77" s="140">
        <v>0</v>
      </c>
      <c r="BB77" s="140">
        <f t="shared" si="41"/>
        <v>0</v>
      </c>
      <c r="BC77" s="140">
        <v>0</v>
      </c>
      <c r="BD77" s="140">
        <v>0</v>
      </c>
      <c r="BE77" s="140">
        <f t="shared" si="42"/>
        <v>0</v>
      </c>
    </row>
    <row r="78" spans="1:57" s="123" customFormat="1" ht="12" customHeight="1">
      <c r="A78" s="124" t="s">
        <v>428</v>
      </c>
      <c r="B78" s="125" t="s">
        <v>623</v>
      </c>
      <c r="C78" s="124" t="s">
        <v>624</v>
      </c>
      <c r="D78" s="140">
        <f t="shared" si="25"/>
        <v>0</v>
      </c>
      <c r="E78" s="140">
        <f t="shared" si="26"/>
        <v>118191</v>
      </c>
      <c r="F78" s="140">
        <f t="shared" si="27"/>
        <v>118191</v>
      </c>
      <c r="G78" s="140">
        <f t="shared" si="28"/>
        <v>0</v>
      </c>
      <c r="H78" s="140">
        <f t="shared" si="29"/>
        <v>23965</v>
      </c>
      <c r="I78" s="140">
        <f t="shared" si="30"/>
        <v>23965</v>
      </c>
      <c r="J78" s="125" t="s">
        <v>435</v>
      </c>
      <c r="K78" s="124" t="s">
        <v>436</v>
      </c>
      <c r="L78" s="140">
        <v>0</v>
      </c>
      <c r="M78" s="140">
        <v>118191</v>
      </c>
      <c r="N78" s="140">
        <f t="shared" si="31"/>
        <v>118191</v>
      </c>
      <c r="O78" s="140">
        <v>0</v>
      </c>
      <c r="P78" s="140">
        <v>23965</v>
      </c>
      <c r="Q78" s="140">
        <f t="shared" si="32"/>
        <v>23965</v>
      </c>
      <c r="R78" s="125"/>
      <c r="S78" s="124"/>
      <c r="T78" s="140">
        <v>0</v>
      </c>
      <c r="U78" s="140">
        <v>0</v>
      </c>
      <c r="V78" s="140">
        <f t="shared" si="33"/>
        <v>0</v>
      </c>
      <c r="W78" s="140">
        <v>0</v>
      </c>
      <c r="X78" s="140">
        <v>0</v>
      </c>
      <c r="Y78" s="140">
        <f t="shared" si="34"/>
        <v>0</v>
      </c>
      <c r="Z78" s="125"/>
      <c r="AA78" s="124"/>
      <c r="AB78" s="140">
        <v>0</v>
      </c>
      <c r="AC78" s="140">
        <v>0</v>
      </c>
      <c r="AD78" s="140">
        <f t="shared" si="35"/>
        <v>0</v>
      </c>
      <c r="AE78" s="140">
        <v>0</v>
      </c>
      <c r="AF78" s="140">
        <v>0</v>
      </c>
      <c r="AG78" s="140">
        <f t="shared" si="36"/>
        <v>0</v>
      </c>
      <c r="AH78" s="125"/>
      <c r="AI78" s="124"/>
      <c r="AJ78" s="140">
        <v>0</v>
      </c>
      <c r="AK78" s="140">
        <v>0</v>
      </c>
      <c r="AL78" s="140">
        <f t="shared" si="37"/>
        <v>0</v>
      </c>
      <c r="AM78" s="140">
        <v>0</v>
      </c>
      <c r="AN78" s="140">
        <v>0</v>
      </c>
      <c r="AO78" s="140">
        <f t="shared" si="38"/>
        <v>0</v>
      </c>
      <c r="AP78" s="125"/>
      <c r="AQ78" s="124"/>
      <c r="AR78" s="140">
        <v>0</v>
      </c>
      <c r="AS78" s="140">
        <v>0</v>
      </c>
      <c r="AT78" s="140">
        <f t="shared" si="39"/>
        <v>0</v>
      </c>
      <c r="AU78" s="140">
        <v>0</v>
      </c>
      <c r="AV78" s="140">
        <v>0</v>
      </c>
      <c r="AW78" s="140">
        <f t="shared" si="40"/>
        <v>0</v>
      </c>
      <c r="AX78" s="125"/>
      <c r="AY78" s="124"/>
      <c r="AZ78" s="140">
        <v>0</v>
      </c>
      <c r="BA78" s="140">
        <v>0</v>
      </c>
      <c r="BB78" s="140">
        <f t="shared" si="41"/>
        <v>0</v>
      </c>
      <c r="BC78" s="140">
        <v>0</v>
      </c>
      <c r="BD78" s="140">
        <v>0</v>
      </c>
      <c r="BE78" s="140">
        <f t="shared" si="42"/>
        <v>0</v>
      </c>
    </row>
    <row r="79" spans="1:57" s="123" customFormat="1" ht="12" customHeight="1">
      <c r="A79" s="124" t="s">
        <v>428</v>
      </c>
      <c r="B79" s="125" t="s">
        <v>625</v>
      </c>
      <c r="C79" s="124" t="s">
        <v>626</v>
      </c>
      <c r="D79" s="140">
        <f t="shared" si="25"/>
        <v>0</v>
      </c>
      <c r="E79" s="140">
        <f t="shared" si="26"/>
        <v>17869</v>
      </c>
      <c r="F79" s="140">
        <f t="shared" si="27"/>
        <v>17869</v>
      </c>
      <c r="G79" s="140">
        <f t="shared" si="28"/>
        <v>0</v>
      </c>
      <c r="H79" s="140">
        <f t="shared" si="29"/>
        <v>8191</v>
      </c>
      <c r="I79" s="140">
        <f t="shared" si="30"/>
        <v>8191</v>
      </c>
      <c r="J79" s="125" t="s">
        <v>480</v>
      </c>
      <c r="K79" s="124" t="s">
        <v>481</v>
      </c>
      <c r="L79" s="140">
        <v>0</v>
      </c>
      <c r="M79" s="140">
        <v>17869</v>
      </c>
      <c r="N79" s="140">
        <f t="shared" si="31"/>
        <v>17869</v>
      </c>
      <c r="O79" s="140">
        <v>0</v>
      </c>
      <c r="P79" s="140">
        <v>8191</v>
      </c>
      <c r="Q79" s="140">
        <f t="shared" si="32"/>
        <v>8191</v>
      </c>
      <c r="R79" s="125"/>
      <c r="S79" s="124"/>
      <c r="T79" s="140">
        <v>0</v>
      </c>
      <c r="U79" s="140">
        <v>0</v>
      </c>
      <c r="V79" s="140">
        <f t="shared" si="33"/>
        <v>0</v>
      </c>
      <c r="W79" s="140">
        <v>0</v>
      </c>
      <c r="X79" s="140">
        <v>0</v>
      </c>
      <c r="Y79" s="140">
        <f t="shared" si="34"/>
        <v>0</v>
      </c>
      <c r="Z79" s="125"/>
      <c r="AA79" s="124"/>
      <c r="AB79" s="140">
        <v>0</v>
      </c>
      <c r="AC79" s="140">
        <v>0</v>
      </c>
      <c r="AD79" s="140">
        <f t="shared" si="35"/>
        <v>0</v>
      </c>
      <c r="AE79" s="140">
        <v>0</v>
      </c>
      <c r="AF79" s="140">
        <v>0</v>
      </c>
      <c r="AG79" s="140">
        <f t="shared" si="36"/>
        <v>0</v>
      </c>
      <c r="AH79" s="125"/>
      <c r="AI79" s="124"/>
      <c r="AJ79" s="140">
        <v>0</v>
      </c>
      <c r="AK79" s="140">
        <v>0</v>
      </c>
      <c r="AL79" s="140">
        <f t="shared" si="37"/>
        <v>0</v>
      </c>
      <c r="AM79" s="140">
        <v>0</v>
      </c>
      <c r="AN79" s="140">
        <v>0</v>
      </c>
      <c r="AO79" s="140">
        <f t="shared" si="38"/>
        <v>0</v>
      </c>
      <c r="AP79" s="125"/>
      <c r="AQ79" s="124"/>
      <c r="AR79" s="140">
        <v>0</v>
      </c>
      <c r="AS79" s="140">
        <v>0</v>
      </c>
      <c r="AT79" s="140">
        <f t="shared" si="39"/>
        <v>0</v>
      </c>
      <c r="AU79" s="140">
        <v>0</v>
      </c>
      <c r="AV79" s="140">
        <v>0</v>
      </c>
      <c r="AW79" s="140">
        <f t="shared" si="40"/>
        <v>0</v>
      </c>
      <c r="AX79" s="125"/>
      <c r="AY79" s="124"/>
      <c r="AZ79" s="140">
        <v>0</v>
      </c>
      <c r="BA79" s="140">
        <v>0</v>
      </c>
      <c r="BB79" s="140">
        <f t="shared" si="41"/>
        <v>0</v>
      </c>
      <c r="BC79" s="140">
        <v>0</v>
      </c>
      <c r="BD79" s="140">
        <v>0</v>
      </c>
      <c r="BE79" s="140">
        <f t="shared" si="42"/>
        <v>0</v>
      </c>
    </row>
    <row r="80" spans="1:57" s="123" customFormat="1" ht="12" customHeight="1">
      <c r="A80" s="124" t="s">
        <v>428</v>
      </c>
      <c r="B80" s="125" t="s">
        <v>627</v>
      </c>
      <c r="C80" s="124" t="s">
        <v>628</v>
      </c>
      <c r="D80" s="140">
        <f t="shared" si="25"/>
        <v>0</v>
      </c>
      <c r="E80" s="140">
        <f t="shared" si="26"/>
        <v>25172</v>
      </c>
      <c r="F80" s="140">
        <f t="shared" si="27"/>
        <v>25172</v>
      </c>
      <c r="G80" s="140">
        <f t="shared" si="28"/>
        <v>0</v>
      </c>
      <c r="H80" s="140">
        <f t="shared" si="29"/>
        <v>3625</v>
      </c>
      <c r="I80" s="140">
        <f t="shared" si="30"/>
        <v>3625</v>
      </c>
      <c r="J80" s="125" t="s">
        <v>480</v>
      </c>
      <c r="K80" s="124" t="s">
        <v>481</v>
      </c>
      <c r="L80" s="140">
        <v>0</v>
      </c>
      <c r="M80" s="140">
        <v>25172</v>
      </c>
      <c r="N80" s="140">
        <f t="shared" si="31"/>
        <v>25172</v>
      </c>
      <c r="O80" s="140">
        <v>0</v>
      </c>
      <c r="P80" s="140">
        <v>3625</v>
      </c>
      <c r="Q80" s="140">
        <f t="shared" si="32"/>
        <v>3625</v>
      </c>
      <c r="R80" s="125"/>
      <c r="S80" s="124"/>
      <c r="T80" s="140">
        <v>0</v>
      </c>
      <c r="U80" s="140">
        <v>0</v>
      </c>
      <c r="V80" s="140">
        <f t="shared" si="33"/>
        <v>0</v>
      </c>
      <c r="W80" s="140">
        <v>0</v>
      </c>
      <c r="X80" s="140">
        <v>0</v>
      </c>
      <c r="Y80" s="140">
        <f t="shared" si="34"/>
        <v>0</v>
      </c>
      <c r="Z80" s="125"/>
      <c r="AA80" s="124"/>
      <c r="AB80" s="140">
        <v>0</v>
      </c>
      <c r="AC80" s="140">
        <v>0</v>
      </c>
      <c r="AD80" s="140">
        <f t="shared" si="35"/>
        <v>0</v>
      </c>
      <c r="AE80" s="140">
        <v>0</v>
      </c>
      <c r="AF80" s="140">
        <v>0</v>
      </c>
      <c r="AG80" s="140">
        <f t="shared" si="36"/>
        <v>0</v>
      </c>
      <c r="AH80" s="125"/>
      <c r="AI80" s="124"/>
      <c r="AJ80" s="140">
        <v>0</v>
      </c>
      <c r="AK80" s="140">
        <v>0</v>
      </c>
      <c r="AL80" s="140">
        <f t="shared" si="37"/>
        <v>0</v>
      </c>
      <c r="AM80" s="140">
        <v>0</v>
      </c>
      <c r="AN80" s="140">
        <v>0</v>
      </c>
      <c r="AO80" s="140">
        <f t="shared" si="38"/>
        <v>0</v>
      </c>
      <c r="AP80" s="125"/>
      <c r="AQ80" s="124"/>
      <c r="AR80" s="140">
        <v>0</v>
      </c>
      <c r="AS80" s="140">
        <v>0</v>
      </c>
      <c r="AT80" s="140">
        <f t="shared" si="39"/>
        <v>0</v>
      </c>
      <c r="AU80" s="140">
        <v>0</v>
      </c>
      <c r="AV80" s="140">
        <v>0</v>
      </c>
      <c r="AW80" s="140">
        <f t="shared" si="40"/>
        <v>0</v>
      </c>
      <c r="AX80" s="125"/>
      <c r="AY80" s="124"/>
      <c r="AZ80" s="140">
        <v>0</v>
      </c>
      <c r="BA80" s="140">
        <v>0</v>
      </c>
      <c r="BB80" s="140">
        <f t="shared" si="41"/>
        <v>0</v>
      </c>
      <c r="BC80" s="140">
        <v>0</v>
      </c>
      <c r="BD80" s="140">
        <v>0</v>
      </c>
      <c r="BE80" s="140">
        <f t="shared" si="42"/>
        <v>0</v>
      </c>
    </row>
    <row r="81" spans="1:57" s="123" customFormat="1" ht="12" customHeight="1">
      <c r="A81" s="124" t="s">
        <v>428</v>
      </c>
      <c r="B81" s="125" t="s">
        <v>629</v>
      </c>
      <c r="C81" s="124" t="s">
        <v>630</v>
      </c>
      <c r="D81" s="140">
        <f t="shared" si="25"/>
        <v>0</v>
      </c>
      <c r="E81" s="140">
        <f t="shared" si="26"/>
        <v>68113</v>
      </c>
      <c r="F81" s="140">
        <f t="shared" si="27"/>
        <v>68113</v>
      </c>
      <c r="G81" s="140">
        <f t="shared" si="28"/>
        <v>0</v>
      </c>
      <c r="H81" s="140">
        <f t="shared" si="29"/>
        <v>63889</v>
      </c>
      <c r="I81" s="140">
        <f t="shared" si="30"/>
        <v>63889</v>
      </c>
      <c r="J81" s="125" t="s">
        <v>631</v>
      </c>
      <c r="K81" s="124" t="s">
        <v>632</v>
      </c>
      <c r="L81" s="140">
        <v>0</v>
      </c>
      <c r="M81" s="140">
        <v>68113</v>
      </c>
      <c r="N81" s="140">
        <f t="shared" si="31"/>
        <v>68113</v>
      </c>
      <c r="O81" s="140">
        <v>0</v>
      </c>
      <c r="P81" s="140">
        <v>63889</v>
      </c>
      <c r="Q81" s="140">
        <f t="shared" si="32"/>
        <v>63889</v>
      </c>
      <c r="R81" s="125"/>
      <c r="S81" s="124"/>
      <c r="T81" s="140">
        <v>0</v>
      </c>
      <c r="U81" s="140">
        <v>0</v>
      </c>
      <c r="V81" s="140">
        <f t="shared" si="33"/>
        <v>0</v>
      </c>
      <c r="W81" s="140">
        <v>0</v>
      </c>
      <c r="X81" s="140">
        <v>0</v>
      </c>
      <c r="Y81" s="140">
        <f t="shared" si="34"/>
        <v>0</v>
      </c>
      <c r="Z81" s="125"/>
      <c r="AA81" s="124"/>
      <c r="AB81" s="140">
        <v>0</v>
      </c>
      <c r="AC81" s="140">
        <v>0</v>
      </c>
      <c r="AD81" s="140">
        <f t="shared" si="35"/>
        <v>0</v>
      </c>
      <c r="AE81" s="140">
        <v>0</v>
      </c>
      <c r="AF81" s="140">
        <v>0</v>
      </c>
      <c r="AG81" s="140">
        <f t="shared" si="36"/>
        <v>0</v>
      </c>
      <c r="AH81" s="125"/>
      <c r="AI81" s="124"/>
      <c r="AJ81" s="140">
        <v>0</v>
      </c>
      <c r="AK81" s="140">
        <v>0</v>
      </c>
      <c r="AL81" s="140">
        <f t="shared" si="37"/>
        <v>0</v>
      </c>
      <c r="AM81" s="140">
        <v>0</v>
      </c>
      <c r="AN81" s="140">
        <v>0</v>
      </c>
      <c r="AO81" s="140">
        <f t="shared" si="38"/>
        <v>0</v>
      </c>
      <c r="AP81" s="125"/>
      <c r="AQ81" s="124"/>
      <c r="AR81" s="140">
        <v>0</v>
      </c>
      <c r="AS81" s="140">
        <v>0</v>
      </c>
      <c r="AT81" s="140">
        <f t="shared" si="39"/>
        <v>0</v>
      </c>
      <c r="AU81" s="140">
        <v>0</v>
      </c>
      <c r="AV81" s="140">
        <v>0</v>
      </c>
      <c r="AW81" s="140">
        <f t="shared" si="40"/>
        <v>0</v>
      </c>
      <c r="AX81" s="125"/>
      <c r="AY81" s="124"/>
      <c r="AZ81" s="140">
        <v>0</v>
      </c>
      <c r="BA81" s="140">
        <v>0</v>
      </c>
      <c r="BB81" s="140">
        <f t="shared" si="41"/>
        <v>0</v>
      </c>
      <c r="BC81" s="140">
        <v>0</v>
      </c>
      <c r="BD81" s="140">
        <v>0</v>
      </c>
      <c r="BE81" s="140">
        <f t="shared" si="42"/>
        <v>0</v>
      </c>
    </row>
    <row r="82" spans="1:57" s="123" customFormat="1" ht="12" customHeight="1">
      <c r="A82" s="124" t="s">
        <v>428</v>
      </c>
      <c r="B82" s="125" t="s">
        <v>642</v>
      </c>
      <c r="C82" s="124" t="s">
        <v>633</v>
      </c>
      <c r="D82" s="140">
        <f t="shared" si="25"/>
        <v>0</v>
      </c>
      <c r="E82" s="140">
        <f t="shared" si="26"/>
        <v>0</v>
      </c>
      <c r="F82" s="140">
        <f t="shared" si="27"/>
        <v>0</v>
      </c>
      <c r="G82" s="140">
        <f t="shared" si="28"/>
        <v>0</v>
      </c>
      <c r="H82" s="140">
        <f t="shared" si="29"/>
        <v>0</v>
      </c>
      <c r="I82" s="140">
        <f t="shared" si="30"/>
        <v>0</v>
      </c>
      <c r="J82" s="125"/>
      <c r="K82" s="124"/>
      <c r="L82" s="140">
        <v>0</v>
      </c>
      <c r="M82" s="140">
        <v>0</v>
      </c>
      <c r="N82" s="140">
        <f t="shared" si="31"/>
        <v>0</v>
      </c>
      <c r="O82" s="140">
        <v>0</v>
      </c>
      <c r="P82" s="140">
        <v>0</v>
      </c>
      <c r="Q82" s="140">
        <f t="shared" si="32"/>
        <v>0</v>
      </c>
      <c r="R82" s="125"/>
      <c r="S82" s="124"/>
      <c r="T82" s="140">
        <v>0</v>
      </c>
      <c r="U82" s="140">
        <v>0</v>
      </c>
      <c r="V82" s="140">
        <f t="shared" si="33"/>
        <v>0</v>
      </c>
      <c r="W82" s="140">
        <v>0</v>
      </c>
      <c r="X82" s="140">
        <v>0</v>
      </c>
      <c r="Y82" s="140">
        <f t="shared" si="34"/>
        <v>0</v>
      </c>
      <c r="Z82" s="125"/>
      <c r="AA82" s="124"/>
      <c r="AB82" s="140">
        <v>0</v>
      </c>
      <c r="AC82" s="140">
        <v>0</v>
      </c>
      <c r="AD82" s="140">
        <f t="shared" si="35"/>
        <v>0</v>
      </c>
      <c r="AE82" s="140">
        <v>0</v>
      </c>
      <c r="AF82" s="140">
        <v>0</v>
      </c>
      <c r="AG82" s="140">
        <f t="shared" si="36"/>
        <v>0</v>
      </c>
      <c r="AH82" s="125"/>
      <c r="AI82" s="124"/>
      <c r="AJ82" s="140">
        <v>0</v>
      </c>
      <c r="AK82" s="140">
        <v>0</v>
      </c>
      <c r="AL82" s="140">
        <f t="shared" si="37"/>
        <v>0</v>
      </c>
      <c r="AM82" s="140">
        <v>0</v>
      </c>
      <c r="AN82" s="140">
        <v>0</v>
      </c>
      <c r="AO82" s="140">
        <f t="shared" si="38"/>
        <v>0</v>
      </c>
      <c r="AP82" s="125"/>
      <c r="AQ82" s="124"/>
      <c r="AR82" s="140">
        <v>0</v>
      </c>
      <c r="AS82" s="140">
        <v>0</v>
      </c>
      <c r="AT82" s="140">
        <f t="shared" si="39"/>
        <v>0</v>
      </c>
      <c r="AU82" s="140">
        <v>0</v>
      </c>
      <c r="AV82" s="140">
        <v>0</v>
      </c>
      <c r="AW82" s="140">
        <f t="shared" si="40"/>
        <v>0</v>
      </c>
      <c r="AX82" s="125"/>
      <c r="AY82" s="124"/>
      <c r="AZ82" s="140">
        <v>0</v>
      </c>
      <c r="BA82" s="140">
        <v>0</v>
      </c>
      <c r="BB82" s="140">
        <f t="shared" si="41"/>
        <v>0</v>
      </c>
      <c r="BC82" s="140">
        <v>0</v>
      </c>
      <c r="BD82" s="140">
        <v>0</v>
      </c>
      <c r="BE82" s="140">
        <f t="shared" si="42"/>
        <v>0</v>
      </c>
    </row>
    <row r="83" spans="1:57" s="123" customFormat="1" ht="12" customHeight="1">
      <c r="A83" s="124" t="s">
        <v>428</v>
      </c>
      <c r="B83" s="125" t="s">
        <v>634</v>
      </c>
      <c r="C83" s="124" t="s">
        <v>635</v>
      </c>
      <c r="D83" s="140">
        <f t="shared" si="25"/>
        <v>0</v>
      </c>
      <c r="E83" s="140">
        <f t="shared" si="26"/>
        <v>75537</v>
      </c>
      <c r="F83" s="140">
        <f t="shared" si="27"/>
        <v>75537</v>
      </c>
      <c r="G83" s="140">
        <f t="shared" si="28"/>
        <v>0</v>
      </c>
      <c r="H83" s="140">
        <f t="shared" si="29"/>
        <v>34616</v>
      </c>
      <c r="I83" s="140">
        <f t="shared" si="30"/>
        <v>34616</v>
      </c>
      <c r="J83" s="125" t="s">
        <v>631</v>
      </c>
      <c r="K83" s="124" t="s">
        <v>632</v>
      </c>
      <c r="L83" s="140">
        <v>0</v>
      </c>
      <c r="M83" s="140">
        <v>72555</v>
      </c>
      <c r="N83" s="140">
        <f t="shared" si="31"/>
        <v>72555</v>
      </c>
      <c r="O83" s="140">
        <v>0</v>
      </c>
      <c r="P83" s="140">
        <v>34616</v>
      </c>
      <c r="Q83" s="140">
        <f t="shared" si="32"/>
        <v>34616</v>
      </c>
      <c r="R83" s="125" t="s">
        <v>435</v>
      </c>
      <c r="S83" s="124" t="s">
        <v>436</v>
      </c>
      <c r="T83" s="140">
        <v>0</v>
      </c>
      <c r="U83" s="140">
        <v>2982</v>
      </c>
      <c r="V83" s="140">
        <f t="shared" si="33"/>
        <v>2982</v>
      </c>
      <c r="W83" s="140">
        <v>0</v>
      </c>
      <c r="X83" s="140">
        <v>0</v>
      </c>
      <c r="Y83" s="140">
        <f t="shared" si="34"/>
        <v>0</v>
      </c>
      <c r="Z83" s="125"/>
      <c r="AA83" s="124"/>
      <c r="AB83" s="140">
        <v>0</v>
      </c>
      <c r="AC83" s="140">
        <v>0</v>
      </c>
      <c r="AD83" s="140">
        <f t="shared" si="35"/>
        <v>0</v>
      </c>
      <c r="AE83" s="140">
        <v>0</v>
      </c>
      <c r="AF83" s="140">
        <v>0</v>
      </c>
      <c r="AG83" s="140">
        <f t="shared" si="36"/>
        <v>0</v>
      </c>
      <c r="AH83" s="125"/>
      <c r="AI83" s="124"/>
      <c r="AJ83" s="140">
        <v>0</v>
      </c>
      <c r="AK83" s="140">
        <v>0</v>
      </c>
      <c r="AL83" s="140">
        <f t="shared" si="37"/>
        <v>0</v>
      </c>
      <c r="AM83" s="140">
        <v>0</v>
      </c>
      <c r="AN83" s="140">
        <v>0</v>
      </c>
      <c r="AO83" s="140">
        <f t="shared" si="38"/>
        <v>0</v>
      </c>
      <c r="AP83" s="125"/>
      <c r="AQ83" s="124"/>
      <c r="AR83" s="140">
        <v>0</v>
      </c>
      <c r="AS83" s="140">
        <v>0</v>
      </c>
      <c r="AT83" s="140">
        <f t="shared" si="39"/>
        <v>0</v>
      </c>
      <c r="AU83" s="140">
        <v>0</v>
      </c>
      <c r="AV83" s="140">
        <v>0</v>
      </c>
      <c r="AW83" s="140">
        <f t="shared" si="40"/>
        <v>0</v>
      </c>
      <c r="AX83" s="125"/>
      <c r="AY83" s="124"/>
      <c r="AZ83" s="140">
        <v>0</v>
      </c>
      <c r="BA83" s="140">
        <v>0</v>
      </c>
      <c r="BB83" s="140">
        <f t="shared" si="41"/>
        <v>0</v>
      </c>
      <c r="BC83" s="140">
        <v>0</v>
      </c>
      <c r="BD83" s="140">
        <v>0</v>
      </c>
      <c r="BE83" s="140">
        <f t="shared" si="42"/>
        <v>0</v>
      </c>
    </row>
    <row r="84" spans="1:57" s="123" customFormat="1" ht="12" customHeight="1">
      <c r="A84" s="124" t="s">
        <v>428</v>
      </c>
      <c r="B84" s="125" t="s">
        <v>218</v>
      </c>
      <c r="C84" s="124" t="s">
        <v>636</v>
      </c>
      <c r="D84" s="140">
        <f t="shared" si="25"/>
        <v>1166</v>
      </c>
      <c r="E84" s="140">
        <f t="shared" si="26"/>
        <v>18825</v>
      </c>
      <c r="F84" s="140">
        <f t="shared" si="27"/>
        <v>19991</v>
      </c>
      <c r="G84" s="140">
        <f t="shared" si="28"/>
        <v>785</v>
      </c>
      <c r="H84" s="140">
        <f t="shared" si="29"/>
        <v>12104</v>
      </c>
      <c r="I84" s="140">
        <f t="shared" si="30"/>
        <v>12889</v>
      </c>
      <c r="J84" s="125" t="s">
        <v>216</v>
      </c>
      <c r="K84" s="124" t="s">
        <v>217</v>
      </c>
      <c r="L84" s="140">
        <v>1166</v>
      </c>
      <c r="M84" s="140">
        <v>18825</v>
      </c>
      <c r="N84" s="140">
        <f t="shared" si="31"/>
        <v>19991</v>
      </c>
      <c r="O84" s="140">
        <v>785</v>
      </c>
      <c r="P84" s="140">
        <v>12104</v>
      </c>
      <c r="Q84" s="140">
        <f t="shared" si="32"/>
        <v>12889</v>
      </c>
      <c r="R84" s="125"/>
      <c r="S84" s="124"/>
      <c r="T84" s="140">
        <v>0</v>
      </c>
      <c r="U84" s="140">
        <v>0</v>
      </c>
      <c r="V84" s="140">
        <f t="shared" si="33"/>
        <v>0</v>
      </c>
      <c r="W84" s="140">
        <v>0</v>
      </c>
      <c r="X84" s="140">
        <v>0</v>
      </c>
      <c r="Y84" s="140">
        <f t="shared" si="34"/>
        <v>0</v>
      </c>
      <c r="Z84" s="125"/>
      <c r="AA84" s="124"/>
      <c r="AB84" s="140">
        <v>0</v>
      </c>
      <c r="AC84" s="140">
        <v>0</v>
      </c>
      <c r="AD84" s="140">
        <f t="shared" si="35"/>
        <v>0</v>
      </c>
      <c r="AE84" s="140">
        <v>0</v>
      </c>
      <c r="AF84" s="140">
        <v>0</v>
      </c>
      <c r="AG84" s="140">
        <f t="shared" si="36"/>
        <v>0</v>
      </c>
      <c r="AH84" s="125"/>
      <c r="AI84" s="124"/>
      <c r="AJ84" s="140">
        <v>0</v>
      </c>
      <c r="AK84" s="140">
        <v>0</v>
      </c>
      <c r="AL84" s="140">
        <f t="shared" si="37"/>
        <v>0</v>
      </c>
      <c r="AM84" s="140">
        <v>0</v>
      </c>
      <c r="AN84" s="140">
        <v>0</v>
      </c>
      <c r="AO84" s="140">
        <f t="shared" si="38"/>
        <v>0</v>
      </c>
      <c r="AP84" s="125"/>
      <c r="AQ84" s="124"/>
      <c r="AR84" s="140">
        <v>0</v>
      </c>
      <c r="AS84" s="140">
        <v>0</v>
      </c>
      <c r="AT84" s="140">
        <f t="shared" si="39"/>
        <v>0</v>
      </c>
      <c r="AU84" s="140">
        <v>0</v>
      </c>
      <c r="AV84" s="140">
        <v>0</v>
      </c>
      <c r="AW84" s="140">
        <f t="shared" si="40"/>
        <v>0</v>
      </c>
      <c r="AX84" s="125"/>
      <c r="AY84" s="124"/>
      <c r="AZ84" s="140">
        <v>0</v>
      </c>
      <c r="BA84" s="140">
        <v>0</v>
      </c>
      <c r="BB84" s="140">
        <f t="shared" si="41"/>
        <v>0</v>
      </c>
      <c r="BC84" s="140">
        <v>0</v>
      </c>
      <c r="BD84" s="140">
        <v>0</v>
      </c>
      <c r="BE84" s="140">
        <f t="shared" si="42"/>
        <v>0</v>
      </c>
    </row>
  </sheetData>
  <sheetProtection/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37" customWidth="1"/>
    <col min="2" max="2" width="8.69921875" style="138" customWidth="1"/>
    <col min="3" max="3" width="35.59765625" style="137" customWidth="1"/>
    <col min="4" max="5" width="14.69921875" style="139" customWidth="1"/>
    <col min="6" max="6" width="6.59765625" style="138" customWidth="1"/>
    <col min="7" max="7" width="12.59765625" style="137" customWidth="1"/>
    <col min="8" max="9" width="14.69921875" style="139" customWidth="1"/>
    <col min="10" max="10" width="6.59765625" style="138" customWidth="1"/>
    <col min="11" max="11" width="12.59765625" style="137" customWidth="1"/>
    <col min="12" max="13" width="14.69921875" style="139" customWidth="1"/>
    <col min="14" max="14" width="6.59765625" style="138" customWidth="1"/>
    <col min="15" max="15" width="12.59765625" style="137" customWidth="1"/>
    <col min="16" max="17" width="14.69921875" style="139" customWidth="1"/>
    <col min="18" max="18" width="6.59765625" style="138" customWidth="1"/>
    <col min="19" max="19" width="12.59765625" style="137" customWidth="1"/>
    <col min="20" max="21" width="14.69921875" style="139" customWidth="1"/>
    <col min="22" max="22" width="6.59765625" style="138" customWidth="1"/>
    <col min="23" max="23" width="12.59765625" style="137" customWidth="1"/>
    <col min="24" max="25" width="14.69921875" style="139" customWidth="1"/>
    <col min="26" max="26" width="6.59765625" style="138" customWidth="1"/>
    <col min="27" max="27" width="12.59765625" style="137" customWidth="1"/>
    <col min="28" max="29" width="14.69921875" style="139" customWidth="1"/>
    <col min="30" max="30" width="6.59765625" style="138" customWidth="1"/>
    <col min="31" max="31" width="12.59765625" style="137" customWidth="1"/>
    <col min="32" max="33" width="14.69921875" style="139" customWidth="1"/>
    <col min="34" max="34" width="6.59765625" style="138" customWidth="1"/>
    <col min="35" max="35" width="12.59765625" style="137" customWidth="1"/>
    <col min="36" max="37" width="14.69921875" style="139" customWidth="1"/>
    <col min="38" max="38" width="6.59765625" style="138" customWidth="1"/>
    <col min="39" max="39" width="12.59765625" style="137" customWidth="1"/>
    <col min="40" max="41" width="14.69921875" style="139" customWidth="1"/>
    <col min="42" max="42" width="6.59765625" style="138" customWidth="1"/>
    <col min="43" max="43" width="12.59765625" style="137" customWidth="1"/>
    <col min="44" max="45" width="14.69921875" style="139" customWidth="1"/>
    <col min="46" max="46" width="6.59765625" style="138" customWidth="1"/>
    <col min="47" max="47" width="12.59765625" style="137" customWidth="1"/>
    <col min="48" max="49" width="14.69921875" style="139" customWidth="1"/>
    <col min="50" max="50" width="6.59765625" style="138" customWidth="1"/>
    <col min="51" max="51" width="12.59765625" style="137" customWidth="1"/>
    <col min="52" max="53" width="14.69921875" style="139" customWidth="1"/>
    <col min="54" max="54" width="6.59765625" style="138" customWidth="1"/>
    <col min="55" max="55" width="12.59765625" style="137" customWidth="1"/>
    <col min="56" max="57" width="14.69921875" style="139" customWidth="1"/>
    <col min="58" max="58" width="6.59765625" style="138" customWidth="1"/>
    <col min="59" max="59" width="12.59765625" style="137" customWidth="1"/>
    <col min="60" max="61" width="14.69921875" style="139" customWidth="1"/>
    <col min="62" max="62" width="6.59765625" style="138" customWidth="1"/>
    <col min="63" max="63" width="12.59765625" style="137" customWidth="1"/>
    <col min="64" max="65" width="14.69921875" style="139" customWidth="1"/>
    <col min="66" max="66" width="6.59765625" style="138" customWidth="1"/>
    <col min="67" max="67" width="12.59765625" style="137" customWidth="1"/>
    <col min="68" max="69" width="14.69921875" style="139" customWidth="1"/>
    <col min="70" max="70" width="6.59765625" style="138" customWidth="1"/>
    <col min="71" max="71" width="12.59765625" style="137" customWidth="1"/>
    <col min="72" max="73" width="14.69921875" style="139" customWidth="1"/>
    <col min="74" max="74" width="6.59765625" style="138" customWidth="1"/>
    <col min="75" max="75" width="12.59765625" style="137" customWidth="1"/>
    <col min="76" max="77" width="14.69921875" style="139" customWidth="1"/>
    <col min="78" max="78" width="6.59765625" style="138" customWidth="1"/>
    <col min="79" max="79" width="12.59765625" style="137" customWidth="1"/>
    <col min="80" max="81" width="14.69921875" style="139" customWidth="1"/>
    <col min="82" max="82" width="6.59765625" style="138" customWidth="1"/>
    <col min="83" max="83" width="12.59765625" style="137" customWidth="1"/>
    <col min="84" max="85" width="14.69921875" style="139" customWidth="1"/>
    <col min="86" max="86" width="6.59765625" style="138" customWidth="1"/>
    <col min="87" max="87" width="12.59765625" style="137" customWidth="1"/>
    <col min="88" max="89" width="14.69921875" style="139" customWidth="1"/>
    <col min="90" max="90" width="6.59765625" style="138" customWidth="1"/>
    <col min="91" max="91" width="12.59765625" style="137" customWidth="1"/>
    <col min="92" max="93" width="14.69921875" style="139" customWidth="1"/>
    <col min="94" max="94" width="6.59765625" style="138" customWidth="1"/>
    <col min="95" max="95" width="12.59765625" style="137" customWidth="1"/>
    <col min="96" max="97" width="14.69921875" style="139" customWidth="1"/>
    <col min="98" max="98" width="6.59765625" style="138" customWidth="1"/>
    <col min="99" max="99" width="12.59765625" style="137" customWidth="1"/>
    <col min="100" max="101" width="14.69921875" style="139" customWidth="1"/>
    <col min="102" max="102" width="6.59765625" style="138" customWidth="1"/>
    <col min="103" max="103" width="12.59765625" style="137" customWidth="1"/>
    <col min="104" max="105" width="14.69921875" style="139" customWidth="1"/>
    <col min="106" max="106" width="6.59765625" style="138" customWidth="1"/>
    <col min="107" max="107" width="12.59765625" style="137" customWidth="1"/>
    <col min="108" max="109" width="14.69921875" style="139" customWidth="1"/>
    <col min="110" max="110" width="6.59765625" style="138" customWidth="1"/>
    <col min="111" max="111" width="12.59765625" style="137" customWidth="1"/>
    <col min="112" max="113" width="14.69921875" style="139" customWidth="1"/>
    <col min="114" max="114" width="6.59765625" style="138" customWidth="1"/>
    <col min="115" max="115" width="12.59765625" style="137" customWidth="1"/>
    <col min="116" max="117" width="14.69921875" style="139" customWidth="1"/>
    <col min="118" max="118" width="6.59765625" style="138" customWidth="1"/>
    <col min="119" max="119" width="12.59765625" style="137" customWidth="1"/>
    <col min="120" max="121" width="14.69921875" style="139" customWidth="1"/>
    <col min="122" max="122" width="6.59765625" style="138" customWidth="1"/>
    <col min="123" max="123" width="12.59765625" style="137" customWidth="1"/>
    <col min="124" max="125" width="14.69921875" style="139" customWidth="1"/>
    <col min="126" max="16384" width="9" style="137" customWidth="1"/>
  </cols>
  <sheetData>
    <row r="1" spans="1:125" s="44" customFormat="1" ht="17.25">
      <c r="A1" s="114" t="s">
        <v>212</v>
      </c>
      <c r="B1" s="134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</row>
    <row r="2" spans="1:125" s="44" customFormat="1" ht="13.5">
      <c r="A2" s="157" t="s">
        <v>160</v>
      </c>
      <c r="B2" s="160" t="s">
        <v>161</v>
      </c>
      <c r="C2" s="154" t="s">
        <v>162</v>
      </c>
      <c r="D2" s="166" t="s">
        <v>163</v>
      </c>
      <c r="E2" s="167"/>
      <c r="F2" s="119" t="s">
        <v>164</v>
      </c>
      <c r="G2" s="51"/>
      <c r="H2" s="51"/>
      <c r="I2" s="98"/>
      <c r="J2" s="119" t="s">
        <v>165</v>
      </c>
      <c r="K2" s="51"/>
      <c r="L2" s="51"/>
      <c r="M2" s="98"/>
      <c r="N2" s="119" t="s">
        <v>166</v>
      </c>
      <c r="O2" s="51"/>
      <c r="P2" s="51"/>
      <c r="Q2" s="98"/>
      <c r="R2" s="119" t="s">
        <v>167</v>
      </c>
      <c r="S2" s="51"/>
      <c r="T2" s="51"/>
      <c r="U2" s="98"/>
      <c r="V2" s="119" t="s">
        <v>168</v>
      </c>
      <c r="W2" s="51"/>
      <c r="X2" s="51"/>
      <c r="Y2" s="98"/>
      <c r="Z2" s="119" t="s">
        <v>169</v>
      </c>
      <c r="AA2" s="51"/>
      <c r="AB2" s="51"/>
      <c r="AC2" s="98"/>
      <c r="AD2" s="119" t="s">
        <v>170</v>
      </c>
      <c r="AE2" s="51"/>
      <c r="AF2" s="51"/>
      <c r="AG2" s="98"/>
      <c r="AH2" s="119" t="s">
        <v>171</v>
      </c>
      <c r="AI2" s="51"/>
      <c r="AJ2" s="51"/>
      <c r="AK2" s="98"/>
      <c r="AL2" s="119" t="s">
        <v>172</v>
      </c>
      <c r="AM2" s="51"/>
      <c r="AN2" s="51"/>
      <c r="AO2" s="98"/>
      <c r="AP2" s="119" t="s">
        <v>173</v>
      </c>
      <c r="AQ2" s="51"/>
      <c r="AR2" s="51"/>
      <c r="AS2" s="98"/>
      <c r="AT2" s="119" t="s">
        <v>174</v>
      </c>
      <c r="AU2" s="51"/>
      <c r="AV2" s="51"/>
      <c r="AW2" s="98"/>
      <c r="AX2" s="119" t="s">
        <v>175</v>
      </c>
      <c r="AY2" s="51"/>
      <c r="AZ2" s="51"/>
      <c r="BA2" s="98"/>
      <c r="BB2" s="119" t="s">
        <v>176</v>
      </c>
      <c r="BC2" s="51"/>
      <c r="BD2" s="51"/>
      <c r="BE2" s="98"/>
      <c r="BF2" s="119" t="s">
        <v>177</v>
      </c>
      <c r="BG2" s="51"/>
      <c r="BH2" s="51"/>
      <c r="BI2" s="98"/>
      <c r="BJ2" s="119" t="s">
        <v>178</v>
      </c>
      <c r="BK2" s="51"/>
      <c r="BL2" s="51"/>
      <c r="BM2" s="98"/>
      <c r="BN2" s="119" t="s">
        <v>179</v>
      </c>
      <c r="BO2" s="51"/>
      <c r="BP2" s="51"/>
      <c r="BQ2" s="98"/>
      <c r="BR2" s="119" t="s">
        <v>180</v>
      </c>
      <c r="BS2" s="51"/>
      <c r="BT2" s="51"/>
      <c r="BU2" s="98"/>
      <c r="BV2" s="119" t="s">
        <v>181</v>
      </c>
      <c r="BW2" s="51"/>
      <c r="BX2" s="51"/>
      <c r="BY2" s="98"/>
      <c r="BZ2" s="119" t="s">
        <v>182</v>
      </c>
      <c r="CA2" s="51"/>
      <c r="CB2" s="51"/>
      <c r="CC2" s="98"/>
      <c r="CD2" s="119" t="s">
        <v>183</v>
      </c>
      <c r="CE2" s="51"/>
      <c r="CF2" s="51"/>
      <c r="CG2" s="98"/>
      <c r="CH2" s="119" t="s">
        <v>184</v>
      </c>
      <c r="CI2" s="51"/>
      <c r="CJ2" s="51"/>
      <c r="CK2" s="98"/>
      <c r="CL2" s="119" t="s">
        <v>185</v>
      </c>
      <c r="CM2" s="51"/>
      <c r="CN2" s="51"/>
      <c r="CO2" s="98"/>
      <c r="CP2" s="119" t="s">
        <v>186</v>
      </c>
      <c r="CQ2" s="51"/>
      <c r="CR2" s="51"/>
      <c r="CS2" s="98"/>
      <c r="CT2" s="119" t="s">
        <v>187</v>
      </c>
      <c r="CU2" s="51"/>
      <c r="CV2" s="51"/>
      <c r="CW2" s="98"/>
      <c r="CX2" s="119" t="s">
        <v>188</v>
      </c>
      <c r="CY2" s="51"/>
      <c r="CZ2" s="51"/>
      <c r="DA2" s="98"/>
      <c r="DB2" s="119" t="s">
        <v>189</v>
      </c>
      <c r="DC2" s="51"/>
      <c r="DD2" s="51"/>
      <c r="DE2" s="98"/>
      <c r="DF2" s="119" t="s">
        <v>190</v>
      </c>
      <c r="DG2" s="51"/>
      <c r="DH2" s="51"/>
      <c r="DI2" s="98"/>
      <c r="DJ2" s="119" t="s">
        <v>191</v>
      </c>
      <c r="DK2" s="51"/>
      <c r="DL2" s="51"/>
      <c r="DM2" s="98"/>
      <c r="DN2" s="119" t="s">
        <v>192</v>
      </c>
      <c r="DO2" s="51"/>
      <c r="DP2" s="51"/>
      <c r="DQ2" s="98"/>
      <c r="DR2" s="119" t="s">
        <v>193</v>
      </c>
      <c r="DS2" s="51"/>
      <c r="DT2" s="51"/>
      <c r="DU2" s="98"/>
    </row>
    <row r="3" spans="1:125" s="44" customFormat="1" ht="13.5">
      <c r="A3" s="158"/>
      <c r="B3" s="161"/>
      <c r="C3" s="163"/>
      <c r="D3" s="168"/>
      <c r="E3" s="169"/>
      <c r="F3" s="100"/>
      <c r="G3" s="52"/>
      <c r="H3" s="52"/>
      <c r="I3" s="101"/>
      <c r="J3" s="100"/>
      <c r="K3" s="52"/>
      <c r="L3" s="52"/>
      <c r="M3" s="101"/>
      <c r="N3" s="100"/>
      <c r="O3" s="52"/>
      <c r="P3" s="52"/>
      <c r="Q3" s="101"/>
      <c r="R3" s="100"/>
      <c r="S3" s="52"/>
      <c r="T3" s="52"/>
      <c r="U3" s="101"/>
      <c r="V3" s="100"/>
      <c r="W3" s="52"/>
      <c r="X3" s="52"/>
      <c r="Y3" s="101"/>
      <c r="Z3" s="100"/>
      <c r="AA3" s="52"/>
      <c r="AB3" s="52"/>
      <c r="AC3" s="101"/>
      <c r="AD3" s="100"/>
      <c r="AE3" s="52"/>
      <c r="AF3" s="52"/>
      <c r="AG3" s="101"/>
      <c r="AH3" s="100"/>
      <c r="AI3" s="52"/>
      <c r="AJ3" s="52"/>
      <c r="AK3" s="101"/>
      <c r="AL3" s="100"/>
      <c r="AM3" s="52"/>
      <c r="AN3" s="52"/>
      <c r="AO3" s="101"/>
      <c r="AP3" s="100"/>
      <c r="AQ3" s="52"/>
      <c r="AR3" s="52"/>
      <c r="AS3" s="101"/>
      <c r="AT3" s="100"/>
      <c r="AU3" s="52"/>
      <c r="AV3" s="52"/>
      <c r="AW3" s="101"/>
      <c r="AX3" s="100"/>
      <c r="AY3" s="52"/>
      <c r="AZ3" s="52"/>
      <c r="BA3" s="101"/>
      <c r="BB3" s="100"/>
      <c r="BC3" s="52"/>
      <c r="BD3" s="52"/>
      <c r="BE3" s="101"/>
      <c r="BF3" s="100"/>
      <c r="BG3" s="52"/>
      <c r="BH3" s="52"/>
      <c r="BI3" s="101"/>
      <c r="BJ3" s="100"/>
      <c r="BK3" s="52"/>
      <c r="BL3" s="52"/>
      <c r="BM3" s="101"/>
      <c r="BN3" s="100"/>
      <c r="BO3" s="52"/>
      <c r="BP3" s="52"/>
      <c r="BQ3" s="101"/>
      <c r="BR3" s="100"/>
      <c r="BS3" s="52"/>
      <c r="BT3" s="52"/>
      <c r="BU3" s="101"/>
      <c r="BV3" s="100"/>
      <c r="BW3" s="52"/>
      <c r="BX3" s="52"/>
      <c r="BY3" s="101"/>
      <c r="BZ3" s="100"/>
      <c r="CA3" s="52"/>
      <c r="CB3" s="52"/>
      <c r="CC3" s="101"/>
      <c r="CD3" s="100"/>
      <c r="CE3" s="52"/>
      <c r="CF3" s="52"/>
      <c r="CG3" s="101"/>
      <c r="CH3" s="100"/>
      <c r="CI3" s="52"/>
      <c r="CJ3" s="52"/>
      <c r="CK3" s="101"/>
      <c r="CL3" s="100"/>
      <c r="CM3" s="52"/>
      <c r="CN3" s="52"/>
      <c r="CO3" s="101"/>
      <c r="CP3" s="100"/>
      <c r="CQ3" s="52"/>
      <c r="CR3" s="52"/>
      <c r="CS3" s="101"/>
      <c r="CT3" s="100"/>
      <c r="CU3" s="52"/>
      <c r="CV3" s="52"/>
      <c r="CW3" s="101"/>
      <c r="CX3" s="100"/>
      <c r="CY3" s="52"/>
      <c r="CZ3" s="52"/>
      <c r="DA3" s="101"/>
      <c r="DB3" s="100"/>
      <c r="DC3" s="52"/>
      <c r="DD3" s="52"/>
      <c r="DE3" s="101"/>
      <c r="DF3" s="100"/>
      <c r="DG3" s="52"/>
      <c r="DH3" s="52"/>
      <c r="DI3" s="101"/>
      <c r="DJ3" s="100"/>
      <c r="DK3" s="52"/>
      <c r="DL3" s="52"/>
      <c r="DM3" s="101"/>
      <c r="DN3" s="100"/>
      <c r="DO3" s="52"/>
      <c r="DP3" s="52"/>
      <c r="DQ3" s="101"/>
      <c r="DR3" s="100"/>
      <c r="DS3" s="52"/>
      <c r="DT3" s="52"/>
      <c r="DU3" s="101"/>
    </row>
    <row r="4" spans="1:125" s="44" customFormat="1" ht="13.5" customHeight="1">
      <c r="A4" s="158"/>
      <c r="B4" s="161"/>
      <c r="C4" s="155"/>
      <c r="D4" s="157" t="s">
        <v>194</v>
      </c>
      <c r="E4" s="157" t="s">
        <v>195</v>
      </c>
      <c r="F4" s="157" t="s">
        <v>196</v>
      </c>
      <c r="G4" s="157" t="s">
        <v>197</v>
      </c>
      <c r="H4" s="157" t="s">
        <v>194</v>
      </c>
      <c r="I4" s="157" t="s">
        <v>195</v>
      </c>
      <c r="J4" s="157" t="s">
        <v>196</v>
      </c>
      <c r="K4" s="157" t="s">
        <v>197</v>
      </c>
      <c r="L4" s="157" t="s">
        <v>194</v>
      </c>
      <c r="M4" s="157" t="s">
        <v>195</v>
      </c>
      <c r="N4" s="157" t="s">
        <v>196</v>
      </c>
      <c r="O4" s="157" t="s">
        <v>197</v>
      </c>
      <c r="P4" s="157" t="s">
        <v>194</v>
      </c>
      <c r="Q4" s="157" t="s">
        <v>195</v>
      </c>
      <c r="R4" s="157" t="s">
        <v>196</v>
      </c>
      <c r="S4" s="157" t="s">
        <v>197</v>
      </c>
      <c r="T4" s="157" t="s">
        <v>194</v>
      </c>
      <c r="U4" s="157" t="s">
        <v>195</v>
      </c>
      <c r="V4" s="157" t="s">
        <v>196</v>
      </c>
      <c r="W4" s="157" t="s">
        <v>197</v>
      </c>
      <c r="X4" s="157" t="s">
        <v>194</v>
      </c>
      <c r="Y4" s="157" t="s">
        <v>195</v>
      </c>
      <c r="Z4" s="157" t="s">
        <v>196</v>
      </c>
      <c r="AA4" s="157" t="s">
        <v>197</v>
      </c>
      <c r="AB4" s="157" t="s">
        <v>194</v>
      </c>
      <c r="AC4" s="157" t="s">
        <v>195</v>
      </c>
      <c r="AD4" s="157" t="s">
        <v>196</v>
      </c>
      <c r="AE4" s="157" t="s">
        <v>197</v>
      </c>
      <c r="AF4" s="157" t="s">
        <v>194</v>
      </c>
      <c r="AG4" s="157" t="s">
        <v>195</v>
      </c>
      <c r="AH4" s="157" t="s">
        <v>196</v>
      </c>
      <c r="AI4" s="157" t="s">
        <v>197</v>
      </c>
      <c r="AJ4" s="157" t="s">
        <v>194</v>
      </c>
      <c r="AK4" s="157" t="s">
        <v>195</v>
      </c>
      <c r="AL4" s="157" t="s">
        <v>196</v>
      </c>
      <c r="AM4" s="157" t="s">
        <v>197</v>
      </c>
      <c r="AN4" s="157" t="s">
        <v>194</v>
      </c>
      <c r="AO4" s="157" t="s">
        <v>195</v>
      </c>
      <c r="AP4" s="157" t="s">
        <v>196</v>
      </c>
      <c r="AQ4" s="157" t="s">
        <v>197</v>
      </c>
      <c r="AR4" s="157" t="s">
        <v>194</v>
      </c>
      <c r="AS4" s="157" t="s">
        <v>195</v>
      </c>
      <c r="AT4" s="157" t="s">
        <v>196</v>
      </c>
      <c r="AU4" s="157" t="s">
        <v>197</v>
      </c>
      <c r="AV4" s="157" t="s">
        <v>194</v>
      </c>
      <c r="AW4" s="157" t="s">
        <v>195</v>
      </c>
      <c r="AX4" s="157" t="s">
        <v>196</v>
      </c>
      <c r="AY4" s="157" t="s">
        <v>197</v>
      </c>
      <c r="AZ4" s="157" t="s">
        <v>194</v>
      </c>
      <c r="BA4" s="157" t="s">
        <v>195</v>
      </c>
      <c r="BB4" s="157" t="s">
        <v>196</v>
      </c>
      <c r="BC4" s="157" t="s">
        <v>197</v>
      </c>
      <c r="BD4" s="157" t="s">
        <v>194</v>
      </c>
      <c r="BE4" s="157" t="s">
        <v>195</v>
      </c>
      <c r="BF4" s="157" t="s">
        <v>196</v>
      </c>
      <c r="BG4" s="157" t="s">
        <v>197</v>
      </c>
      <c r="BH4" s="157" t="s">
        <v>194</v>
      </c>
      <c r="BI4" s="157" t="s">
        <v>195</v>
      </c>
      <c r="BJ4" s="157" t="s">
        <v>196</v>
      </c>
      <c r="BK4" s="157" t="s">
        <v>197</v>
      </c>
      <c r="BL4" s="157" t="s">
        <v>194</v>
      </c>
      <c r="BM4" s="157" t="s">
        <v>195</v>
      </c>
      <c r="BN4" s="157" t="s">
        <v>196</v>
      </c>
      <c r="BO4" s="157" t="s">
        <v>197</v>
      </c>
      <c r="BP4" s="157" t="s">
        <v>194</v>
      </c>
      <c r="BQ4" s="157" t="s">
        <v>195</v>
      </c>
      <c r="BR4" s="157" t="s">
        <v>196</v>
      </c>
      <c r="BS4" s="157" t="s">
        <v>197</v>
      </c>
      <c r="BT4" s="157" t="s">
        <v>194</v>
      </c>
      <c r="BU4" s="157" t="s">
        <v>195</v>
      </c>
      <c r="BV4" s="157" t="s">
        <v>196</v>
      </c>
      <c r="BW4" s="157" t="s">
        <v>197</v>
      </c>
      <c r="BX4" s="157" t="s">
        <v>194</v>
      </c>
      <c r="BY4" s="157" t="s">
        <v>195</v>
      </c>
      <c r="BZ4" s="157" t="s">
        <v>196</v>
      </c>
      <c r="CA4" s="157" t="s">
        <v>197</v>
      </c>
      <c r="CB4" s="157" t="s">
        <v>194</v>
      </c>
      <c r="CC4" s="157" t="s">
        <v>195</v>
      </c>
      <c r="CD4" s="157" t="s">
        <v>196</v>
      </c>
      <c r="CE4" s="157" t="s">
        <v>197</v>
      </c>
      <c r="CF4" s="157" t="s">
        <v>194</v>
      </c>
      <c r="CG4" s="157" t="s">
        <v>195</v>
      </c>
      <c r="CH4" s="157" t="s">
        <v>196</v>
      </c>
      <c r="CI4" s="157" t="s">
        <v>197</v>
      </c>
      <c r="CJ4" s="157" t="s">
        <v>194</v>
      </c>
      <c r="CK4" s="157" t="s">
        <v>195</v>
      </c>
      <c r="CL4" s="157" t="s">
        <v>196</v>
      </c>
      <c r="CM4" s="157" t="s">
        <v>197</v>
      </c>
      <c r="CN4" s="157" t="s">
        <v>194</v>
      </c>
      <c r="CO4" s="157" t="s">
        <v>195</v>
      </c>
      <c r="CP4" s="157" t="s">
        <v>196</v>
      </c>
      <c r="CQ4" s="157" t="s">
        <v>197</v>
      </c>
      <c r="CR4" s="157" t="s">
        <v>194</v>
      </c>
      <c r="CS4" s="157" t="s">
        <v>195</v>
      </c>
      <c r="CT4" s="157" t="s">
        <v>196</v>
      </c>
      <c r="CU4" s="157" t="s">
        <v>197</v>
      </c>
      <c r="CV4" s="157" t="s">
        <v>194</v>
      </c>
      <c r="CW4" s="157" t="s">
        <v>195</v>
      </c>
      <c r="CX4" s="157" t="s">
        <v>196</v>
      </c>
      <c r="CY4" s="157" t="s">
        <v>197</v>
      </c>
      <c r="CZ4" s="157" t="s">
        <v>194</v>
      </c>
      <c r="DA4" s="157" t="s">
        <v>195</v>
      </c>
      <c r="DB4" s="157" t="s">
        <v>196</v>
      </c>
      <c r="DC4" s="157" t="s">
        <v>197</v>
      </c>
      <c r="DD4" s="157" t="s">
        <v>194</v>
      </c>
      <c r="DE4" s="157" t="s">
        <v>195</v>
      </c>
      <c r="DF4" s="157" t="s">
        <v>196</v>
      </c>
      <c r="DG4" s="157" t="s">
        <v>197</v>
      </c>
      <c r="DH4" s="157" t="s">
        <v>194</v>
      </c>
      <c r="DI4" s="157" t="s">
        <v>195</v>
      </c>
      <c r="DJ4" s="157" t="s">
        <v>196</v>
      </c>
      <c r="DK4" s="157" t="s">
        <v>197</v>
      </c>
      <c r="DL4" s="157" t="s">
        <v>194</v>
      </c>
      <c r="DM4" s="157" t="s">
        <v>195</v>
      </c>
      <c r="DN4" s="157" t="s">
        <v>196</v>
      </c>
      <c r="DO4" s="157" t="s">
        <v>197</v>
      </c>
      <c r="DP4" s="157" t="s">
        <v>194</v>
      </c>
      <c r="DQ4" s="157" t="s">
        <v>195</v>
      </c>
      <c r="DR4" s="157" t="s">
        <v>196</v>
      </c>
      <c r="DS4" s="157" t="s">
        <v>197</v>
      </c>
      <c r="DT4" s="157" t="s">
        <v>194</v>
      </c>
      <c r="DU4" s="157" t="s">
        <v>195</v>
      </c>
    </row>
    <row r="5" spans="1:125" s="44" customFormat="1" ht="13.5">
      <c r="A5" s="158"/>
      <c r="B5" s="161"/>
      <c r="C5" s="155"/>
      <c r="D5" s="158"/>
      <c r="E5" s="158"/>
      <c r="F5" s="164"/>
      <c r="G5" s="158"/>
      <c r="H5" s="158"/>
      <c r="I5" s="158"/>
      <c r="J5" s="164"/>
      <c r="K5" s="158"/>
      <c r="L5" s="158"/>
      <c r="M5" s="158"/>
      <c r="N5" s="164"/>
      <c r="O5" s="158"/>
      <c r="P5" s="158"/>
      <c r="Q5" s="158"/>
      <c r="R5" s="164"/>
      <c r="S5" s="158"/>
      <c r="T5" s="158"/>
      <c r="U5" s="158"/>
      <c r="V5" s="164"/>
      <c r="W5" s="158"/>
      <c r="X5" s="158"/>
      <c r="Y5" s="158"/>
      <c r="Z5" s="164"/>
      <c r="AA5" s="158"/>
      <c r="AB5" s="158"/>
      <c r="AC5" s="158"/>
      <c r="AD5" s="164"/>
      <c r="AE5" s="158"/>
      <c r="AF5" s="158"/>
      <c r="AG5" s="158"/>
      <c r="AH5" s="164"/>
      <c r="AI5" s="158"/>
      <c r="AJ5" s="158"/>
      <c r="AK5" s="158"/>
      <c r="AL5" s="164"/>
      <c r="AM5" s="158"/>
      <c r="AN5" s="158"/>
      <c r="AO5" s="158"/>
      <c r="AP5" s="164"/>
      <c r="AQ5" s="158"/>
      <c r="AR5" s="158"/>
      <c r="AS5" s="158"/>
      <c r="AT5" s="164"/>
      <c r="AU5" s="158"/>
      <c r="AV5" s="158"/>
      <c r="AW5" s="158"/>
      <c r="AX5" s="164"/>
      <c r="AY5" s="158"/>
      <c r="AZ5" s="158"/>
      <c r="BA5" s="158"/>
      <c r="BB5" s="164"/>
      <c r="BC5" s="158"/>
      <c r="BD5" s="158"/>
      <c r="BE5" s="158"/>
      <c r="BF5" s="164"/>
      <c r="BG5" s="158"/>
      <c r="BH5" s="158"/>
      <c r="BI5" s="158"/>
      <c r="BJ5" s="164"/>
      <c r="BK5" s="158"/>
      <c r="BL5" s="158"/>
      <c r="BM5" s="158"/>
      <c r="BN5" s="164"/>
      <c r="BO5" s="158"/>
      <c r="BP5" s="158"/>
      <c r="BQ5" s="158"/>
      <c r="BR5" s="164"/>
      <c r="BS5" s="158"/>
      <c r="BT5" s="158"/>
      <c r="BU5" s="158"/>
      <c r="BV5" s="164"/>
      <c r="BW5" s="158"/>
      <c r="BX5" s="158"/>
      <c r="BY5" s="158"/>
      <c r="BZ5" s="164"/>
      <c r="CA5" s="158"/>
      <c r="CB5" s="158"/>
      <c r="CC5" s="158"/>
      <c r="CD5" s="164"/>
      <c r="CE5" s="158"/>
      <c r="CF5" s="158"/>
      <c r="CG5" s="158"/>
      <c r="CH5" s="164"/>
      <c r="CI5" s="158"/>
      <c r="CJ5" s="158"/>
      <c r="CK5" s="158"/>
      <c r="CL5" s="164"/>
      <c r="CM5" s="158"/>
      <c r="CN5" s="158"/>
      <c r="CO5" s="158"/>
      <c r="CP5" s="164"/>
      <c r="CQ5" s="158"/>
      <c r="CR5" s="158"/>
      <c r="CS5" s="158"/>
      <c r="CT5" s="164"/>
      <c r="CU5" s="158"/>
      <c r="CV5" s="158"/>
      <c r="CW5" s="158"/>
      <c r="CX5" s="164"/>
      <c r="CY5" s="158"/>
      <c r="CZ5" s="158"/>
      <c r="DA5" s="158"/>
      <c r="DB5" s="164"/>
      <c r="DC5" s="158"/>
      <c r="DD5" s="158"/>
      <c r="DE5" s="158"/>
      <c r="DF5" s="164"/>
      <c r="DG5" s="158"/>
      <c r="DH5" s="158"/>
      <c r="DI5" s="158"/>
      <c r="DJ5" s="164"/>
      <c r="DK5" s="158"/>
      <c r="DL5" s="158"/>
      <c r="DM5" s="158"/>
      <c r="DN5" s="164"/>
      <c r="DO5" s="158"/>
      <c r="DP5" s="158"/>
      <c r="DQ5" s="158"/>
      <c r="DR5" s="164"/>
      <c r="DS5" s="158"/>
      <c r="DT5" s="158"/>
      <c r="DU5" s="158"/>
    </row>
    <row r="6" spans="1:125" s="45" customFormat="1" ht="13.5">
      <c r="A6" s="159"/>
      <c r="B6" s="162"/>
      <c r="C6" s="156"/>
      <c r="D6" s="118" t="s">
        <v>198</v>
      </c>
      <c r="E6" s="118" t="s">
        <v>198</v>
      </c>
      <c r="F6" s="165"/>
      <c r="G6" s="159"/>
      <c r="H6" s="118" t="s">
        <v>198</v>
      </c>
      <c r="I6" s="118" t="s">
        <v>198</v>
      </c>
      <c r="J6" s="165"/>
      <c r="K6" s="159"/>
      <c r="L6" s="118" t="s">
        <v>198</v>
      </c>
      <c r="M6" s="118" t="s">
        <v>198</v>
      </c>
      <c r="N6" s="165"/>
      <c r="O6" s="159"/>
      <c r="P6" s="118" t="s">
        <v>198</v>
      </c>
      <c r="Q6" s="118" t="s">
        <v>198</v>
      </c>
      <c r="R6" s="165"/>
      <c r="S6" s="159"/>
      <c r="T6" s="118" t="s">
        <v>198</v>
      </c>
      <c r="U6" s="118" t="s">
        <v>198</v>
      </c>
      <c r="V6" s="165"/>
      <c r="W6" s="159"/>
      <c r="X6" s="118" t="s">
        <v>198</v>
      </c>
      <c r="Y6" s="118" t="s">
        <v>198</v>
      </c>
      <c r="Z6" s="165"/>
      <c r="AA6" s="159"/>
      <c r="AB6" s="118" t="s">
        <v>198</v>
      </c>
      <c r="AC6" s="118" t="s">
        <v>198</v>
      </c>
      <c r="AD6" s="165"/>
      <c r="AE6" s="159"/>
      <c r="AF6" s="118" t="s">
        <v>198</v>
      </c>
      <c r="AG6" s="118" t="s">
        <v>198</v>
      </c>
      <c r="AH6" s="165"/>
      <c r="AI6" s="159"/>
      <c r="AJ6" s="118" t="s">
        <v>198</v>
      </c>
      <c r="AK6" s="118" t="s">
        <v>198</v>
      </c>
      <c r="AL6" s="165"/>
      <c r="AM6" s="159"/>
      <c r="AN6" s="118" t="s">
        <v>198</v>
      </c>
      <c r="AO6" s="118" t="s">
        <v>198</v>
      </c>
      <c r="AP6" s="165"/>
      <c r="AQ6" s="159"/>
      <c r="AR6" s="118" t="s">
        <v>198</v>
      </c>
      <c r="AS6" s="118" t="s">
        <v>198</v>
      </c>
      <c r="AT6" s="165"/>
      <c r="AU6" s="159"/>
      <c r="AV6" s="118" t="s">
        <v>198</v>
      </c>
      <c r="AW6" s="118" t="s">
        <v>198</v>
      </c>
      <c r="AX6" s="165"/>
      <c r="AY6" s="159"/>
      <c r="AZ6" s="118" t="s">
        <v>198</v>
      </c>
      <c r="BA6" s="118" t="s">
        <v>198</v>
      </c>
      <c r="BB6" s="165"/>
      <c r="BC6" s="159"/>
      <c r="BD6" s="118" t="s">
        <v>198</v>
      </c>
      <c r="BE6" s="118" t="s">
        <v>198</v>
      </c>
      <c r="BF6" s="165"/>
      <c r="BG6" s="159"/>
      <c r="BH6" s="118" t="s">
        <v>198</v>
      </c>
      <c r="BI6" s="118" t="s">
        <v>198</v>
      </c>
      <c r="BJ6" s="165"/>
      <c r="BK6" s="159"/>
      <c r="BL6" s="118" t="s">
        <v>198</v>
      </c>
      <c r="BM6" s="118" t="s">
        <v>198</v>
      </c>
      <c r="BN6" s="165"/>
      <c r="BO6" s="159"/>
      <c r="BP6" s="118" t="s">
        <v>198</v>
      </c>
      <c r="BQ6" s="118" t="s">
        <v>198</v>
      </c>
      <c r="BR6" s="165"/>
      <c r="BS6" s="159"/>
      <c r="BT6" s="118" t="s">
        <v>198</v>
      </c>
      <c r="BU6" s="118" t="s">
        <v>198</v>
      </c>
      <c r="BV6" s="165"/>
      <c r="BW6" s="159"/>
      <c r="BX6" s="118" t="s">
        <v>198</v>
      </c>
      <c r="BY6" s="118" t="s">
        <v>198</v>
      </c>
      <c r="BZ6" s="165"/>
      <c r="CA6" s="159"/>
      <c r="CB6" s="118" t="s">
        <v>198</v>
      </c>
      <c r="CC6" s="118" t="s">
        <v>198</v>
      </c>
      <c r="CD6" s="165"/>
      <c r="CE6" s="159"/>
      <c r="CF6" s="118" t="s">
        <v>198</v>
      </c>
      <c r="CG6" s="118" t="s">
        <v>198</v>
      </c>
      <c r="CH6" s="165"/>
      <c r="CI6" s="159"/>
      <c r="CJ6" s="118" t="s">
        <v>198</v>
      </c>
      <c r="CK6" s="118" t="s">
        <v>198</v>
      </c>
      <c r="CL6" s="165"/>
      <c r="CM6" s="159"/>
      <c r="CN6" s="118" t="s">
        <v>198</v>
      </c>
      <c r="CO6" s="118" t="s">
        <v>198</v>
      </c>
      <c r="CP6" s="165"/>
      <c r="CQ6" s="159"/>
      <c r="CR6" s="118" t="s">
        <v>198</v>
      </c>
      <c r="CS6" s="118" t="s">
        <v>198</v>
      </c>
      <c r="CT6" s="165"/>
      <c r="CU6" s="159"/>
      <c r="CV6" s="118" t="s">
        <v>198</v>
      </c>
      <c r="CW6" s="118" t="s">
        <v>198</v>
      </c>
      <c r="CX6" s="165"/>
      <c r="CY6" s="159"/>
      <c r="CZ6" s="118" t="s">
        <v>198</v>
      </c>
      <c r="DA6" s="118" t="s">
        <v>198</v>
      </c>
      <c r="DB6" s="165"/>
      <c r="DC6" s="159"/>
      <c r="DD6" s="118" t="s">
        <v>198</v>
      </c>
      <c r="DE6" s="118" t="s">
        <v>198</v>
      </c>
      <c r="DF6" s="165"/>
      <c r="DG6" s="159"/>
      <c r="DH6" s="118" t="s">
        <v>198</v>
      </c>
      <c r="DI6" s="118" t="s">
        <v>198</v>
      </c>
      <c r="DJ6" s="165"/>
      <c r="DK6" s="159"/>
      <c r="DL6" s="118" t="s">
        <v>198</v>
      </c>
      <c r="DM6" s="118" t="s">
        <v>198</v>
      </c>
      <c r="DN6" s="165"/>
      <c r="DO6" s="159"/>
      <c r="DP6" s="118" t="s">
        <v>198</v>
      </c>
      <c r="DQ6" s="118" t="s">
        <v>198</v>
      </c>
      <c r="DR6" s="165"/>
      <c r="DS6" s="159"/>
      <c r="DT6" s="118" t="s">
        <v>198</v>
      </c>
      <c r="DU6" s="118" t="s">
        <v>198</v>
      </c>
    </row>
    <row r="7" spans="1:125" s="128" customFormat="1" ht="12" customHeight="1">
      <c r="A7" s="120" t="s">
        <v>428</v>
      </c>
      <c r="B7" s="121">
        <v>20000</v>
      </c>
      <c r="C7" s="120" t="s">
        <v>157</v>
      </c>
      <c r="D7" s="122">
        <f>SUM(D8:D36)</f>
        <v>5471058</v>
      </c>
      <c r="E7" s="122">
        <f>SUM(E8:E36)</f>
        <v>2890643</v>
      </c>
      <c r="F7" s="133">
        <f>COUNTIF(F8:F36,"&lt;&gt;")</f>
        <v>29</v>
      </c>
      <c r="G7" s="133">
        <f>COUNTIF(G8:G36,"&lt;&gt;")</f>
        <v>29</v>
      </c>
      <c r="H7" s="122">
        <f>SUM(H8:H36)</f>
        <v>3177365</v>
      </c>
      <c r="I7" s="122">
        <f>SUM(I8:I36)</f>
        <v>1753325</v>
      </c>
      <c r="J7" s="133">
        <f>COUNTIF(J8:J36,"&lt;&gt;")</f>
        <v>29</v>
      </c>
      <c r="K7" s="133">
        <f>COUNTIF(K8:K36,"&lt;&gt;")</f>
        <v>29</v>
      </c>
      <c r="L7" s="122">
        <f>SUM(L8:L36)</f>
        <v>1261271</v>
      </c>
      <c r="M7" s="122">
        <f>SUM(M8:M36)</f>
        <v>579995</v>
      </c>
      <c r="N7" s="133">
        <f>COUNTIF(N8:N36,"&lt;&gt;")</f>
        <v>20</v>
      </c>
      <c r="O7" s="133">
        <f>COUNTIF(O8:O36,"&lt;&gt;")</f>
        <v>20</v>
      </c>
      <c r="P7" s="122">
        <f>SUM(P8:P36)</f>
        <v>500724</v>
      </c>
      <c r="Q7" s="122">
        <f>SUM(Q8:Q36)</f>
        <v>343409</v>
      </c>
      <c r="R7" s="133">
        <f>COUNTIF(R8:R36,"&lt;&gt;")</f>
        <v>12</v>
      </c>
      <c r="S7" s="133">
        <f>COUNTIF(S8:S36,"&lt;&gt;")</f>
        <v>12</v>
      </c>
      <c r="T7" s="122">
        <f>SUM(T8:T36)</f>
        <v>191497</v>
      </c>
      <c r="U7" s="122">
        <f>SUM(U8:U36)</f>
        <v>130253</v>
      </c>
      <c r="V7" s="133">
        <f>COUNTIF(V8:V36,"&lt;&gt;")</f>
        <v>8</v>
      </c>
      <c r="W7" s="133">
        <f>COUNTIF(W8:W36,"&lt;&gt;")</f>
        <v>8</v>
      </c>
      <c r="X7" s="122">
        <f>SUM(X8:X36)</f>
        <v>124279</v>
      </c>
      <c r="Y7" s="122">
        <f>SUM(Y8:Y36)</f>
        <v>34484</v>
      </c>
      <c r="Z7" s="133">
        <f>COUNTIF(Z8:Z36,"&lt;&gt;")</f>
        <v>5</v>
      </c>
      <c r="AA7" s="133">
        <f>COUNTIF(AA8:AA36,"&lt;&gt;")</f>
        <v>5</v>
      </c>
      <c r="AB7" s="122">
        <f>SUM(AB8:AB36)</f>
        <v>106244</v>
      </c>
      <c r="AC7" s="122">
        <f>SUM(AC8:AC36)</f>
        <v>28225</v>
      </c>
      <c r="AD7" s="133">
        <f>COUNTIF(AD8:AD36,"&lt;&gt;")</f>
        <v>3</v>
      </c>
      <c r="AE7" s="133">
        <f>COUNTIF(AE8:AE36,"&lt;&gt;")</f>
        <v>3</v>
      </c>
      <c r="AF7" s="122">
        <f>SUM(AF8:AF36)</f>
        <v>21277</v>
      </c>
      <c r="AG7" s="122">
        <f>SUM(AG8:AG36)</f>
        <v>0</v>
      </c>
      <c r="AH7" s="133">
        <f>COUNTIF(AH8:AH36,"&lt;&gt;")</f>
        <v>2</v>
      </c>
      <c r="AI7" s="133">
        <f>COUNTIF(AI8:AI36,"&lt;&gt;")</f>
        <v>2</v>
      </c>
      <c r="AJ7" s="122">
        <f>SUM(AJ8:AJ36)</f>
        <v>27415</v>
      </c>
      <c r="AK7" s="122">
        <f>SUM(AK8:AK36)</f>
        <v>0</v>
      </c>
      <c r="AL7" s="133">
        <f>COUNTIF(AL8:AL36,"&lt;&gt;")</f>
        <v>1</v>
      </c>
      <c r="AM7" s="133">
        <f>COUNTIF(AM8:AM36,"&lt;&gt;")</f>
        <v>1</v>
      </c>
      <c r="AN7" s="122">
        <f>SUM(AN8:AN36)</f>
        <v>9307</v>
      </c>
      <c r="AO7" s="122">
        <f>SUM(AO8:AO36)</f>
        <v>0</v>
      </c>
      <c r="AP7" s="133">
        <f>COUNTIF(AP8:AP36,"&lt;&gt;")</f>
        <v>1</v>
      </c>
      <c r="AQ7" s="133">
        <f>COUNTIF(AQ8:AQ36,"&lt;&gt;")</f>
        <v>1</v>
      </c>
      <c r="AR7" s="122">
        <f>SUM(AR8:AR36)</f>
        <v>7765</v>
      </c>
      <c r="AS7" s="122">
        <f>SUM(AS8:AS36)</f>
        <v>0</v>
      </c>
      <c r="AT7" s="133">
        <f>COUNTIF(AT8:AT36,"&lt;&gt;")</f>
        <v>1</v>
      </c>
      <c r="AU7" s="133">
        <f>COUNTIF(AU8:AU36,"&lt;&gt;")</f>
        <v>1</v>
      </c>
      <c r="AV7" s="122">
        <f>SUM(AV8:AV36)</f>
        <v>18695</v>
      </c>
      <c r="AW7" s="122">
        <f>SUM(AW8:AW36)</f>
        <v>7297</v>
      </c>
      <c r="AX7" s="133">
        <f>COUNTIF(AX8:AX36,"&lt;&gt;")</f>
        <v>1</v>
      </c>
      <c r="AY7" s="133">
        <f>COUNTIF(AY8:AY36,"&lt;&gt;")</f>
        <v>1</v>
      </c>
      <c r="AZ7" s="122">
        <f>SUM(AZ8:AZ36)</f>
        <v>17678</v>
      </c>
      <c r="BA7" s="122">
        <f>SUM(BA8:BA36)</f>
        <v>8564</v>
      </c>
      <c r="BB7" s="133">
        <f>COUNTIF(BB8:BB36,"&lt;&gt;")</f>
        <v>1</v>
      </c>
      <c r="BC7" s="133">
        <f>COUNTIF(BC8:BC36,"&lt;&gt;")</f>
        <v>1</v>
      </c>
      <c r="BD7" s="122">
        <f>SUM(BD8:BD36)</f>
        <v>7541</v>
      </c>
      <c r="BE7" s="122">
        <f>SUM(BE8:BE36)</f>
        <v>5091</v>
      </c>
      <c r="BF7" s="133">
        <f>COUNTIF(BF8:BF36,"&lt;&gt;")</f>
        <v>0</v>
      </c>
      <c r="BG7" s="133">
        <f>COUNTIF(BG8:BG36,"&lt;&gt;")</f>
        <v>0</v>
      </c>
      <c r="BH7" s="122">
        <f>SUM(BH8:BH36)</f>
        <v>0</v>
      </c>
      <c r="BI7" s="122">
        <f>SUM(BI8:BI36)</f>
        <v>0</v>
      </c>
      <c r="BJ7" s="133">
        <f>COUNTIF(BJ8:BJ36,"&lt;&gt;")</f>
        <v>0</v>
      </c>
      <c r="BK7" s="133">
        <f>COUNTIF(BK8:BK36,"&lt;&gt;")</f>
        <v>0</v>
      </c>
      <c r="BL7" s="122">
        <f>SUM(BL8:BL36)</f>
        <v>0</v>
      </c>
      <c r="BM7" s="122">
        <f>SUM(BM8:BM36)</f>
        <v>0</v>
      </c>
      <c r="BN7" s="133">
        <f>COUNTIF(BN8:BN36,"&lt;&gt;")</f>
        <v>0</v>
      </c>
      <c r="BO7" s="133">
        <f>COUNTIF(BO8:BO36,"&lt;&gt;")</f>
        <v>0</v>
      </c>
      <c r="BP7" s="122">
        <f>SUM(BP8:BP36)</f>
        <v>0</v>
      </c>
      <c r="BQ7" s="122">
        <f>SUM(BQ8:BQ36)</f>
        <v>0</v>
      </c>
      <c r="BR7" s="133">
        <f>COUNTIF(BR8:BR36,"&lt;&gt;")</f>
        <v>0</v>
      </c>
      <c r="BS7" s="133">
        <f>COUNTIF(BS8:BS36,"&lt;&gt;")</f>
        <v>0</v>
      </c>
      <c r="BT7" s="122">
        <f>SUM(BT8:BT36)</f>
        <v>0</v>
      </c>
      <c r="BU7" s="122">
        <f>SUM(BU8:BU36)</f>
        <v>0</v>
      </c>
      <c r="BV7" s="133">
        <f>COUNTIF(BV8:BV36,"&lt;&gt;")</f>
        <v>0</v>
      </c>
      <c r="BW7" s="133">
        <f>COUNTIF(BW8:BW36,"&lt;&gt;")</f>
        <v>0</v>
      </c>
      <c r="BX7" s="122">
        <f>SUM(BX8:BX36)</f>
        <v>0</v>
      </c>
      <c r="BY7" s="122">
        <f>SUM(BY8:BY36)</f>
        <v>0</v>
      </c>
      <c r="BZ7" s="133">
        <f>COUNTIF(BZ8:BZ36,"&lt;&gt;")</f>
        <v>0</v>
      </c>
      <c r="CA7" s="133">
        <f>COUNTIF(CA8:CA36,"&lt;&gt;")</f>
        <v>0</v>
      </c>
      <c r="CB7" s="122">
        <f>SUM(CB8:CB36)</f>
        <v>0</v>
      </c>
      <c r="CC7" s="122">
        <f>SUM(CC8:CC36)</f>
        <v>0</v>
      </c>
      <c r="CD7" s="133">
        <f>COUNTIF(CD8:CD36,"&lt;&gt;")</f>
        <v>0</v>
      </c>
      <c r="CE7" s="133">
        <f>COUNTIF(CE8:CE36,"&lt;&gt;")</f>
        <v>0</v>
      </c>
      <c r="CF7" s="122">
        <f>SUM(CF8:CF36)</f>
        <v>0</v>
      </c>
      <c r="CG7" s="122">
        <f>SUM(CG8:CG36)</f>
        <v>0</v>
      </c>
      <c r="CH7" s="133">
        <f>COUNTIF(CH8:CH36,"&lt;&gt;")</f>
        <v>0</v>
      </c>
      <c r="CI7" s="133">
        <f>COUNTIF(CI8:CI36,"&lt;&gt;")</f>
        <v>0</v>
      </c>
      <c r="CJ7" s="122">
        <f>SUM(CJ8:CJ36)</f>
        <v>0</v>
      </c>
      <c r="CK7" s="122">
        <f>SUM(CK8:CK36)</f>
        <v>0</v>
      </c>
      <c r="CL7" s="133">
        <f>COUNTIF(CL8:CL36,"&lt;&gt;")</f>
        <v>0</v>
      </c>
      <c r="CM7" s="133">
        <f>COUNTIF(CM8:CM36,"&lt;&gt;")</f>
        <v>0</v>
      </c>
      <c r="CN7" s="122">
        <f>SUM(CN8:CN36)</f>
        <v>0</v>
      </c>
      <c r="CO7" s="122">
        <f>SUM(CO8:CO36)</f>
        <v>0</v>
      </c>
      <c r="CP7" s="133">
        <f>COUNTIF(CP8:CP36,"&lt;&gt;")</f>
        <v>0</v>
      </c>
      <c r="CQ7" s="133">
        <f>COUNTIF(CQ8:CQ36,"&lt;&gt;")</f>
        <v>0</v>
      </c>
      <c r="CR7" s="122">
        <f>SUM(CR8:CR36)</f>
        <v>0</v>
      </c>
      <c r="CS7" s="122">
        <f>SUM(CS8:CS36)</f>
        <v>0</v>
      </c>
      <c r="CT7" s="133">
        <f>COUNTIF(CT8:CT36,"&lt;&gt;")</f>
        <v>0</v>
      </c>
      <c r="CU7" s="133">
        <f>COUNTIF(CU8:CU36,"&lt;&gt;")</f>
        <v>0</v>
      </c>
      <c r="CV7" s="122">
        <f>SUM(CV8:CV36)</f>
        <v>0</v>
      </c>
      <c r="CW7" s="122">
        <f>SUM(CW8:CW36)</f>
        <v>0</v>
      </c>
      <c r="CX7" s="133">
        <f>COUNTIF(CX8:CX36,"&lt;&gt;")</f>
        <v>0</v>
      </c>
      <c r="CY7" s="133">
        <f>COUNTIF(CY8:CY36,"&lt;&gt;")</f>
        <v>0</v>
      </c>
      <c r="CZ7" s="122">
        <f>SUM(CZ8:CZ36)</f>
        <v>0</v>
      </c>
      <c r="DA7" s="122">
        <f>SUM(DA8:DA36)</f>
        <v>0</v>
      </c>
      <c r="DB7" s="133">
        <f>COUNTIF(DB8:DB36,"&lt;&gt;")</f>
        <v>0</v>
      </c>
      <c r="DC7" s="133">
        <f>COUNTIF(DC8:DC36,"&lt;&gt;")</f>
        <v>0</v>
      </c>
      <c r="DD7" s="122">
        <f>SUM(DD8:DD36)</f>
        <v>0</v>
      </c>
      <c r="DE7" s="122">
        <f>SUM(DE8:DE36)</f>
        <v>0</v>
      </c>
      <c r="DF7" s="133">
        <f>COUNTIF(DF8:DF36,"&lt;&gt;")</f>
        <v>0</v>
      </c>
      <c r="DG7" s="133">
        <f>COUNTIF(DG8:DG36,"&lt;&gt;")</f>
        <v>0</v>
      </c>
      <c r="DH7" s="122">
        <f>SUM(DH8:DH36)</f>
        <v>0</v>
      </c>
      <c r="DI7" s="122">
        <f>SUM(DI8:DI36)</f>
        <v>0</v>
      </c>
      <c r="DJ7" s="133">
        <f>COUNTIF(DJ8:DJ36,"&lt;&gt;")</f>
        <v>0</v>
      </c>
      <c r="DK7" s="133">
        <f>COUNTIF(DK8:DK36,"&lt;&gt;")</f>
        <v>0</v>
      </c>
      <c r="DL7" s="122">
        <f>SUM(DL8:DL36)</f>
        <v>0</v>
      </c>
      <c r="DM7" s="122">
        <f>SUM(DM8:DM36)</f>
        <v>0</v>
      </c>
      <c r="DN7" s="133">
        <f>COUNTIF(DN8:DN36,"&lt;&gt;")</f>
        <v>0</v>
      </c>
      <c r="DO7" s="133">
        <f>COUNTIF(DO8:DO36,"&lt;&gt;")</f>
        <v>0</v>
      </c>
      <c r="DP7" s="122">
        <f>SUM(DP8:DP36)</f>
        <v>0</v>
      </c>
      <c r="DQ7" s="122">
        <f>SUM(DQ8:DQ36)</f>
        <v>0</v>
      </c>
      <c r="DR7" s="133">
        <f>COUNTIF(DR8:DR36,"&lt;&gt;")</f>
        <v>0</v>
      </c>
      <c r="DS7" s="133">
        <f>COUNTIF(DS8:DS36,"&lt;&gt;")</f>
        <v>0</v>
      </c>
      <c r="DT7" s="122">
        <f>SUM(DT8:DT36)</f>
        <v>0</v>
      </c>
      <c r="DU7" s="122">
        <f>SUM(DU8:DU36)</f>
        <v>0</v>
      </c>
    </row>
    <row r="8" spans="1:125" s="123" customFormat="1" ht="12" customHeight="1">
      <c r="A8" s="124" t="s">
        <v>428</v>
      </c>
      <c r="B8" s="125" t="s">
        <v>494</v>
      </c>
      <c r="C8" s="124" t="s">
        <v>495</v>
      </c>
      <c r="D8" s="126">
        <f aca="true" t="shared" si="0" ref="D8:D36">SUM(H8,L8,P8,T8,X8,AB8,AF8,AJ8,AN8,AR8,AV8,AZ8,BD8,BH8,BL8,BP8,BT8,BX8,CB8,CF8,CJ8,CN8,CR8,CV8,CZ8,DD8,DH8,DL8,DP8,DT8)</f>
        <v>260107</v>
      </c>
      <c r="E8" s="126">
        <f aca="true" t="shared" si="1" ref="E8:E36">SUM(I8,M8,Q8,U8,Y8,AC8,AG8,AK8,AO8,AS8,AW8,BA8,BE8,BI8,BM8,BQ8,BU8,BY8,CC8,CG8,CK8,CO8,CS8,CW8,DA8,DE8,DI8,DM8,DQ8,DU8)</f>
        <v>49344</v>
      </c>
      <c r="F8" s="131" t="s">
        <v>488</v>
      </c>
      <c r="G8" s="130" t="s">
        <v>489</v>
      </c>
      <c r="H8" s="126">
        <v>123693</v>
      </c>
      <c r="I8" s="126">
        <v>24502</v>
      </c>
      <c r="J8" s="131" t="s">
        <v>500</v>
      </c>
      <c r="K8" s="130" t="s">
        <v>501</v>
      </c>
      <c r="L8" s="126">
        <v>47848</v>
      </c>
      <c r="M8" s="126">
        <v>10885</v>
      </c>
      <c r="N8" s="131" t="s">
        <v>523</v>
      </c>
      <c r="O8" s="130" t="s">
        <v>524</v>
      </c>
      <c r="P8" s="126">
        <v>88566</v>
      </c>
      <c r="Q8" s="126">
        <v>13957</v>
      </c>
      <c r="R8" s="131"/>
      <c r="S8" s="130"/>
      <c r="T8" s="126">
        <v>0</v>
      </c>
      <c r="U8" s="126">
        <v>0</v>
      </c>
      <c r="V8" s="131"/>
      <c r="W8" s="130"/>
      <c r="X8" s="126">
        <v>0</v>
      </c>
      <c r="Y8" s="126">
        <v>0</v>
      </c>
      <c r="Z8" s="131"/>
      <c r="AA8" s="130"/>
      <c r="AB8" s="126">
        <v>0</v>
      </c>
      <c r="AC8" s="126">
        <v>0</v>
      </c>
      <c r="AD8" s="131"/>
      <c r="AE8" s="130"/>
      <c r="AF8" s="126">
        <v>0</v>
      </c>
      <c r="AG8" s="126">
        <v>0</v>
      </c>
      <c r="AH8" s="131"/>
      <c r="AI8" s="130"/>
      <c r="AJ8" s="126">
        <v>0</v>
      </c>
      <c r="AK8" s="126">
        <v>0</v>
      </c>
      <c r="AL8" s="131"/>
      <c r="AM8" s="130"/>
      <c r="AN8" s="126">
        <v>0</v>
      </c>
      <c r="AO8" s="126">
        <v>0</v>
      </c>
      <c r="AP8" s="131"/>
      <c r="AQ8" s="130"/>
      <c r="AR8" s="126">
        <v>0</v>
      </c>
      <c r="AS8" s="126">
        <v>0</v>
      </c>
      <c r="AT8" s="131"/>
      <c r="AU8" s="130"/>
      <c r="AV8" s="126">
        <v>0</v>
      </c>
      <c r="AW8" s="126">
        <v>0</v>
      </c>
      <c r="AX8" s="131"/>
      <c r="AY8" s="130"/>
      <c r="AZ8" s="126">
        <v>0</v>
      </c>
      <c r="BA8" s="126">
        <v>0</v>
      </c>
      <c r="BB8" s="131"/>
      <c r="BC8" s="130"/>
      <c r="BD8" s="126">
        <v>0</v>
      </c>
      <c r="BE8" s="126">
        <v>0</v>
      </c>
      <c r="BF8" s="131"/>
      <c r="BG8" s="130"/>
      <c r="BH8" s="126">
        <v>0</v>
      </c>
      <c r="BI8" s="126">
        <v>0</v>
      </c>
      <c r="BJ8" s="131"/>
      <c r="BK8" s="130"/>
      <c r="BL8" s="126">
        <v>0</v>
      </c>
      <c r="BM8" s="126">
        <v>0</v>
      </c>
      <c r="BN8" s="131"/>
      <c r="BO8" s="130"/>
      <c r="BP8" s="126">
        <v>0</v>
      </c>
      <c r="BQ8" s="126">
        <v>0</v>
      </c>
      <c r="BR8" s="131"/>
      <c r="BS8" s="130"/>
      <c r="BT8" s="126">
        <v>0</v>
      </c>
      <c r="BU8" s="126">
        <v>0</v>
      </c>
      <c r="BV8" s="131"/>
      <c r="BW8" s="130"/>
      <c r="BX8" s="126">
        <v>0</v>
      </c>
      <c r="BY8" s="126">
        <v>0</v>
      </c>
      <c r="BZ8" s="131"/>
      <c r="CA8" s="130"/>
      <c r="CB8" s="126">
        <v>0</v>
      </c>
      <c r="CC8" s="126">
        <v>0</v>
      </c>
      <c r="CD8" s="131"/>
      <c r="CE8" s="130"/>
      <c r="CF8" s="126">
        <v>0</v>
      </c>
      <c r="CG8" s="126">
        <v>0</v>
      </c>
      <c r="CH8" s="131"/>
      <c r="CI8" s="130"/>
      <c r="CJ8" s="126">
        <v>0</v>
      </c>
      <c r="CK8" s="126">
        <v>0</v>
      </c>
      <c r="CL8" s="131"/>
      <c r="CM8" s="130"/>
      <c r="CN8" s="126">
        <v>0</v>
      </c>
      <c r="CO8" s="126">
        <v>0</v>
      </c>
      <c r="CP8" s="131"/>
      <c r="CQ8" s="130"/>
      <c r="CR8" s="126">
        <v>0</v>
      </c>
      <c r="CS8" s="126">
        <v>0</v>
      </c>
      <c r="CT8" s="131"/>
      <c r="CU8" s="130"/>
      <c r="CV8" s="126">
        <v>0</v>
      </c>
      <c r="CW8" s="126">
        <v>0</v>
      </c>
      <c r="CX8" s="131"/>
      <c r="CY8" s="130"/>
      <c r="CZ8" s="126">
        <v>0</v>
      </c>
      <c r="DA8" s="126">
        <v>0</v>
      </c>
      <c r="DB8" s="131"/>
      <c r="DC8" s="130"/>
      <c r="DD8" s="126">
        <v>0</v>
      </c>
      <c r="DE8" s="126">
        <v>0</v>
      </c>
      <c r="DF8" s="131"/>
      <c r="DG8" s="130"/>
      <c r="DH8" s="126">
        <v>0</v>
      </c>
      <c r="DI8" s="126">
        <v>0</v>
      </c>
      <c r="DJ8" s="131"/>
      <c r="DK8" s="130"/>
      <c r="DL8" s="126">
        <v>0</v>
      </c>
      <c r="DM8" s="126">
        <v>0</v>
      </c>
      <c r="DN8" s="131"/>
      <c r="DO8" s="130"/>
      <c r="DP8" s="126">
        <v>0</v>
      </c>
      <c r="DQ8" s="126">
        <v>0</v>
      </c>
      <c r="DR8" s="131"/>
      <c r="DS8" s="130"/>
      <c r="DT8" s="126">
        <v>0</v>
      </c>
      <c r="DU8" s="126">
        <v>0</v>
      </c>
    </row>
    <row r="9" spans="1:125" s="123" customFormat="1" ht="12" customHeight="1">
      <c r="A9" s="124" t="s">
        <v>428</v>
      </c>
      <c r="B9" s="125" t="s">
        <v>498</v>
      </c>
      <c r="C9" s="124" t="s">
        <v>499</v>
      </c>
      <c r="D9" s="126">
        <f t="shared" si="0"/>
        <v>277179</v>
      </c>
      <c r="E9" s="126">
        <f t="shared" si="1"/>
        <v>0</v>
      </c>
      <c r="F9" s="131" t="s">
        <v>496</v>
      </c>
      <c r="G9" s="130" t="s">
        <v>497</v>
      </c>
      <c r="H9" s="126">
        <v>214878</v>
      </c>
      <c r="I9" s="126">
        <v>0</v>
      </c>
      <c r="J9" s="131" t="s">
        <v>618</v>
      </c>
      <c r="K9" s="130" t="s">
        <v>619</v>
      </c>
      <c r="L9" s="126">
        <v>62301</v>
      </c>
      <c r="M9" s="126">
        <v>0</v>
      </c>
      <c r="N9" s="131"/>
      <c r="O9" s="130"/>
      <c r="P9" s="126">
        <v>0</v>
      </c>
      <c r="Q9" s="126">
        <v>0</v>
      </c>
      <c r="R9" s="131"/>
      <c r="S9" s="130"/>
      <c r="T9" s="126">
        <v>0</v>
      </c>
      <c r="U9" s="126">
        <v>0</v>
      </c>
      <c r="V9" s="131"/>
      <c r="W9" s="130"/>
      <c r="X9" s="126">
        <v>0</v>
      </c>
      <c r="Y9" s="126">
        <v>0</v>
      </c>
      <c r="Z9" s="131"/>
      <c r="AA9" s="130"/>
      <c r="AB9" s="126">
        <v>0</v>
      </c>
      <c r="AC9" s="126">
        <v>0</v>
      </c>
      <c r="AD9" s="131"/>
      <c r="AE9" s="130"/>
      <c r="AF9" s="126">
        <v>0</v>
      </c>
      <c r="AG9" s="126">
        <v>0</v>
      </c>
      <c r="AH9" s="131"/>
      <c r="AI9" s="130"/>
      <c r="AJ9" s="126">
        <v>0</v>
      </c>
      <c r="AK9" s="126">
        <v>0</v>
      </c>
      <c r="AL9" s="131"/>
      <c r="AM9" s="130"/>
      <c r="AN9" s="126">
        <v>0</v>
      </c>
      <c r="AO9" s="126">
        <v>0</v>
      </c>
      <c r="AP9" s="131"/>
      <c r="AQ9" s="130"/>
      <c r="AR9" s="126">
        <v>0</v>
      </c>
      <c r="AS9" s="126">
        <v>0</v>
      </c>
      <c r="AT9" s="131"/>
      <c r="AU9" s="130"/>
      <c r="AV9" s="126">
        <v>0</v>
      </c>
      <c r="AW9" s="126">
        <v>0</v>
      </c>
      <c r="AX9" s="131"/>
      <c r="AY9" s="130"/>
      <c r="AZ9" s="126">
        <v>0</v>
      </c>
      <c r="BA9" s="126">
        <v>0</v>
      </c>
      <c r="BB9" s="131"/>
      <c r="BC9" s="130"/>
      <c r="BD9" s="126">
        <v>0</v>
      </c>
      <c r="BE9" s="126">
        <v>0</v>
      </c>
      <c r="BF9" s="131"/>
      <c r="BG9" s="130"/>
      <c r="BH9" s="126">
        <v>0</v>
      </c>
      <c r="BI9" s="126">
        <v>0</v>
      </c>
      <c r="BJ9" s="131"/>
      <c r="BK9" s="130"/>
      <c r="BL9" s="126">
        <v>0</v>
      </c>
      <c r="BM9" s="126">
        <v>0</v>
      </c>
      <c r="BN9" s="131"/>
      <c r="BO9" s="130"/>
      <c r="BP9" s="126">
        <v>0</v>
      </c>
      <c r="BQ9" s="126">
        <v>0</v>
      </c>
      <c r="BR9" s="131"/>
      <c r="BS9" s="130"/>
      <c r="BT9" s="126">
        <v>0</v>
      </c>
      <c r="BU9" s="126">
        <v>0</v>
      </c>
      <c r="BV9" s="131"/>
      <c r="BW9" s="130"/>
      <c r="BX9" s="126">
        <v>0</v>
      </c>
      <c r="BY9" s="126">
        <v>0</v>
      </c>
      <c r="BZ9" s="131"/>
      <c r="CA9" s="130"/>
      <c r="CB9" s="126">
        <v>0</v>
      </c>
      <c r="CC9" s="126">
        <v>0</v>
      </c>
      <c r="CD9" s="131"/>
      <c r="CE9" s="130"/>
      <c r="CF9" s="126">
        <v>0</v>
      </c>
      <c r="CG9" s="126">
        <v>0</v>
      </c>
      <c r="CH9" s="131"/>
      <c r="CI9" s="130"/>
      <c r="CJ9" s="126">
        <v>0</v>
      </c>
      <c r="CK9" s="126">
        <v>0</v>
      </c>
      <c r="CL9" s="131"/>
      <c r="CM9" s="130"/>
      <c r="CN9" s="126">
        <v>0</v>
      </c>
      <c r="CO9" s="126">
        <v>0</v>
      </c>
      <c r="CP9" s="131"/>
      <c r="CQ9" s="130"/>
      <c r="CR9" s="126">
        <v>0</v>
      </c>
      <c r="CS9" s="126">
        <v>0</v>
      </c>
      <c r="CT9" s="131"/>
      <c r="CU9" s="130"/>
      <c r="CV9" s="126">
        <v>0</v>
      </c>
      <c r="CW9" s="126">
        <v>0</v>
      </c>
      <c r="CX9" s="131"/>
      <c r="CY9" s="130"/>
      <c r="CZ9" s="126">
        <v>0</v>
      </c>
      <c r="DA9" s="126">
        <v>0</v>
      </c>
      <c r="DB9" s="131"/>
      <c r="DC9" s="130"/>
      <c r="DD9" s="126">
        <v>0</v>
      </c>
      <c r="DE9" s="126">
        <v>0</v>
      </c>
      <c r="DF9" s="131"/>
      <c r="DG9" s="130"/>
      <c r="DH9" s="126">
        <v>0</v>
      </c>
      <c r="DI9" s="126">
        <v>0</v>
      </c>
      <c r="DJ9" s="131"/>
      <c r="DK9" s="130"/>
      <c r="DL9" s="126">
        <v>0</v>
      </c>
      <c r="DM9" s="126">
        <v>0</v>
      </c>
      <c r="DN9" s="131"/>
      <c r="DO9" s="130"/>
      <c r="DP9" s="126">
        <v>0</v>
      </c>
      <c r="DQ9" s="126">
        <v>0</v>
      </c>
      <c r="DR9" s="131"/>
      <c r="DS9" s="130"/>
      <c r="DT9" s="126">
        <v>0</v>
      </c>
      <c r="DU9" s="126">
        <v>0</v>
      </c>
    </row>
    <row r="10" spans="1:125" s="123" customFormat="1" ht="12" customHeight="1">
      <c r="A10" s="124" t="s">
        <v>428</v>
      </c>
      <c r="B10" s="125" t="s">
        <v>540</v>
      </c>
      <c r="C10" s="124" t="s">
        <v>541</v>
      </c>
      <c r="D10" s="126">
        <f t="shared" si="0"/>
        <v>217821</v>
      </c>
      <c r="E10" s="126">
        <f t="shared" si="1"/>
        <v>0</v>
      </c>
      <c r="F10" s="131" t="s">
        <v>538</v>
      </c>
      <c r="G10" s="130" t="s">
        <v>539</v>
      </c>
      <c r="H10" s="126">
        <v>74637</v>
      </c>
      <c r="I10" s="126">
        <v>0</v>
      </c>
      <c r="J10" s="131" t="s">
        <v>542</v>
      </c>
      <c r="K10" s="130" t="s">
        <v>543</v>
      </c>
      <c r="L10" s="126">
        <v>92545</v>
      </c>
      <c r="M10" s="126">
        <v>0</v>
      </c>
      <c r="N10" s="131" t="s">
        <v>546</v>
      </c>
      <c r="O10" s="130" t="s">
        <v>547</v>
      </c>
      <c r="P10" s="126">
        <v>50639</v>
      </c>
      <c r="Q10" s="126">
        <v>0</v>
      </c>
      <c r="R10" s="131"/>
      <c r="S10" s="130"/>
      <c r="T10" s="126">
        <v>0</v>
      </c>
      <c r="U10" s="126">
        <v>0</v>
      </c>
      <c r="V10" s="131"/>
      <c r="W10" s="130"/>
      <c r="X10" s="126">
        <v>0</v>
      </c>
      <c r="Y10" s="126">
        <v>0</v>
      </c>
      <c r="Z10" s="131"/>
      <c r="AA10" s="130"/>
      <c r="AB10" s="126">
        <v>0</v>
      </c>
      <c r="AC10" s="126">
        <v>0</v>
      </c>
      <c r="AD10" s="131"/>
      <c r="AE10" s="130"/>
      <c r="AF10" s="126">
        <v>0</v>
      </c>
      <c r="AG10" s="126">
        <v>0</v>
      </c>
      <c r="AH10" s="131"/>
      <c r="AI10" s="130"/>
      <c r="AJ10" s="126">
        <v>0</v>
      </c>
      <c r="AK10" s="126">
        <v>0</v>
      </c>
      <c r="AL10" s="131"/>
      <c r="AM10" s="130"/>
      <c r="AN10" s="126">
        <v>0</v>
      </c>
      <c r="AO10" s="126">
        <v>0</v>
      </c>
      <c r="AP10" s="131"/>
      <c r="AQ10" s="130"/>
      <c r="AR10" s="126">
        <v>0</v>
      </c>
      <c r="AS10" s="126">
        <v>0</v>
      </c>
      <c r="AT10" s="131"/>
      <c r="AU10" s="130"/>
      <c r="AV10" s="126">
        <v>0</v>
      </c>
      <c r="AW10" s="126">
        <v>0</v>
      </c>
      <c r="AX10" s="131"/>
      <c r="AY10" s="130"/>
      <c r="AZ10" s="126">
        <v>0</v>
      </c>
      <c r="BA10" s="126">
        <v>0</v>
      </c>
      <c r="BB10" s="131"/>
      <c r="BC10" s="130"/>
      <c r="BD10" s="126">
        <v>0</v>
      </c>
      <c r="BE10" s="126">
        <v>0</v>
      </c>
      <c r="BF10" s="131"/>
      <c r="BG10" s="130"/>
      <c r="BH10" s="126">
        <v>0</v>
      </c>
      <c r="BI10" s="126">
        <v>0</v>
      </c>
      <c r="BJ10" s="131"/>
      <c r="BK10" s="130"/>
      <c r="BL10" s="126">
        <v>0</v>
      </c>
      <c r="BM10" s="126">
        <v>0</v>
      </c>
      <c r="BN10" s="131"/>
      <c r="BO10" s="130"/>
      <c r="BP10" s="126">
        <v>0</v>
      </c>
      <c r="BQ10" s="126">
        <v>0</v>
      </c>
      <c r="BR10" s="131"/>
      <c r="BS10" s="130"/>
      <c r="BT10" s="126">
        <v>0</v>
      </c>
      <c r="BU10" s="126">
        <v>0</v>
      </c>
      <c r="BV10" s="131"/>
      <c r="BW10" s="130"/>
      <c r="BX10" s="126">
        <v>0</v>
      </c>
      <c r="BY10" s="126">
        <v>0</v>
      </c>
      <c r="BZ10" s="131"/>
      <c r="CA10" s="130"/>
      <c r="CB10" s="126">
        <v>0</v>
      </c>
      <c r="CC10" s="126">
        <v>0</v>
      </c>
      <c r="CD10" s="131"/>
      <c r="CE10" s="130"/>
      <c r="CF10" s="126">
        <v>0</v>
      </c>
      <c r="CG10" s="126">
        <v>0</v>
      </c>
      <c r="CH10" s="131"/>
      <c r="CI10" s="130"/>
      <c r="CJ10" s="126">
        <v>0</v>
      </c>
      <c r="CK10" s="126">
        <v>0</v>
      </c>
      <c r="CL10" s="131"/>
      <c r="CM10" s="130"/>
      <c r="CN10" s="126">
        <v>0</v>
      </c>
      <c r="CO10" s="126">
        <v>0</v>
      </c>
      <c r="CP10" s="131"/>
      <c r="CQ10" s="130"/>
      <c r="CR10" s="126">
        <v>0</v>
      </c>
      <c r="CS10" s="126">
        <v>0</v>
      </c>
      <c r="CT10" s="131"/>
      <c r="CU10" s="130"/>
      <c r="CV10" s="126">
        <v>0</v>
      </c>
      <c r="CW10" s="126">
        <v>0</v>
      </c>
      <c r="CX10" s="131"/>
      <c r="CY10" s="130"/>
      <c r="CZ10" s="126">
        <v>0</v>
      </c>
      <c r="DA10" s="126">
        <v>0</v>
      </c>
      <c r="DB10" s="131"/>
      <c r="DC10" s="130"/>
      <c r="DD10" s="126">
        <v>0</v>
      </c>
      <c r="DE10" s="126">
        <v>0</v>
      </c>
      <c r="DF10" s="131"/>
      <c r="DG10" s="130"/>
      <c r="DH10" s="126">
        <v>0</v>
      </c>
      <c r="DI10" s="126">
        <v>0</v>
      </c>
      <c r="DJ10" s="131"/>
      <c r="DK10" s="130"/>
      <c r="DL10" s="126">
        <v>0</v>
      </c>
      <c r="DM10" s="126">
        <v>0</v>
      </c>
      <c r="DN10" s="131"/>
      <c r="DO10" s="130"/>
      <c r="DP10" s="126">
        <v>0</v>
      </c>
      <c r="DQ10" s="126">
        <v>0</v>
      </c>
      <c r="DR10" s="131"/>
      <c r="DS10" s="130"/>
      <c r="DT10" s="126">
        <v>0</v>
      </c>
      <c r="DU10" s="126">
        <v>0</v>
      </c>
    </row>
    <row r="11" spans="1:125" s="123" customFormat="1" ht="12" customHeight="1">
      <c r="A11" s="124" t="s">
        <v>428</v>
      </c>
      <c r="B11" s="125" t="s">
        <v>463</v>
      </c>
      <c r="C11" s="124" t="s">
        <v>464</v>
      </c>
      <c r="D11" s="126">
        <f t="shared" si="0"/>
        <v>111861</v>
      </c>
      <c r="E11" s="126">
        <f t="shared" si="1"/>
        <v>380485</v>
      </c>
      <c r="F11" s="131" t="s">
        <v>461</v>
      </c>
      <c r="G11" s="130" t="s">
        <v>462</v>
      </c>
      <c r="H11" s="126">
        <v>65136</v>
      </c>
      <c r="I11" s="126">
        <v>201656</v>
      </c>
      <c r="J11" s="131" t="s">
        <v>488</v>
      </c>
      <c r="K11" s="130" t="s">
        <v>489</v>
      </c>
      <c r="L11" s="126">
        <v>0</v>
      </c>
      <c r="M11" s="126">
        <v>17617</v>
      </c>
      <c r="N11" s="131" t="s">
        <v>517</v>
      </c>
      <c r="O11" s="130" t="s">
        <v>518</v>
      </c>
      <c r="P11" s="126">
        <v>30236</v>
      </c>
      <c r="Q11" s="126">
        <v>118749</v>
      </c>
      <c r="R11" s="131" t="s">
        <v>521</v>
      </c>
      <c r="S11" s="130" t="s">
        <v>522</v>
      </c>
      <c r="T11" s="126">
        <v>16489</v>
      </c>
      <c r="U11" s="126">
        <v>42463</v>
      </c>
      <c r="V11" s="131"/>
      <c r="W11" s="130"/>
      <c r="X11" s="126">
        <v>0</v>
      </c>
      <c r="Y11" s="126">
        <v>0</v>
      </c>
      <c r="Z11" s="131"/>
      <c r="AA11" s="130"/>
      <c r="AB11" s="126">
        <v>0</v>
      </c>
      <c r="AC11" s="126">
        <v>0</v>
      </c>
      <c r="AD11" s="131"/>
      <c r="AE11" s="130"/>
      <c r="AF11" s="126">
        <v>0</v>
      </c>
      <c r="AG11" s="126">
        <v>0</v>
      </c>
      <c r="AH11" s="131"/>
      <c r="AI11" s="130"/>
      <c r="AJ11" s="126">
        <v>0</v>
      </c>
      <c r="AK11" s="126">
        <v>0</v>
      </c>
      <c r="AL11" s="131"/>
      <c r="AM11" s="130"/>
      <c r="AN11" s="126">
        <v>0</v>
      </c>
      <c r="AO11" s="126">
        <v>0</v>
      </c>
      <c r="AP11" s="131"/>
      <c r="AQ11" s="130"/>
      <c r="AR11" s="126">
        <v>0</v>
      </c>
      <c r="AS11" s="126">
        <v>0</v>
      </c>
      <c r="AT11" s="131"/>
      <c r="AU11" s="130"/>
      <c r="AV11" s="126">
        <v>0</v>
      </c>
      <c r="AW11" s="126">
        <v>0</v>
      </c>
      <c r="AX11" s="131"/>
      <c r="AY11" s="130"/>
      <c r="AZ11" s="126">
        <v>0</v>
      </c>
      <c r="BA11" s="126">
        <v>0</v>
      </c>
      <c r="BB11" s="131"/>
      <c r="BC11" s="130"/>
      <c r="BD11" s="126">
        <v>0</v>
      </c>
      <c r="BE11" s="126">
        <v>0</v>
      </c>
      <c r="BF11" s="131"/>
      <c r="BG11" s="130"/>
      <c r="BH11" s="126">
        <v>0</v>
      </c>
      <c r="BI11" s="126">
        <v>0</v>
      </c>
      <c r="BJ11" s="131"/>
      <c r="BK11" s="130"/>
      <c r="BL11" s="126">
        <v>0</v>
      </c>
      <c r="BM11" s="126">
        <v>0</v>
      </c>
      <c r="BN11" s="131"/>
      <c r="BO11" s="130"/>
      <c r="BP11" s="126">
        <v>0</v>
      </c>
      <c r="BQ11" s="126">
        <v>0</v>
      </c>
      <c r="BR11" s="131"/>
      <c r="BS11" s="130"/>
      <c r="BT11" s="126">
        <v>0</v>
      </c>
      <c r="BU11" s="126">
        <v>0</v>
      </c>
      <c r="BV11" s="131"/>
      <c r="BW11" s="130"/>
      <c r="BX11" s="126">
        <v>0</v>
      </c>
      <c r="BY11" s="126">
        <v>0</v>
      </c>
      <c r="BZ11" s="131"/>
      <c r="CA11" s="130"/>
      <c r="CB11" s="126">
        <v>0</v>
      </c>
      <c r="CC11" s="126">
        <v>0</v>
      </c>
      <c r="CD11" s="131"/>
      <c r="CE11" s="130"/>
      <c r="CF11" s="126">
        <v>0</v>
      </c>
      <c r="CG11" s="126">
        <v>0</v>
      </c>
      <c r="CH11" s="131"/>
      <c r="CI11" s="130"/>
      <c r="CJ11" s="126">
        <v>0</v>
      </c>
      <c r="CK11" s="126">
        <v>0</v>
      </c>
      <c r="CL11" s="131"/>
      <c r="CM11" s="130"/>
      <c r="CN11" s="126">
        <v>0</v>
      </c>
      <c r="CO11" s="126">
        <v>0</v>
      </c>
      <c r="CP11" s="131"/>
      <c r="CQ11" s="130"/>
      <c r="CR11" s="126">
        <v>0</v>
      </c>
      <c r="CS11" s="126">
        <v>0</v>
      </c>
      <c r="CT11" s="131"/>
      <c r="CU11" s="130"/>
      <c r="CV11" s="126">
        <v>0</v>
      </c>
      <c r="CW11" s="126">
        <v>0</v>
      </c>
      <c r="CX11" s="131"/>
      <c r="CY11" s="130"/>
      <c r="CZ11" s="126">
        <v>0</v>
      </c>
      <c r="DA11" s="126">
        <v>0</v>
      </c>
      <c r="DB11" s="131"/>
      <c r="DC11" s="130"/>
      <c r="DD11" s="126">
        <v>0</v>
      </c>
      <c r="DE11" s="126">
        <v>0</v>
      </c>
      <c r="DF11" s="131"/>
      <c r="DG11" s="130"/>
      <c r="DH11" s="126">
        <v>0</v>
      </c>
      <c r="DI11" s="126">
        <v>0</v>
      </c>
      <c r="DJ11" s="131"/>
      <c r="DK11" s="130"/>
      <c r="DL11" s="126">
        <v>0</v>
      </c>
      <c r="DM11" s="126">
        <v>0</v>
      </c>
      <c r="DN11" s="131"/>
      <c r="DO11" s="130"/>
      <c r="DP11" s="126">
        <v>0</v>
      </c>
      <c r="DQ11" s="126">
        <v>0</v>
      </c>
      <c r="DR11" s="131"/>
      <c r="DS11" s="130"/>
      <c r="DT11" s="126">
        <v>0</v>
      </c>
      <c r="DU11" s="126">
        <v>0</v>
      </c>
    </row>
    <row r="12" spans="1:125" s="123" customFormat="1" ht="12" customHeight="1">
      <c r="A12" s="124" t="s">
        <v>428</v>
      </c>
      <c r="B12" s="125" t="s">
        <v>431</v>
      </c>
      <c r="C12" s="124" t="s">
        <v>432</v>
      </c>
      <c r="D12" s="140">
        <f t="shared" si="0"/>
        <v>0</v>
      </c>
      <c r="E12" s="140">
        <f t="shared" si="1"/>
        <v>207947</v>
      </c>
      <c r="F12" s="125" t="s">
        <v>429</v>
      </c>
      <c r="G12" s="124" t="s">
        <v>430</v>
      </c>
      <c r="H12" s="140">
        <v>0</v>
      </c>
      <c r="I12" s="140">
        <v>110004</v>
      </c>
      <c r="J12" s="125" t="s">
        <v>496</v>
      </c>
      <c r="K12" s="124" t="s">
        <v>497</v>
      </c>
      <c r="L12" s="140">
        <v>0</v>
      </c>
      <c r="M12" s="140">
        <v>77863</v>
      </c>
      <c r="N12" s="125" t="s">
        <v>618</v>
      </c>
      <c r="O12" s="124" t="s">
        <v>619</v>
      </c>
      <c r="P12" s="140">
        <v>0</v>
      </c>
      <c r="Q12" s="140">
        <v>20080</v>
      </c>
      <c r="R12" s="125"/>
      <c r="S12" s="124"/>
      <c r="T12" s="140">
        <v>0</v>
      </c>
      <c r="U12" s="140">
        <v>0</v>
      </c>
      <c r="V12" s="125"/>
      <c r="W12" s="124"/>
      <c r="X12" s="140">
        <v>0</v>
      </c>
      <c r="Y12" s="140">
        <v>0</v>
      </c>
      <c r="Z12" s="125"/>
      <c r="AA12" s="124"/>
      <c r="AB12" s="140">
        <v>0</v>
      </c>
      <c r="AC12" s="140">
        <v>0</v>
      </c>
      <c r="AD12" s="125"/>
      <c r="AE12" s="124"/>
      <c r="AF12" s="140">
        <v>0</v>
      </c>
      <c r="AG12" s="140">
        <v>0</v>
      </c>
      <c r="AH12" s="125"/>
      <c r="AI12" s="124"/>
      <c r="AJ12" s="140">
        <v>0</v>
      </c>
      <c r="AK12" s="140">
        <v>0</v>
      </c>
      <c r="AL12" s="125"/>
      <c r="AM12" s="124"/>
      <c r="AN12" s="140">
        <v>0</v>
      </c>
      <c r="AO12" s="140">
        <v>0</v>
      </c>
      <c r="AP12" s="125"/>
      <c r="AQ12" s="124"/>
      <c r="AR12" s="140">
        <v>0</v>
      </c>
      <c r="AS12" s="140">
        <v>0</v>
      </c>
      <c r="AT12" s="125"/>
      <c r="AU12" s="124"/>
      <c r="AV12" s="140">
        <v>0</v>
      </c>
      <c r="AW12" s="140">
        <v>0</v>
      </c>
      <c r="AX12" s="125"/>
      <c r="AY12" s="124"/>
      <c r="AZ12" s="140">
        <v>0</v>
      </c>
      <c r="BA12" s="140">
        <v>0</v>
      </c>
      <c r="BB12" s="125"/>
      <c r="BC12" s="124"/>
      <c r="BD12" s="140">
        <v>0</v>
      </c>
      <c r="BE12" s="140">
        <v>0</v>
      </c>
      <c r="BF12" s="125"/>
      <c r="BG12" s="124"/>
      <c r="BH12" s="140">
        <v>0</v>
      </c>
      <c r="BI12" s="140">
        <v>0</v>
      </c>
      <c r="BJ12" s="125"/>
      <c r="BK12" s="124"/>
      <c r="BL12" s="140">
        <v>0</v>
      </c>
      <c r="BM12" s="140">
        <v>0</v>
      </c>
      <c r="BN12" s="125"/>
      <c r="BO12" s="124"/>
      <c r="BP12" s="140">
        <v>0</v>
      </c>
      <c r="BQ12" s="140">
        <v>0</v>
      </c>
      <c r="BR12" s="125"/>
      <c r="BS12" s="124"/>
      <c r="BT12" s="140">
        <v>0</v>
      </c>
      <c r="BU12" s="140">
        <v>0</v>
      </c>
      <c r="BV12" s="125"/>
      <c r="BW12" s="124"/>
      <c r="BX12" s="140">
        <v>0</v>
      </c>
      <c r="BY12" s="140">
        <v>0</v>
      </c>
      <c r="BZ12" s="125"/>
      <c r="CA12" s="124"/>
      <c r="CB12" s="140">
        <v>0</v>
      </c>
      <c r="CC12" s="140">
        <v>0</v>
      </c>
      <c r="CD12" s="125"/>
      <c r="CE12" s="124"/>
      <c r="CF12" s="140">
        <v>0</v>
      </c>
      <c r="CG12" s="140">
        <v>0</v>
      </c>
      <c r="CH12" s="125"/>
      <c r="CI12" s="124"/>
      <c r="CJ12" s="140">
        <v>0</v>
      </c>
      <c r="CK12" s="140">
        <v>0</v>
      </c>
      <c r="CL12" s="125"/>
      <c r="CM12" s="124"/>
      <c r="CN12" s="140">
        <v>0</v>
      </c>
      <c r="CO12" s="140">
        <v>0</v>
      </c>
      <c r="CP12" s="125"/>
      <c r="CQ12" s="124"/>
      <c r="CR12" s="140">
        <v>0</v>
      </c>
      <c r="CS12" s="140">
        <v>0</v>
      </c>
      <c r="CT12" s="125"/>
      <c r="CU12" s="124"/>
      <c r="CV12" s="140">
        <v>0</v>
      </c>
      <c r="CW12" s="140">
        <v>0</v>
      </c>
      <c r="CX12" s="125"/>
      <c r="CY12" s="124"/>
      <c r="CZ12" s="140">
        <v>0</v>
      </c>
      <c r="DA12" s="140">
        <v>0</v>
      </c>
      <c r="DB12" s="125"/>
      <c r="DC12" s="124"/>
      <c r="DD12" s="140">
        <v>0</v>
      </c>
      <c r="DE12" s="140">
        <v>0</v>
      </c>
      <c r="DF12" s="125"/>
      <c r="DG12" s="124"/>
      <c r="DH12" s="140">
        <v>0</v>
      </c>
      <c r="DI12" s="140">
        <v>0</v>
      </c>
      <c r="DJ12" s="125"/>
      <c r="DK12" s="124"/>
      <c r="DL12" s="140">
        <v>0</v>
      </c>
      <c r="DM12" s="140">
        <v>0</v>
      </c>
      <c r="DN12" s="125"/>
      <c r="DO12" s="124"/>
      <c r="DP12" s="140">
        <v>0</v>
      </c>
      <c r="DQ12" s="140">
        <v>0</v>
      </c>
      <c r="DR12" s="125"/>
      <c r="DS12" s="124"/>
      <c r="DT12" s="140">
        <v>0</v>
      </c>
      <c r="DU12" s="140">
        <v>0</v>
      </c>
    </row>
    <row r="13" spans="1:125" s="123" customFormat="1" ht="12" customHeight="1">
      <c r="A13" s="124" t="s">
        <v>428</v>
      </c>
      <c r="B13" s="125" t="s">
        <v>490</v>
      </c>
      <c r="C13" s="124" t="s">
        <v>491</v>
      </c>
      <c r="D13" s="140">
        <f t="shared" si="0"/>
        <v>0</v>
      </c>
      <c r="E13" s="140">
        <f t="shared" si="1"/>
        <v>220486</v>
      </c>
      <c r="F13" s="125" t="s">
        <v>488</v>
      </c>
      <c r="G13" s="124" t="s">
        <v>489</v>
      </c>
      <c r="H13" s="140">
        <v>0</v>
      </c>
      <c r="I13" s="140">
        <v>195002</v>
      </c>
      <c r="J13" s="125" t="s">
        <v>515</v>
      </c>
      <c r="K13" s="124" t="s">
        <v>516</v>
      </c>
      <c r="L13" s="140">
        <v>0</v>
      </c>
      <c r="M13" s="140">
        <v>25484</v>
      </c>
      <c r="N13" s="125"/>
      <c r="O13" s="124"/>
      <c r="P13" s="140">
        <v>0</v>
      </c>
      <c r="Q13" s="140">
        <v>0</v>
      </c>
      <c r="R13" s="125"/>
      <c r="S13" s="124"/>
      <c r="T13" s="140">
        <v>0</v>
      </c>
      <c r="U13" s="140">
        <v>0</v>
      </c>
      <c r="V13" s="125"/>
      <c r="W13" s="124"/>
      <c r="X13" s="140">
        <v>0</v>
      </c>
      <c r="Y13" s="140">
        <v>0</v>
      </c>
      <c r="Z13" s="125"/>
      <c r="AA13" s="124"/>
      <c r="AB13" s="140">
        <v>0</v>
      </c>
      <c r="AC13" s="140">
        <v>0</v>
      </c>
      <c r="AD13" s="125"/>
      <c r="AE13" s="124"/>
      <c r="AF13" s="140">
        <v>0</v>
      </c>
      <c r="AG13" s="140">
        <v>0</v>
      </c>
      <c r="AH13" s="125"/>
      <c r="AI13" s="124"/>
      <c r="AJ13" s="140">
        <v>0</v>
      </c>
      <c r="AK13" s="140">
        <v>0</v>
      </c>
      <c r="AL13" s="125"/>
      <c r="AM13" s="124"/>
      <c r="AN13" s="140">
        <v>0</v>
      </c>
      <c r="AO13" s="140">
        <v>0</v>
      </c>
      <c r="AP13" s="125"/>
      <c r="AQ13" s="124"/>
      <c r="AR13" s="140">
        <v>0</v>
      </c>
      <c r="AS13" s="140">
        <v>0</v>
      </c>
      <c r="AT13" s="125"/>
      <c r="AU13" s="124"/>
      <c r="AV13" s="140">
        <v>0</v>
      </c>
      <c r="AW13" s="140">
        <v>0</v>
      </c>
      <c r="AX13" s="125"/>
      <c r="AY13" s="124"/>
      <c r="AZ13" s="140">
        <v>0</v>
      </c>
      <c r="BA13" s="140">
        <v>0</v>
      </c>
      <c r="BB13" s="125"/>
      <c r="BC13" s="124"/>
      <c r="BD13" s="140">
        <v>0</v>
      </c>
      <c r="BE13" s="140">
        <v>0</v>
      </c>
      <c r="BF13" s="125"/>
      <c r="BG13" s="124"/>
      <c r="BH13" s="140">
        <v>0</v>
      </c>
      <c r="BI13" s="140">
        <v>0</v>
      </c>
      <c r="BJ13" s="125"/>
      <c r="BK13" s="124"/>
      <c r="BL13" s="140">
        <v>0</v>
      </c>
      <c r="BM13" s="140">
        <v>0</v>
      </c>
      <c r="BN13" s="125"/>
      <c r="BO13" s="124"/>
      <c r="BP13" s="140">
        <v>0</v>
      </c>
      <c r="BQ13" s="140">
        <v>0</v>
      </c>
      <c r="BR13" s="125"/>
      <c r="BS13" s="124"/>
      <c r="BT13" s="140">
        <v>0</v>
      </c>
      <c r="BU13" s="140">
        <v>0</v>
      </c>
      <c r="BV13" s="125"/>
      <c r="BW13" s="124"/>
      <c r="BX13" s="140">
        <v>0</v>
      </c>
      <c r="BY13" s="140">
        <v>0</v>
      </c>
      <c r="BZ13" s="125"/>
      <c r="CA13" s="124"/>
      <c r="CB13" s="140">
        <v>0</v>
      </c>
      <c r="CC13" s="140">
        <v>0</v>
      </c>
      <c r="CD13" s="125"/>
      <c r="CE13" s="124"/>
      <c r="CF13" s="140">
        <v>0</v>
      </c>
      <c r="CG13" s="140">
        <v>0</v>
      </c>
      <c r="CH13" s="125"/>
      <c r="CI13" s="124"/>
      <c r="CJ13" s="140">
        <v>0</v>
      </c>
      <c r="CK13" s="140">
        <v>0</v>
      </c>
      <c r="CL13" s="125"/>
      <c r="CM13" s="124"/>
      <c r="CN13" s="140">
        <v>0</v>
      </c>
      <c r="CO13" s="140">
        <v>0</v>
      </c>
      <c r="CP13" s="125"/>
      <c r="CQ13" s="124"/>
      <c r="CR13" s="140">
        <v>0</v>
      </c>
      <c r="CS13" s="140">
        <v>0</v>
      </c>
      <c r="CT13" s="125"/>
      <c r="CU13" s="124"/>
      <c r="CV13" s="140">
        <v>0</v>
      </c>
      <c r="CW13" s="140">
        <v>0</v>
      </c>
      <c r="CX13" s="125"/>
      <c r="CY13" s="124"/>
      <c r="CZ13" s="140">
        <v>0</v>
      </c>
      <c r="DA13" s="140">
        <v>0</v>
      </c>
      <c r="DB13" s="125"/>
      <c r="DC13" s="124"/>
      <c r="DD13" s="140">
        <v>0</v>
      </c>
      <c r="DE13" s="140">
        <v>0</v>
      </c>
      <c r="DF13" s="125"/>
      <c r="DG13" s="124"/>
      <c r="DH13" s="140">
        <v>0</v>
      </c>
      <c r="DI13" s="140">
        <v>0</v>
      </c>
      <c r="DJ13" s="125"/>
      <c r="DK13" s="124"/>
      <c r="DL13" s="140">
        <v>0</v>
      </c>
      <c r="DM13" s="140">
        <v>0</v>
      </c>
      <c r="DN13" s="125"/>
      <c r="DO13" s="124"/>
      <c r="DP13" s="140">
        <v>0</v>
      </c>
      <c r="DQ13" s="140">
        <v>0</v>
      </c>
      <c r="DR13" s="125"/>
      <c r="DS13" s="124"/>
      <c r="DT13" s="140">
        <v>0</v>
      </c>
      <c r="DU13" s="140">
        <v>0</v>
      </c>
    </row>
    <row r="14" spans="1:125" s="123" customFormat="1" ht="12" customHeight="1">
      <c r="A14" s="124" t="s">
        <v>428</v>
      </c>
      <c r="B14" s="125" t="s">
        <v>449</v>
      </c>
      <c r="C14" s="124" t="s">
        <v>450</v>
      </c>
      <c r="D14" s="140">
        <f t="shared" si="0"/>
        <v>158221</v>
      </c>
      <c r="E14" s="140">
        <f t="shared" si="1"/>
        <v>0</v>
      </c>
      <c r="F14" s="125" t="s">
        <v>445</v>
      </c>
      <c r="G14" s="124" t="s">
        <v>446</v>
      </c>
      <c r="H14" s="140">
        <v>54772</v>
      </c>
      <c r="I14" s="140">
        <v>0</v>
      </c>
      <c r="J14" s="125" t="s">
        <v>455</v>
      </c>
      <c r="K14" s="124" t="s">
        <v>456</v>
      </c>
      <c r="L14" s="140">
        <v>72757</v>
      </c>
      <c r="M14" s="140">
        <v>0</v>
      </c>
      <c r="N14" s="125" t="s">
        <v>530</v>
      </c>
      <c r="O14" s="124" t="s">
        <v>531</v>
      </c>
      <c r="P14" s="140">
        <v>30692</v>
      </c>
      <c r="Q14" s="140">
        <v>0</v>
      </c>
      <c r="R14" s="125"/>
      <c r="S14" s="124"/>
      <c r="T14" s="140">
        <v>0</v>
      </c>
      <c r="U14" s="140">
        <v>0</v>
      </c>
      <c r="V14" s="125"/>
      <c r="W14" s="124"/>
      <c r="X14" s="140">
        <v>0</v>
      </c>
      <c r="Y14" s="140">
        <v>0</v>
      </c>
      <c r="Z14" s="125"/>
      <c r="AA14" s="124"/>
      <c r="AB14" s="140">
        <v>0</v>
      </c>
      <c r="AC14" s="140">
        <v>0</v>
      </c>
      <c r="AD14" s="125"/>
      <c r="AE14" s="124"/>
      <c r="AF14" s="140">
        <v>0</v>
      </c>
      <c r="AG14" s="140">
        <v>0</v>
      </c>
      <c r="AH14" s="125"/>
      <c r="AI14" s="124"/>
      <c r="AJ14" s="140">
        <v>0</v>
      </c>
      <c r="AK14" s="140">
        <v>0</v>
      </c>
      <c r="AL14" s="125"/>
      <c r="AM14" s="124"/>
      <c r="AN14" s="140">
        <v>0</v>
      </c>
      <c r="AO14" s="140">
        <v>0</v>
      </c>
      <c r="AP14" s="125"/>
      <c r="AQ14" s="124"/>
      <c r="AR14" s="140">
        <v>0</v>
      </c>
      <c r="AS14" s="140">
        <v>0</v>
      </c>
      <c r="AT14" s="125"/>
      <c r="AU14" s="124"/>
      <c r="AV14" s="140">
        <v>0</v>
      </c>
      <c r="AW14" s="140">
        <v>0</v>
      </c>
      <c r="AX14" s="125"/>
      <c r="AY14" s="124"/>
      <c r="AZ14" s="140">
        <v>0</v>
      </c>
      <c r="BA14" s="140">
        <v>0</v>
      </c>
      <c r="BB14" s="125"/>
      <c r="BC14" s="124"/>
      <c r="BD14" s="140">
        <v>0</v>
      </c>
      <c r="BE14" s="140">
        <v>0</v>
      </c>
      <c r="BF14" s="125"/>
      <c r="BG14" s="124"/>
      <c r="BH14" s="140">
        <v>0</v>
      </c>
      <c r="BI14" s="140">
        <v>0</v>
      </c>
      <c r="BJ14" s="125"/>
      <c r="BK14" s="124"/>
      <c r="BL14" s="140">
        <v>0</v>
      </c>
      <c r="BM14" s="140">
        <v>0</v>
      </c>
      <c r="BN14" s="125"/>
      <c r="BO14" s="124"/>
      <c r="BP14" s="140">
        <v>0</v>
      </c>
      <c r="BQ14" s="140">
        <v>0</v>
      </c>
      <c r="BR14" s="125"/>
      <c r="BS14" s="124"/>
      <c r="BT14" s="140">
        <v>0</v>
      </c>
      <c r="BU14" s="140">
        <v>0</v>
      </c>
      <c r="BV14" s="125"/>
      <c r="BW14" s="124"/>
      <c r="BX14" s="140">
        <v>0</v>
      </c>
      <c r="BY14" s="140">
        <v>0</v>
      </c>
      <c r="BZ14" s="125"/>
      <c r="CA14" s="124"/>
      <c r="CB14" s="140">
        <v>0</v>
      </c>
      <c r="CC14" s="140">
        <v>0</v>
      </c>
      <c r="CD14" s="125"/>
      <c r="CE14" s="124"/>
      <c r="CF14" s="140">
        <v>0</v>
      </c>
      <c r="CG14" s="140">
        <v>0</v>
      </c>
      <c r="CH14" s="125"/>
      <c r="CI14" s="124"/>
      <c r="CJ14" s="140">
        <v>0</v>
      </c>
      <c r="CK14" s="140">
        <v>0</v>
      </c>
      <c r="CL14" s="125"/>
      <c r="CM14" s="124"/>
      <c r="CN14" s="140">
        <v>0</v>
      </c>
      <c r="CO14" s="140">
        <v>0</v>
      </c>
      <c r="CP14" s="125"/>
      <c r="CQ14" s="124"/>
      <c r="CR14" s="140">
        <v>0</v>
      </c>
      <c r="CS14" s="140">
        <v>0</v>
      </c>
      <c r="CT14" s="125"/>
      <c r="CU14" s="124"/>
      <c r="CV14" s="140">
        <v>0</v>
      </c>
      <c r="CW14" s="140">
        <v>0</v>
      </c>
      <c r="CX14" s="125"/>
      <c r="CY14" s="124"/>
      <c r="CZ14" s="140">
        <v>0</v>
      </c>
      <c r="DA14" s="140">
        <v>0</v>
      </c>
      <c r="DB14" s="125"/>
      <c r="DC14" s="124"/>
      <c r="DD14" s="140">
        <v>0</v>
      </c>
      <c r="DE14" s="140">
        <v>0</v>
      </c>
      <c r="DF14" s="125"/>
      <c r="DG14" s="124"/>
      <c r="DH14" s="140">
        <v>0</v>
      </c>
      <c r="DI14" s="140">
        <v>0</v>
      </c>
      <c r="DJ14" s="125"/>
      <c r="DK14" s="124"/>
      <c r="DL14" s="140">
        <v>0</v>
      </c>
      <c r="DM14" s="140">
        <v>0</v>
      </c>
      <c r="DN14" s="125"/>
      <c r="DO14" s="124"/>
      <c r="DP14" s="140">
        <v>0</v>
      </c>
      <c r="DQ14" s="140">
        <v>0</v>
      </c>
      <c r="DR14" s="125"/>
      <c r="DS14" s="124"/>
      <c r="DT14" s="140">
        <v>0</v>
      </c>
      <c r="DU14" s="140">
        <v>0</v>
      </c>
    </row>
    <row r="15" spans="1:125" s="123" customFormat="1" ht="12" customHeight="1">
      <c r="A15" s="124" t="s">
        <v>428</v>
      </c>
      <c r="B15" s="125" t="s">
        <v>598</v>
      </c>
      <c r="C15" s="124" t="s">
        <v>637</v>
      </c>
      <c r="D15" s="140">
        <f t="shared" si="0"/>
        <v>0</v>
      </c>
      <c r="E15" s="140">
        <f t="shared" si="1"/>
        <v>30293</v>
      </c>
      <c r="F15" s="125" t="s">
        <v>606</v>
      </c>
      <c r="G15" s="124" t="s">
        <v>607</v>
      </c>
      <c r="H15" s="140">
        <v>0</v>
      </c>
      <c r="I15" s="140">
        <v>20673</v>
      </c>
      <c r="J15" s="125" t="s">
        <v>596</v>
      </c>
      <c r="K15" s="124" t="s">
        <v>597</v>
      </c>
      <c r="L15" s="140">
        <v>0</v>
      </c>
      <c r="M15" s="140">
        <v>9620</v>
      </c>
      <c r="N15" s="125"/>
      <c r="O15" s="124"/>
      <c r="P15" s="140">
        <v>0</v>
      </c>
      <c r="Q15" s="140">
        <v>0</v>
      </c>
      <c r="R15" s="125"/>
      <c r="S15" s="124"/>
      <c r="T15" s="140">
        <v>0</v>
      </c>
      <c r="U15" s="140">
        <v>0</v>
      </c>
      <c r="V15" s="125"/>
      <c r="W15" s="124"/>
      <c r="X15" s="140">
        <v>0</v>
      </c>
      <c r="Y15" s="140">
        <v>0</v>
      </c>
      <c r="Z15" s="125"/>
      <c r="AA15" s="124"/>
      <c r="AB15" s="140">
        <v>0</v>
      </c>
      <c r="AC15" s="140">
        <v>0</v>
      </c>
      <c r="AD15" s="125"/>
      <c r="AE15" s="124"/>
      <c r="AF15" s="140">
        <v>0</v>
      </c>
      <c r="AG15" s="140">
        <v>0</v>
      </c>
      <c r="AH15" s="125"/>
      <c r="AI15" s="124"/>
      <c r="AJ15" s="140">
        <v>0</v>
      </c>
      <c r="AK15" s="140">
        <v>0</v>
      </c>
      <c r="AL15" s="125"/>
      <c r="AM15" s="124"/>
      <c r="AN15" s="140">
        <v>0</v>
      </c>
      <c r="AO15" s="140">
        <v>0</v>
      </c>
      <c r="AP15" s="125"/>
      <c r="AQ15" s="124"/>
      <c r="AR15" s="140">
        <v>0</v>
      </c>
      <c r="AS15" s="140">
        <v>0</v>
      </c>
      <c r="AT15" s="125"/>
      <c r="AU15" s="124"/>
      <c r="AV15" s="140">
        <v>0</v>
      </c>
      <c r="AW15" s="140">
        <v>0</v>
      </c>
      <c r="AX15" s="125"/>
      <c r="AY15" s="124"/>
      <c r="AZ15" s="140">
        <v>0</v>
      </c>
      <c r="BA15" s="140">
        <v>0</v>
      </c>
      <c r="BB15" s="125"/>
      <c r="BC15" s="124"/>
      <c r="BD15" s="140">
        <v>0</v>
      </c>
      <c r="BE15" s="140">
        <v>0</v>
      </c>
      <c r="BF15" s="125"/>
      <c r="BG15" s="124"/>
      <c r="BH15" s="140">
        <v>0</v>
      </c>
      <c r="BI15" s="140">
        <v>0</v>
      </c>
      <c r="BJ15" s="125"/>
      <c r="BK15" s="124"/>
      <c r="BL15" s="140">
        <v>0</v>
      </c>
      <c r="BM15" s="140">
        <v>0</v>
      </c>
      <c r="BN15" s="125"/>
      <c r="BO15" s="124"/>
      <c r="BP15" s="140">
        <v>0</v>
      </c>
      <c r="BQ15" s="140">
        <v>0</v>
      </c>
      <c r="BR15" s="125"/>
      <c r="BS15" s="124"/>
      <c r="BT15" s="140">
        <v>0</v>
      </c>
      <c r="BU15" s="140">
        <v>0</v>
      </c>
      <c r="BV15" s="125"/>
      <c r="BW15" s="124"/>
      <c r="BX15" s="140">
        <v>0</v>
      </c>
      <c r="BY15" s="140">
        <v>0</v>
      </c>
      <c r="BZ15" s="125"/>
      <c r="CA15" s="124"/>
      <c r="CB15" s="140">
        <v>0</v>
      </c>
      <c r="CC15" s="140">
        <v>0</v>
      </c>
      <c r="CD15" s="125"/>
      <c r="CE15" s="124"/>
      <c r="CF15" s="140">
        <v>0</v>
      </c>
      <c r="CG15" s="140">
        <v>0</v>
      </c>
      <c r="CH15" s="125"/>
      <c r="CI15" s="124"/>
      <c r="CJ15" s="140">
        <v>0</v>
      </c>
      <c r="CK15" s="140">
        <v>0</v>
      </c>
      <c r="CL15" s="125"/>
      <c r="CM15" s="124"/>
      <c r="CN15" s="140">
        <v>0</v>
      </c>
      <c r="CO15" s="140">
        <v>0</v>
      </c>
      <c r="CP15" s="125"/>
      <c r="CQ15" s="124"/>
      <c r="CR15" s="140">
        <v>0</v>
      </c>
      <c r="CS15" s="140">
        <v>0</v>
      </c>
      <c r="CT15" s="125"/>
      <c r="CU15" s="124"/>
      <c r="CV15" s="140">
        <v>0</v>
      </c>
      <c r="CW15" s="140">
        <v>0</v>
      </c>
      <c r="CX15" s="125"/>
      <c r="CY15" s="124"/>
      <c r="CZ15" s="140">
        <v>0</v>
      </c>
      <c r="DA15" s="140">
        <v>0</v>
      </c>
      <c r="DB15" s="125"/>
      <c r="DC15" s="124"/>
      <c r="DD15" s="140">
        <v>0</v>
      </c>
      <c r="DE15" s="140">
        <v>0</v>
      </c>
      <c r="DF15" s="125"/>
      <c r="DG15" s="124"/>
      <c r="DH15" s="140">
        <v>0</v>
      </c>
      <c r="DI15" s="140">
        <v>0</v>
      </c>
      <c r="DJ15" s="125"/>
      <c r="DK15" s="124"/>
      <c r="DL15" s="140">
        <v>0</v>
      </c>
      <c r="DM15" s="140">
        <v>0</v>
      </c>
      <c r="DN15" s="125"/>
      <c r="DO15" s="124"/>
      <c r="DP15" s="140">
        <v>0</v>
      </c>
      <c r="DQ15" s="140">
        <v>0</v>
      </c>
      <c r="DR15" s="125"/>
      <c r="DS15" s="124"/>
      <c r="DT15" s="140">
        <v>0</v>
      </c>
      <c r="DU15" s="140">
        <v>0</v>
      </c>
    </row>
    <row r="16" spans="1:125" s="123" customFormat="1" ht="12" customHeight="1">
      <c r="A16" s="124" t="s">
        <v>428</v>
      </c>
      <c r="B16" s="125" t="s">
        <v>504</v>
      </c>
      <c r="C16" s="124" t="s">
        <v>505</v>
      </c>
      <c r="D16" s="140">
        <f t="shared" si="0"/>
        <v>551035</v>
      </c>
      <c r="E16" s="140">
        <f t="shared" si="1"/>
        <v>134008</v>
      </c>
      <c r="F16" s="125" t="s">
        <v>502</v>
      </c>
      <c r="G16" s="124" t="s">
        <v>503</v>
      </c>
      <c r="H16" s="140">
        <v>394266</v>
      </c>
      <c r="I16" s="140">
        <v>106201</v>
      </c>
      <c r="J16" s="125" t="s">
        <v>608</v>
      </c>
      <c r="K16" s="124" t="s">
        <v>201</v>
      </c>
      <c r="L16" s="140">
        <v>49207</v>
      </c>
      <c r="M16" s="140">
        <v>10761</v>
      </c>
      <c r="N16" s="125" t="s">
        <v>609</v>
      </c>
      <c r="O16" s="124" t="s">
        <v>610</v>
      </c>
      <c r="P16" s="140">
        <v>46342</v>
      </c>
      <c r="Q16" s="140">
        <v>10614</v>
      </c>
      <c r="R16" s="125" t="s">
        <v>600</v>
      </c>
      <c r="S16" s="124" t="s">
        <v>601</v>
      </c>
      <c r="T16" s="140">
        <v>17247</v>
      </c>
      <c r="U16" s="140">
        <v>6432</v>
      </c>
      <c r="V16" s="125" t="s">
        <v>606</v>
      </c>
      <c r="W16" s="124" t="s">
        <v>607</v>
      </c>
      <c r="X16" s="140">
        <v>25789</v>
      </c>
      <c r="Y16" s="140">
        <v>0</v>
      </c>
      <c r="Z16" s="125" t="s">
        <v>596</v>
      </c>
      <c r="AA16" s="124" t="s">
        <v>597</v>
      </c>
      <c r="AB16" s="140">
        <v>18184</v>
      </c>
      <c r="AC16" s="140">
        <v>0</v>
      </c>
      <c r="AD16" s="125"/>
      <c r="AE16" s="124"/>
      <c r="AF16" s="140">
        <v>0</v>
      </c>
      <c r="AG16" s="140">
        <v>0</v>
      </c>
      <c r="AH16" s="125"/>
      <c r="AI16" s="124"/>
      <c r="AJ16" s="140">
        <v>0</v>
      </c>
      <c r="AK16" s="140">
        <v>0</v>
      </c>
      <c r="AL16" s="125"/>
      <c r="AM16" s="124"/>
      <c r="AN16" s="140">
        <v>0</v>
      </c>
      <c r="AO16" s="140">
        <v>0</v>
      </c>
      <c r="AP16" s="125"/>
      <c r="AQ16" s="124"/>
      <c r="AR16" s="140">
        <v>0</v>
      </c>
      <c r="AS16" s="140">
        <v>0</v>
      </c>
      <c r="AT16" s="125"/>
      <c r="AU16" s="124"/>
      <c r="AV16" s="140">
        <v>0</v>
      </c>
      <c r="AW16" s="140">
        <v>0</v>
      </c>
      <c r="AX16" s="125"/>
      <c r="AY16" s="124"/>
      <c r="AZ16" s="140">
        <v>0</v>
      </c>
      <c r="BA16" s="140">
        <v>0</v>
      </c>
      <c r="BB16" s="125"/>
      <c r="BC16" s="124"/>
      <c r="BD16" s="140">
        <v>0</v>
      </c>
      <c r="BE16" s="140">
        <v>0</v>
      </c>
      <c r="BF16" s="125"/>
      <c r="BG16" s="124"/>
      <c r="BH16" s="140">
        <v>0</v>
      </c>
      <c r="BI16" s="140">
        <v>0</v>
      </c>
      <c r="BJ16" s="125"/>
      <c r="BK16" s="124"/>
      <c r="BL16" s="140">
        <v>0</v>
      </c>
      <c r="BM16" s="140">
        <v>0</v>
      </c>
      <c r="BN16" s="125"/>
      <c r="BO16" s="124"/>
      <c r="BP16" s="140">
        <v>0</v>
      </c>
      <c r="BQ16" s="140">
        <v>0</v>
      </c>
      <c r="BR16" s="125"/>
      <c r="BS16" s="124"/>
      <c r="BT16" s="140">
        <v>0</v>
      </c>
      <c r="BU16" s="140">
        <v>0</v>
      </c>
      <c r="BV16" s="125"/>
      <c r="BW16" s="124"/>
      <c r="BX16" s="140">
        <v>0</v>
      </c>
      <c r="BY16" s="140">
        <v>0</v>
      </c>
      <c r="BZ16" s="125"/>
      <c r="CA16" s="124"/>
      <c r="CB16" s="140">
        <v>0</v>
      </c>
      <c r="CC16" s="140">
        <v>0</v>
      </c>
      <c r="CD16" s="125"/>
      <c r="CE16" s="124"/>
      <c r="CF16" s="140">
        <v>0</v>
      </c>
      <c r="CG16" s="140">
        <v>0</v>
      </c>
      <c r="CH16" s="125"/>
      <c r="CI16" s="124"/>
      <c r="CJ16" s="140">
        <v>0</v>
      </c>
      <c r="CK16" s="140">
        <v>0</v>
      </c>
      <c r="CL16" s="125"/>
      <c r="CM16" s="124"/>
      <c r="CN16" s="140">
        <v>0</v>
      </c>
      <c r="CO16" s="140">
        <v>0</v>
      </c>
      <c r="CP16" s="125"/>
      <c r="CQ16" s="124"/>
      <c r="CR16" s="140">
        <v>0</v>
      </c>
      <c r="CS16" s="140">
        <v>0</v>
      </c>
      <c r="CT16" s="125"/>
      <c r="CU16" s="124"/>
      <c r="CV16" s="140">
        <v>0</v>
      </c>
      <c r="CW16" s="140">
        <v>0</v>
      </c>
      <c r="CX16" s="125"/>
      <c r="CY16" s="124"/>
      <c r="CZ16" s="140">
        <v>0</v>
      </c>
      <c r="DA16" s="140">
        <v>0</v>
      </c>
      <c r="DB16" s="125"/>
      <c r="DC16" s="124"/>
      <c r="DD16" s="140">
        <v>0</v>
      </c>
      <c r="DE16" s="140">
        <v>0</v>
      </c>
      <c r="DF16" s="125"/>
      <c r="DG16" s="124"/>
      <c r="DH16" s="140">
        <v>0</v>
      </c>
      <c r="DI16" s="140">
        <v>0</v>
      </c>
      <c r="DJ16" s="125"/>
      <c r="DK16" s="124"/>
      <c r="DL16" s="140">
        <v>0</v>
      </c>
      <c r="DM16" s="140">
        <v>0</v>
      </c>
      <c r="DN16" s="125"/>
      <c r="DO16" s="124"/>
      <c r="DP16" s="140">
        <v>0</v>
      </c>
      <c r="DQ16" s="140">
        <v>0</v>
      </c>
      <c r="DR16" s="125"/>
      <c r="DS16" s="124"/>
      <c r="DT16" s="140">
        <v>0</v>
      </c>
      <c r="DU16" s="140">
        <v>0</v>
      </c>
    </row>
    <row r="17" spans="1:125" s="123" customFormat="1" ht="12" customHeight="1">
      <c r="A17" s="124" t="s">
        <v>428</v>
      </c>
      <c r="B17" s="125" t="s">
        <v>447</v>
      </c>
      <c r="C17" s="124" t="s">
        <v>448</v>
      </c>
      <c r="D17" s="140">
        <f t="shared" si="0"/>
        <v>0</v>
      </c>
      <c r="E17" s="140">
        <f t="shared" si="1"/>
        <v>72423</v>
      </c>
      <c r="F17" s="125" t="s">
        <v>445</v>
      </c>
      <c r="G17" s="124" t="s">
        <v>446</v>
      </c>
      <c r="H17" s="140">
        <v>0</v>
      </c>
      <c r="I17" s="140">
        <v>26131</v>
      </c>
      <c r="J17" s="125" t="s">
        <v>530</v>
      </c>
      <c r="K17" s="124" t="s">
        <v>531</v>
      </c>
      <c r="L17" s="140">
        <v>0</v>
      </c>
      <c r="M17" s="140">
        <v>10312</v>
      </c>
      <c r="N17" s="125" t="s">
        <v>538</v>
      </c>
      <c r="O17" s="124" t="s">
        <v>539</v>
      </c>
      <c r="P17" s="140">
        <v>0</v>
      </c>
      <c r="Q17" s="140">
        <v>35980</v>
      </c>
      <c r="R17" s="125"/>
      <c r="S17" s="124"/>
      <c r="T17" s="140">
        <v>0</v>
      </c>
      <c r="U17" s="140">
        <v>0</v>
      </c>
      <c r="V17" s="125"/>
      <c r="W17" s="124"/>
      <c r="X17" s="140">
        <v>0</v>
      </c>
      <c r="Y17" s="140">
        <v>0</v>
      </c>
      <c r="Z17" s="125"/>
      <c r="AA17" s="124"/>
      <c r="AB17" s="140">
        <v>0</v>
      </c>
      <c r="AC17" s="140">
        <v>0</v>
      </c>
      <c r="AD17" s="125"/>
      <c r="AE17" s="124"/>
      <c r="AF17" s="140">
        <v>0</v>
      </c>
      <c r="AG17" s="140">
        <v>0</v>
      </c>
      <c r="AH17" s="125"/>
      <c r="AI17" s="124"/>
      <c r="AJ17" s="140">
        <v>0</v>
      </c>
      <c r="AK17" s="140">
        <v>0</v>
      </c>
      <c r="AL17" s="125"/>
      <c r="AM17" s="124"/>
      <c r="AN17" s="140">
        <v>0</v>
      </c>
      <c r="AO17" s="140">
        <v>0</v>
      </c>
      <c r="AP17" s="125"/>
      <c r="AQ17" s="124"/>
      <c r="AR17" s="140">
        <v>0</v>
      </c>
      <c r="AS17" s="140">
        <v>0</v>
      </c>
      <c r="AT17" s="125"/>
      <c r="AU17" s="124"/>
      <c r="AV17" s="140">
        <v>0</v>
      </c>
      <c r="AW17" s="140">
        <v>0</v>
      </c>
      <c r="AX17" s="125"/>
      <c r="AY17" s="124"/>
      <c r="AZ17" s="140">
        <v>0</v>
      </c>
      <c r="BA17" s="140">
        <v>0</v>
      </c>
      <c r="BB17" s="125"/>
      <c r="BC17" s="124"/>
      <c r="BD17" s="140">
        <v>0</v>
      </c>
      <c r="BE17" s="140">
        <v>0</v>
      </c>
      <c r="BF17" s="125"/>
      <c r="BG17" s="124"/>
      <c r="BH17" s="140">
        <v>0</v>
      </c>
      <c r="BI17" s="140">
        <v>0</v>
      </c>
      <c r="BJ17" s="125"/>
      <c r="BK17" s="124"/>
      <c r="BL17" s="140">
        <v>0</v>
      </c>
      <c r="BM17" s="140">
        <v>0</v>
      </c>
      <c r="BN17" s="125"/>
      <c r="BO17" s="124"/>
      <c r="BP17" s="140">
        <v>0</v>
      </c>
      <c r="BQ17" s="140">
        <v>0</v>
      </c>
      <c r="BR17" s="125"/>
      <c r="BS17" s="124"/>
      <c r="BT17" s="140">
        <v>0</v>
      </c>
      <c r="BU17" s="140">
        <v>0</v>
      </c>
      <c r="BV17" s="125"/>
      <c r="BW17" s="124"/>
      <c r="BX17" s="140">
        <v>0</v>
      </c>
      <c r="BY17" s="140">
        <v>0</v>
      </c>
      <c r="BZ17" s="125"/>
      <c r="CA17" s="124"/>
      <c r="CB17" s="140">
        <v>0</v>
      </c>
      <c r="CC17" s="140">
        <v>0</v>
      </c>
      <c r="CD17" s="125"/>
      <c r="CE17" s="124"/>
      <c r="CF17" s="140">
        <v>0</v>
      </c>
      <c r="CG17" s="140">
        <v>0</v>
      </c>
      <c r="CH17" s="125"/>
      <c r="CI17" s="124"/>
      <c r="CJ17" s="140">
        <v>0</v>
      </c>
      <c r="CK17" s="140">
        <v>0</v>
      </c>
      <c r="CL17" s="125"/>
      <c r="CM17" s="124"/>
      <c r="CN17" s="140">
        <v>0</v>
      </c>
      <c r="CO17" s="140">
        <v>0</v>
      </c>
      <c r="CP17" s="125"/>
      <c r="CQ17" s="124"/>
      <c r="CR17" s="140">
        <v>0</v>
      </c>
      <c r="CS17" s="140">
        <v>0</v>
      </c>
      <c r="CT17" s="125"/>
      <c r="CU17" s="124"/>
      <c r="CV17" s="140">
        <v>0</v>
      </c>
      <c r="CW17" s="140">
        <v>0</v>
      </c>
      <c r="CX17" s="125"/>
      <c r="CY17" s="124"/>
      <c r="CZ17" s="140">
        <v>0</v>
      </c>
      <c r="DA17" s="140">
        <v>0</v>
      </c>
      <c r="DB17" s="125"/>
      <c r="DC17" s="124"/>
      <c r="DD17" s="140">
        <v>0</v>
      </c>
      <c r="DE17" s="140">
        <v>0</v>
      </c>
      <c r="DF17" s="125"/>
      <c r="DG17" s="124"/>
      <c r="DH17" s="140">
        <v>0</v>
      </c>
      <c r="DI17" s="140">
        <v>0</v>
      </c>
      <c r="DJ17" s="125"/>
      <c r="DK17" s="124"/>
      <c r="DL17" s="140">
        <v>0</v>
      </c>
      <c r="DM17" s="140">
        <v>0</v>
      </c>
      <c r="DN17" s="125"/>
      <c r="DO17" s="124"/>
      <c r="DP17" s="140">
        <v>0</v>
      </c>
      <c r="DQ17" s="140">
        <v>0</v>
      </c>
      <c r="DR17" s="125"/>
      <c r="DS17" s="124"/>
      <c r="DT17" s="140">
        <v>0</v>
      </c>
      <c r="DU17" s="140">
        <v>0</v>
      </c>
    </row>
    <row r="18" spans="1:125" s="123" customFormat="1" ht="12" customHeight="1">
      <c r="A18" s="124" t="s">
        <v>428</v>
      </c>
      <c r="B18" s="125" t="s">
        <v>457</v>
      </c>
      <c r="C18" s="124" t="s">
        <v>458</v>
      </c>
      <c r="D18" s="140">
        <f t="shared" si="0"/>
        <v>0</v>
      </c>
      <c r="E18" s="140">
        <f t="shared" si="1"/>
        <v>44179</v>
      </c>
      <c r="F18" s="125" t="s">
        <v>455</v>
      </c>
      <c r="G18" s="124" t="s">
        <v>456</v>
      </c>
      <c r="H18" s="140">
        <v>0</v>
      </c>
      <c r="I18" s="140">
        <v>17310</v>
      </c>
      <c r="J18" s="125" t="s">
        <v>482</v>
      </c>
      <c r="K18" s="124" t="s">
        <v>483</v>
      </c>
      <c r="L18" s="140">
        <v>0</v>
      </c>
      <c r="M18" s="140">
        <v>26869</v>
      </c>
      <c r="N18" s="125"/>
      <c r="O18" s="124"/>
      <c r="P18" s="140">
        <v>0</v>
      </c>
      <c r="Q18" s="140">
        <v>0</v>
      </c>
      <c r="R18" s="125"/>
      <c r="S18" s="124"/>
      <c r="T18" s="140">
        <v>0</v>
      </c>
      <c r="U18" s="140">
        <v>0</v>
      </c>
      <c r="V18" s="125"/>
      <c r="W18" s="124"/>
      <c r="X18" s="140">
        <v>0</v>
      </c>
      <c r="Y18" s="140">
        <v>0</v>
      </c>
      <c r="Z18" s="125"/>
      <c r="AA18" s="124"/>
      <c r="AB18" s="140">
        <v>0</v>
      </c>
      <c r="AC18" s="140">
        <v>0</v>
      </c>
      <c r="AD18" s="125"/>
      <c r="AE18" s="124"/>
      <c r="AF18" s="140">
        <v>0</v>
      </c>
      <c r="AG18" s="140">
        <v>0</v>
      </c>
      <c r="AH18" s="125"/>
      <c r="AI18" s="124"/>
      <c r="AJ18" s="140">
        <v>0</v>
      </c>
      <c r="AK18" s="140">
        <v>0</v>
      </c>
      <c r="AL18" s="125"/>
      <c r="AM18" s="124"/>
      <c r="AN18" s="140">
        <v>0</v>
      </c>
      <c r="AO18" s="140">
        <v>0</v>
      </c>
      <c r="AP18" s="125"/>
      <c r="AQ18" s="124"/>
      <c r="AR18" s="140">
        <v>0</v>
      </c>
      <c r="AS18" s="140">
        <v>0</v>
      </c>
      <c r="AT18" s="125"/>
      <c r="AU18" s="124"/>
      <c r="AV18" s="140">
        <v>0</v>
      </c>
      <c r="AW18" s="140">
        <v>0</v>
      </c>
      <c r="AX18" s="125"/>
      <c r="AY18" s="124"/>
      <c r="AZ18" s="140">
        <v>0</v>
      </c>
      <c r="BA18" s="140">
        <v>0</v>
      </c>
      <c r="BB18" s="125"/>
      <c r="BC18" s="124"/>
      <c r="BD18" s="140">
        <v>0</v>
      </c>
      <c r="BE18" s="140">
        <v>0</v>
      </c>
      <c r="BF18" s="125"/>
      <c r="BG18" s="124"/>
      <c r="BH18" s="140">
        <v>0</v>
      </c>
      <c r="BI18" s="140">
        <v>0</v>
      </c>
      <c r="BJ18" s="125"/>
      <c r="BK18" s="124"/>
      <c r="BL18" s="140">
        <v>0</v>
      </c>
      <c r="BM18" s="140">
        <v>0</v>
      </c>
      <c r="BN18" s="125"/>
      <c r="BO18" s="124"/>
      <c r="BP18" s="140">
        <v>0</v>
      </c>
      <c r="BQ18" s="140">
        <v>0</v>
      </c>
      <c r="BR18" s="125"/>
      <c r="BS18" s="124"/>
      <c r="BT18" s="140">
        <v>0</v>
      </c>
      <c r="BU18" s="140">
        <v>0</v>
      </c>
      <c r="BV18" s="125"/>
      <c r="BW18" s="124"/>
      <c r="BX18" s="140">
        <v>0</v>
      </c>
      <c r="BY18" s="140">
        <v>0</v>
      </c>
      <c r="BZ18" s="125"/>
      <c r="CA18" s="124"/>
      <c r="CB18" s="140">
        <v>0</v>
      </c>
      <c r="CC18" s="140">
        <v>0</v>
      </c>
      <c r="CD18" s="125"/>
      <c r="CE18" s="124"/>
      <c r="CF18" s="140">
        <v>0</v>
      </c>
      <c r="CG18" s="140">
        <v>0</v>
      </c>
      <c r="CH18" s="125"/>
      <c r="CI18" s="124"/>
      <c r="CJ18" s="140">
        <v>0</v>
      </c>
      <c r="CK18" s="140">
        <v>0</v>
      </c>
      <c r="CL18" s="125"/>
      <c r="CM18" s="124"/>
      <c r="CN18" s="140">
        <v>0</v>
      </c>
      <c r="CO18" s="140">
        <v>0</v>
      </c>
      <c r="CP18" s="125"/>
      <c r="CQ18" s="124"/>
      <c r="CR18" s="140">
        <v>0</v>
      </c>
      <c r="CS18" s="140">
        <v>0</v>
      </c>
      <c r="CT18" s="125"/>
      <c r="CU18" s="124"/>
      <c r="CV18" s="140">
        <v>0</v>
      </c>
      <c r="CW18" s="140">
        <v>0</v>
      </c>
      <c r="CX18" s="125"/>
      <c r="CY18" s="124"/>
      <c r="CZ18" s="140">
        <v>0</v>
      </c>
      <c r="DA18" s="140">
        <v>0</v>
      </c>
      <c r="DB18" s="125"/>
      <c r="DC18" s="124"/>
      <c r="DD18" s="140">
        <v>0</v>
      </c>
      <c r="DE18" s="140">
        <v>0</v>
      </c>
      <c r="DF18" s="125"/>
      <c r="DG18" s="124"/>
      <c r="DH18" s="140">
        <v>0</v>
      </c>
      <c r="DI18" s="140">
        <v>0</v>
      </c>
      <c r="DJ18" s="125"/>
      <c r="DK18" s="124"/>
      <c r="DL18" s="140">
        <v>0</v>
      </c>
      <c r="DM18" s="140">
        <v>0</v>
      </c>
      <c r="DN18" s="125"/>
      <c r="DO18" s="124"/>
      <c r="DP18" s="140">
        <v>0</v>
      </c>
      <c r="DQ18" s="140">
        <v>0</v>
      </c>
      <c r="DR18" s="125"/>
      <c r="DS18" s="124"/>
      <c r="DT18" s="140">
        <v>0</v>
      </c>
      <c r="DU18" s="140">
        <v>0</v>
      </c>
    </row>
    <row r="19" spans="1:125" s="123" customFormat="1" ht="12" customHeight="1">
      <c r="A19" s="124" t="s">
        <v>428</v>
      </c>
      <c r="B19" s="125" t="s">
        <v>467</v>
      </c>
      <c r="C19" s="124" t="s">
        <v>468</v>
      </c>
      <c r="D19" s="140">
        <f t="shared" si="0"/>
        <v>0</v>
      </c>
      <c r="E19" s="140">
        <f t="shared" si="1"/>
        <v>201010</v>
      </c>
      <c r="F19" s="125" t="s">
        <v>465</v>
      </c>
      <c r="G19" s="124" t="s">
        <v>466</v>
      </c>
      <c r="H19" s="140">
        <v>0</v>
      </c>
      <c r="I19" s="140">
        <v>132545</v>
      </c>
      <c r="J19" s="125" t="s">
        <v>542</v>
      </c>
      <c r="K19" s="124" t="s">
        <v>543</v>
      </c>
      <c r="L19" s="140">
        <v>0</v>
      </c>
      <c r="M19" s="140">
        <v>46224</v>
      </c>
      <c r="N19" s="125" t="s">
        <v>546</v>
      </c>
      <c r="O19" s="124" t="s">
        <v>547</v>
      </c>
      <c r="P19" s="140">
        <v>0</v>
      </c>
      <c r="Q19" s="140">
        <v>22241</v>
      </c>
      <c r="R19" s="125"/>
      <c r="S19" s="124"/>
      <c r="T19" s="140">
        <v>0</v>
      </c>
      <c r="U19" s="140">
        <v>0</v>
      </c>
      <c r="V19" s="125"/>
      <c r="W19" s="124"/>
      <c r="X19" s="140">
        <v>0</v>
      </c>
      <c r="Y19" s="140">
        <v>0</v>
      </c>
      <c r="Z19" s="125"/>
      <c r="AA19" s="124"/>
      <c r="AB19" s="140">
        <v>0</v>
      </c>
      <c r="AC19" s="140">
        <v>0</v>
      </c>
      <c r="AD19" s="125"/>
      <c r="AE19" s="124"/>
      <c r="AF19" s="140">
        <v>0</v>
      </c>
      <c r="AG19" s="140">
        <v>0</v>
      </c>
      <c r="AH19" s="125"/>
      <c r="AI19" s="124"/>
      <c r="AJ19" s="140">
        <v>0</v>
      </c>
      <c r="AK19" s="140">
        <v>0</v>
      </c>
      <c r="AL19" s="125"/>
      <c r="AM19" s="124"/>
      <c r="AN19" s="140">
        <v>0</v>
      </c>
      <c r="AO19" s="140">
        <v>0</v>
      </c>
      <c r="AP19" s="125"/>
      <c r="AQ19" s="124"/>
      <c r="AR19" s="140">
        <v>0</v>
      </c>
      <c r="AS19" s="140">
        <v>0</v>
      </c>
      <c r="AT19" s="125"/>
      <c r="AU19" s="124"/>
      <c r="AV19" s="140">
        <v>0</v>
      </c>
      <c r="AW19" s="140">
        <v>0</v>
      </c>
      <c r="AX19" s="125"/>
      <c r="AY19" s="124"/>
      <c r="AZ19" s="140">
        <v>0</v>
      </c>
      <c r="BA19" s="140">
        <v>0</v>
      </c>
      <c r="BB19" s="125"/>
      <c r="BC19" s="124"/>
      <c r="BD19" s="140">
        <v>0</v>
      </c>
      <c r="BE19" s="140">
        <v>0</v>
      </c>
      <c r="BF19" s="125"/>
      <c r="BG19" s="124"/>
      <c r="BH19" s="140">
        <v>0</v>
      </c>
      <c r="BI19" s="140">
        <v>0</v>
      </c>
      <c r="BJ19" s="125"/>
      <c r="BK19" s="124"/>
      <c r="BL19" s="140">
        <v>0</v>
      </c>
      <c r="BM19" s="140">
        <v>0</v>
      </c>
      <c r="BN19" s="125"/>
      <c r="BO19" s="124"/>
      <c r="BP19" s="140">
        <v>0</v>
      </c>
      <c r="BQ19" s="140">
        <v>0</v>
      </c>
      <c r="BR19" s="125"/>
      <c r="BS19" s="124"/>
      <c r="BT19" s="140">
        <v>0</v>
      </c>
      <c r="BU19" s="140">
        <v>0</v>
      </c>
      <c r="BV19" s="125"/>
      <c r="BW19" s="124"/>
      <c r="BX19" s="140">
        <v>0</v>
      </c>
      <c r="BY19" s="140">
        <v>0</v>
      </c>
      <c r="BZ19" s="125"/>
      <c r="CA19" s="124"/>
      <c r="CB19" s="140">
        <v>0</v>
      </c>
      <c r="CC19" s="140">
        <v>0</v>
      </c>
      <c r="CD19" s="125"/>
      <c r="CE19" s="124"/>
      <c r="CF19" s="140">
        <v>0</v>
      </c>
      <c r="CG19" s="140">
        <v>0</v>
      </c>
      <c r="CH19" s="125"/>
      <c r="CI19" s="124"/>
      <c r="CJ19" s="140">
        <v>0</v>
      </c>
      <c r="CK19" s="140">
        <v>0</v>
      </c>
      <c r="CL19" s="125"/>
      <c r="CM19" s="124"/>
      <c r="CN19" s="140">
        <v>0</v>
      </c>
      <c r="CO19" s="140">
        <v>0</v>
      </c>
      <c r="CP19" s="125"/>
      <c r="CQ19" s="124"/>
      <c r="CR19" s="140">
        <v>0</v>
      </c>
      <c r="CS19" s="140">
        <v>0</v>
      </c>
      <c r="CT19" s="125"/>
      <c r="CU19" s="124"/>
      <c r="CV19" s="140">
        <v>0</v>
      </c>
      <c r="CW19" s="140">
        <v>0</v>
      </c>
      <c r="CX19" s="125"/>
      <c r="CY19" s="124"/>
      <c r="CZ19" s="140">
        <v>0</v>
      </c>
      <c r="DA19" s="140">
        <v>0</v>
      </c>
      <c r="DB19" s="125"/>
      <c r="DC19" s="124"/>
      <c r="DD19" s="140">
        <v>0</v>
      </c>
      <c r="DE19" s="140">
        <v>0</v>
      </c>
      <c r="DF19" s="125"/>
      <c r="DG19" s="124"/>
      <c r="DH19" s="140">
        <v>0</v>
      </c>
      <c r="DI19" s="140">
        <v>0</v>
      </c>
      <c r="DJ19" s="125"/>
      <c r="DK19" s="124"/>
      <c r="DL19" s="140">
        <v>0</v>
      </c>
      <c r="DM19" s="140">
        <v>0</v>
      </c>
      <c r="DN19" s="125"/>
      <c r="DO19" s="124"/>
      <c r="DP19" s="140">
        <v>0</v>
      </c>
      <c r="DQ19" s="140">
        <v>0</v>
      </c>
      <c r="DR19" s="125"/>
      <c r="DS19" s="124"/>
      <c r="DT19" s="140">
        <v>0</v>
      </c>
      <c r="DU19" s="140">
        <v>0</v>
      </c>
    </row>
    <row r="20" spans="1:125" s="123" customFormat="1" ht="12" customHeight="1">
      <c r="A20" s="124" t="s">
        <v>428</v>
      </c>
      <c r="B20" s="125" t="s">
        <v>473</v>
      </c>
      <c r="C20" s="124" t="s">
        <v>474</v>
      </c>
      <c r="D20" s="140">
        <f t="shared" si="0"/>
        <v>84213</v>
      </c>
      <c r="E20" s="140">
        <f t="shared" si="1"/>
        <v>75317</v>
      </c>
      <c r="F20" s="125" t="s">
        <v>471</v>
      </c>
      <c r="G20" s="124" t="s">
        <v>638</v>
      </c>
      <c r="H20" s="140">
        <v>47413</v>
      </c>
      <c r="I20" s="140">
        <v>45793</v>
      </c>
      <c r="J20" s="125" t="s">
        <v>544</v>
      </c>
      <c r="K20" s="124" t="s">
        <v>545</v>
      </c>
      <c r="L20" s="140">
        <v>15672</v>
      </c>
      <c r="M20" s="140">
        <v>21400</v>
      </c>
      <c r="N20" s="125" t="s">
        <v>548</v>
      </c>
      <c r="O20" s="124" t="s">
        <v>549</v>
      </c>
      <c r="P20" s="140">
        <v>6653</v>
      </c>
      <c r="Q20" s="140">
        <v>4291</v>
      </c>
      <c r="R20" s="125" t="s">
        <v>550</v>
      </c>
      <c r="S20" s="124" t="s">
        <v>551</v>
      </c>
      <c r="T20" s="140">
        <v>14475</v>
      </c>
      <c r="U20" s="140">
        <v>3833</v>
      </c>
      <c r="V20" s="125"/>
      <c r="W20" s="124"/>
      <c r="X20" s="140">
        <v>0</v>
      </c>
      <c r="Y20" s="140">
        <v>0</v>
      </c>
      <c r="Z20" s="125"/>
      <c r="AA20" s="124"/>
      <c r="AB20" s="140">
        <v>0</v>
      </c>
      <c r="AC20" s="140">
        <v>0</v>
      </c>
      <c r="AD20" s="125"/>
      <c r="AE20" s="124"/>
      <c r="AF20" s="140">
        <v>0</v>
      </c>
      <c r="AG20" s="140">
        <v>0</v>
      </c>
      <c r="AH20" s="125"/>
      <c r="AI20" s="124"/>
      <c r="AJ20" s="140">
        <v>0</v>
      </c>
      <c r="AK20" s="140">
        <v>0</v>
      </c>
      <c r="AL20" s="125"/>
      <c r="AM20" s="124"/>
      <c r="AN20" s="140">
        <v>0</v>
      </c>
      <c r="AO20" s="140">
        <v>0</v>
      </c>
      <c r="AP20" s="125"/>
      <c r="AQ20" s="124"/>
      <c r="AR20" s="140">
        <v>0</v>
      </c>
      <c r="AS20" s="140">
        <v>0</v>
      </c>
      <c r="AT20" s="125"/>
      <c r="AU20" s="124"/>
      <c r="AV20" s="140">
        <v>0</v>
      </c>
      <c r="AW20" s="140">
        <v>0</v>
      </c>
      <c r="AX20" s="125"/>
      <c r="AY20" s="124"/>
      <c r="AZ20" s="140">
        <v>0</v>
      </c>
      <c r="BA20" s="140">
        <v>0</v>
      </c>
      <c r="BB20" s="125"/>
      <c r="BC20" s="124"/>
      <c r="BD20" s="140">
        <v>0</v>
      </c>
      <c r="BE20" s="140">
        <v>0</v>
      </c>
      <c r="BF20" s="125"/>
      <c r="BG20" s="124"/>
      <c r="BH20" s="140">
        <v>0</v>
      </c>
      <c r="BI20" s="140">
        <v>0</v>
      </c>
      <c r="BJ20" s="125"/>
      <c r="BK20" s="124"/>
      <c r="BL20" s="140">
        <v>0</v>
      </c>
      <c r="BM20" s="140">
        <v>0</v>
      </c>
      <c r="BN20" s="125"/>
      <c r="BO20" s="124"/>
      <c r="BP20" s="140">
        <v>0</v>
      </c>
      <c r="BQ20" s="140">
        <v>0</v>
      </c>
      <c r="BR20" s="125"/>
      <c r="BS20" s="124"/>
      <c r="BT20" s="140">
        <v>0</v>
      </c>
      <c r="BU20" s="140">
        <v>0</v>
      </c>
      <c r="BV20" s="125"/>
      <c r="BW20" s="124"/>
      <c r="BX20" s="140">
        <v>0</v>
      </c>
      <c r="BY20" s="140">
        <v>0</v>
      </c>
      <c r="BZ20" s="125"/>
      <c r="CA20" s="124"/>
      <c r="CB20" s="140">
        <v>0</v>
      </c>
      <c r="CC20" s="140">
        <v>0</v>
      </c>
      <c r="CD20" s="125"/>
      <c r="CE20" s="124"/>
      <c r="CF20" s="140">
        <v>0</v>
      </c>
      <c r="CG20" s="140">
        <v>0</v>
      </c>
      <c r="CH20" s="125"/>
      <c r="CI20" s="124"/>
      <c r="CJ20" s="140">
        <v>0</v>
      </c>
      <c r="CK20" s="140">
        <v>0</v>
      </c>
      <c r="CL20" s="125"/>
      <c r="CM20" s="124"/>
      <c r="CN20" s="140">
        <v>0</v>
      </c>
      <c r="CO20" s="140">
        <v>0</v>
      </c>
      <c r="CP20" s="125"/>
      <c r="CQ20" s="124"/>
      <c r="CR20" s="140">
        <v>0</v>
      </c>
      <c r="CS20" s="140">
        <v>0</v>
      </c>
      <c r="CT20" s="125"/>
      <c r="CU20" s="124"/>
      <c r="CV20" s="140">
        <v>0</v>
      </c>
      <c r="CW20" s="140">
        <v>0</v>
      </c>
      <c r="CX20" s="125"/>
      <c r="CY20" s="124"/>
      <c r="CZ20" s="140">
        <v>0</v>
      </c>
      <c r="DA20" s="140">
        <v>0</v>
      </c>
      <c r="DB20" s="125"/>
      <c r="DC20" s="124"/>
      <c r="DD20" s="140">
        <v>0</v>
      </c>
      <c r="DE20" s="140">
        <v>0</v>
      </c>
      <c r="DF20" s="125"/>
      <c r="DG20" s="124"/>
      <c r="DH20" s="140">
        <v>0</v>
      </c>
      <c r="DI20" s="140">
        <v>0</v>
      </c>
      <c r="DJ20" s="125"/>
      <c r="DK20" s="124"/>
      <c r="DL20" s="140">
        <v>0</v>
      </c>
      <c r="DM20" s="140">
        <v>0</v>
      </c>
      <c r="DN20" s="125"/>
      <c r="DO20" s="124"/>
      <c r="DP20" s="140">
        <v>0</v>
      </c>
      <c r="DQ20" s="140">
        <v>0</v>
      </c>
      <c r="DR20" s="125"/>
      <c r="DS20" s="124"/>
      <c r="DT20" s="140">
        <v>0</v>
      </c>
      <c r="DU20" s="140">
        <v>0</v>
      </c>
    </row>
    <row r="21" spans="1:125" s="123" customFormat="1" ht="12" customHeight="1">
      <c r="A21" s="124" t="s">
        <v>428</v>
      </c>
      <c r="B21" s="125" t="s">
        <v>492</v>
      </c>
      <c r="C21" s="124" t="s">
        <v>493</v>
      </c>
      <c r="D21" s="140">
        <f t="shared" si="0"/>
        <v>492507</v>
      </c>
      <c r="E21" s="140">
        <f t="shared" si="1"/>
        <v>0</v>
      </c>
      <c r="F21" s="125" t="s">
        <v>488</v>
      </c>
      <c r="G21" s="124" t="s">
        <v>489</v>
      </c>
      <c r="H21" s="140">
        <v>335397</v>
      </c>
      <c r="I21" s="140">
        <v>0</v>
      </c>
      <c r="J21" s="125" t="s">
        <v>517</v>
      </c>
      <c r="K21" s="124" t="s">
        <v>518</v>
      </c>
      <c r="L21" s="140">
        <v>157110</v>
      </c>
      <c r="M21" s="140">
        <v>0</v>
      </c>
      <c r="N21" s="125"/>
      <c r="O21" s="124"/>
      <c r="P21" s="140">
        <v>0</v>
      </c>
      <c r="Q21" s="140">
        <v>0</v>
      </c>
      <c r="R21" s="125"/>
      <c r="S21" s="124"/>
      <c r="T21" s="140">
        <v>0</v>
      </c>
      <c r="U21" s="140">
        <v>0</v>
      </c>
      <c r="V21" s="125"/>
      <c r="W21" s="124"/>
      <c r="X21" s="140">
        <v>0</v>
      </c>
      <c r="Y21" s="140">
        <v>0</v>
      </c>
      <c r="Z21" s="125"/>
      <c r="AA21" s="124"/>
      <c r="AB21" s="140">
        <v>0</v>
      </c>
      <c r="AC21" s="140">
        <v>0</v>
      </c>
      <c r="AD21" s="125"/>
      <c r="AE21" s="124"/>
      <c r="AF21" s="140">
        <v>0</v>
      </c>
      <c r="AG21" s="140">
        <v>0</v>
      </c>
      <c r="AH21" s="125"/>
      <c r="AI21" s="124"/>
      <c r="AJ21" s="140">
        <v>0</v>
      </c>
      <c r="AK21" s="140">
        <v>0</v>
      </c>
      <c r="AL21" s="125"/>
      <c r="AM21" s="124"/>
      <c r="AN21" s="140">
        <v>0</v>
      </c>
      <c r="AO21" s="140">
        <v>0</v>
      </c>
      <c r="AP21" s="125"/>
      <c r="AQ21" s="124"/>
      <c r="AR21" s="140">
        <v>0</v>
      </c>
      <c r="AS21" s="140">
        <v>0</v>
      </c>
      <c r="AT21" s="125"/>
      <c r="AU21" s="124"/>
      <c r="AV21" s="140">
        <v>0</v>
      </c>
      <c r="AW21" s="140">
        <v>0</v>
      </c>
      <c r="AX21" s="125"/>
      <c r="AY21" s="124"/>
      <c r="AZ21" s="140">
        <v>0</v>
      </c>
      <c r="BA21" s="140">
        <v>0</v>
      </c>
      <c r="BB21" s="125"/>
      <c r="BC21" s="124"/>
      <c r="BD21" s="140">
        <v>0</v>
      </c>
      <c r="BE21" s="140">
        <v>0</v>
      </c>
      <c r="BF21" s="125"/>
      <c r="BG21" s="124"/>
      <c r="BH21" s="140">
        <v>0</v>
      </c>
      <c r="BI21" s="140">
        <v>0</v>
      </c>
      <c r="BJ21" s="125"/>
      <c r="BK21" s="124"/>
      <c r="BL21" s="140">
        <v>0</v>
      </c>
      <c r="BM21" s="140">
        <v>0</v>
      </c>
      <c r="BN21" s="125"/>
      <c r="BO21" s="124"/>
      <c r="BP21" s="140">
        <v>0</v>
      </c>
      <c r="BQ21" s="140">
        <v>0</v>
      </c>
      <c r="BR21" s="125"/>
      <c r="BS21" s="124"/>
      <c r="BT21" s="140">
        <v>0</v>
      </c>
      <c r="BU21" s="140">
        <v>0</v>
      </c>
      <c r="BV21" s="125"/>
      <c r="BW21" s="124"/>
      <c r="BX21" s="140">
        <v>0</v>
      </c>
      <c r="BY21" s="140">
        <v>0</v>
      </c>
      <c r="BZ21" s="125"/>
      <c r="CA21" s="124"/>
      <c r="CB21" s="140">
        <v>0</v>
      </c>
      <c r="CC21" s="140">
        <v>0</v>
      </c>
      <c r="CD21" s="125"/>
      <c r="CE21" s="124"/>
      <c r="CF21" s="140">
        <v>0</v>
      </c>
      <c r="CG21" s="140">
        <v>0</v>
      </c>
      <c r="CH21" s="125"/>
      <c r="CI21" s="124"/>
      <c r="CJ21" s="140">
        <v>0</v>
      </c>
      <c r="CK21" s="140">
        <v>0</v>
      </c>
      <c r="CL21" s="125"/>
      <c r="CM21" s="124"/>
      <c r="CN21" s="140">
        <v>0</v>
      </c>
      <c r="CO21" s="140">
        <v>0</v>
      </c>
      <c r="CP21" s="125"/>
      <c r="CQ21" s="124"/>
      <c r="CR21" s="140">
        <v>0</v>
      </c>
      <c r="CS21" s="140">
        <v>0</v>
      </c>
      <c r="CT21" s="125"/>
      <c r="CU21" s="124"/>
      <c r="CV21" s="140">
        <v>0</v>
      </c>
      <c r="CW21" s="140">
        <v>0</v>
      </c>
      <c r="CX21" s="125"/>
      <c r="CY21" s="124"/>
      <c r="CZ21" s="140">
        <v>0</v>
      </c>
      <c r="DA21" s="140">
        <v>0</v>
      </c>
      <c r="DB21" s="125"/>
      <c r="DC21" s="124"/>
      <c r="DD21" s="140">
        <v>0</v>
      </c>
      <c r="DE21" s="140">
        <v>0</v>
      </c>
      <c r="DF21" s="125"/>
      <c r="DG21" s="124"/>
      <c r="DH21" s="140">
        <v>0</v>
      </c>
      <c r="DI21" s="140">
        <v>0</v>
      </c>
      <c r="DJ21" s="125"/>
      <c r="DK21" s="124"/>
      <c r="DL21" s="140">
        <v>0</v>
      </c>
      <c r="DM21" s="140">
        <v>0</v>
      </c>
      <c r="DN21" s="125"/>
      <c r="DO21" s="124"/>
      <c r="DP21" s="140">
        <v>0</v>
      </c>
      <c r="DQ21" s="140">
        <v>0</v>
      </c>
      <c r="DR21" s="125"/>
      <c r="DS21" s="124"/>
      <c r="DT21" s="140">
        <v>0</v>
      </c>
      <c r="DU21" s="140">
        <v>0</v>
      </c>
    </row>
    <row r="22" spans="1:125" s="123" customFormat="1" ht="12" customHeight="1">
      <c r="A22" s="124" t="s">
        <v>428</v>
      </c>
      <c r="B22" s="125" t="s">
        <v>507</v>
      </c>
      <c r="C22" s="124" t="s">
        <v>508</v>
      </c>
      <c r="D22" s="140">
        <f t="shared" si="0"/>
        <v>0</v>
      </c>
      <c r="E22" s="140">
        <f t="shared" si="1"/>
        <v>174370</v>
      </c>
      <c r="F22" s="125" t="s">
        <v>488</v>
      </c>
      <c r="G22" s="124" t="s">
        <v>489</v>
      </c>
      <c r="H22" s="140">
        <v>0</v>
      </c>
      <c r="I22" s="140">
        <v>0</v>
      </c>
      <c r="J22" s="125" t="s">
        <v>506</v>
      </c>
      <c r="K22" s="124" t="s">
        <v>639</v>
      </c>
      <c r="L22" s="140">
        <v>0</v>
      </c>
      <c r="M22" s="140">
        <v>59669</v>
      </c>
      <c r="N22" s="125" t="s">
        <v>509</v>
      </c>
      <c r="O22" s="124" t="s">
        <v>205</v>
      </c>
      <c r="P22" s="140">
        <v>0</v>
      </c>
      <c r="Q22" s="140">
        <v>41998</v>
      </c>
      <c r="R22" s="125" t="s">
        <v>510</v>
      </c>
      <c r="S22" s="124" t="s">
        <v>202</v>
      </c>
      <c r="T22" s="140">
        <v>0</v>
      </c>
      <c r="U22" s="140">
        <v>41261</v>
      </c>
      <c r="V22" s="125" t="s">
        <v>511</v>
      </c>
      <c r="W22" s="124" t="s">
        <v>512</v>
      </c>
      <c r="X22" s="140">
        <v>0</v>
      </c>
      <c r="Y22" s="140">
        <v>18689</v>
      </c>
      <c r="Z22" s="125" t="s">
        <v>513</v>
      </c>
      <c r="AA22" s="124" t="s">
        <v>514</v>
      </c>
      <c r="AB22" s="140">
        <v>0</v>
      </c>
      <c r="AC22" s="140">
        <v>12753</v>
      </c>
      <c r="AD22" s="125" t="s">
        <v>515</v>
      </c>
      <c r="AE22" s="124" t="s">
        <v>516</v>
      </c>
      <c r="AF22" s="140">
        <v>0</v>
      </c>
      <c r="AG22" s="140">
        <v>0</v>
      </c>
      <c r="AH22" s="125"/>
      <c r="AI22" s="124"/>
      <c r="AJ22" s="140">
        <v>0</v>
      </c>
      <c r="AK22" s="140">
        <v>0</v>
      </c>
      <c r="AL22" s="125"/>
      <c r="AM22" s="124"/>
      <c r="AN22" s="140">
        <v>0</v>
      </c>
      <c r="AO22" s="140">
        <v>0</v>
      </c>
      <c r="AP22" s="125"/>
      <c r="AQ22" s="124"/>
      <c r="AR22" s="140">
        <v>0</v>
      </c>
      <c r="AS22" s="140">
        <v>0</v>
      </c>
      <c r="AT22" s="125"/>
      <c r="AU22" s="124"/>
      <c r="AV22" s="140">
        <v>0</v>
      </c>
      <c r="AW22" s="140">
        <v>0</v>
      </c>
      <c r="AX22" s="125"/>
      <c r="AY22" s="124"/>
      <c r="AZ22" s="140">
        <v>0</v>
      </c>
      <c r="BA22" s="140">
        <v>0</v>
      </c>
      <c r="BB22" s="125"/>
      <c r="BC22" s="124"/>
      <c r="BD22" s="140">
        <v>0</v>
      </c>
      <c r="BE22" s="140">
        <v>0</v>
      </c>
      <c r="BF22" s="125"/>
      <c r="BG22" s="124"/>
      <c r="BH22" s="140">
        <v>0</v>
      </c>
      <c r="BI22" s="140">
        <v>0</v>
      </c>
      <c r="BJ22" s="125"/>
      <c r="BK22" s="124"/>
      <c r="BL22" s="140">
        <v>0</v>
      </c>
      <c r="BM22" s="140">
        <v>0</v>
      </c>
      <c r="BN22" s="125"/>
      <c r="BO22" s="124"/>
      <c r="BP22" s="140">
        <v>0</v>
      </c>
      <c r="BQ22" s="140">
        <v>0</v>
      </c>
      <c r="BR22" s="125"/>
      <c r="BS22" s="124"/>
      <c r="BT22" s="140">
        <v>0</v>
      </c>
      <c r="BU22" s="140">
        <v>0</v>
      </c>
      <c r="BV22" s="125"/>
      <c r="BW22" s="124"/>
      <c r="BX22" s="140">
        <v>0</v>
      </c>
      <c r="BY22" s="140">
        <v>0</v>
      </c>
      <c r="BZ22" s="125"/>
      <c r="CA22" s="124"/>
      <c r="CB22" s="140">
        <v>0</v>
      </c>
      <c r="CC22" s="140">
        <v>0</v>
      </c>
      <c r="CD22" s="125"/>
      <c r="CE22" s="124"/>
      <c r="CF22" s="140">
        <v>0</v>
      </c>
      <c r="CG22" s="140">
        <v>0</v>
      </c>
      <c r="CH22" s="125"/>
      <c r="CI22" s="124"/>
      <c r="CJ22" s="140">
        <v>0</v>
      </c>
      <c r="CK22" s="140">
        <v>0</v>
      </c>
      <c r="CL22" s="125"/>
      <c r="CM22" s="124"/>
      <c r="CN22" s="140">
        <v>0</v>
      </c>
      <c r="CO22" s="140">
        <v>0</v>
      </c>
      <c r="CP22" s="125"/>
      <c r="CQ22" s="124"/>
      <c r="CR22" s="140">
        <v>0</v>
      </c>
      <c r="CS22" s="140">
        <v>0</v>
      </c>
      <c r="CT22" s="125"/>
      <c r="CU22" s="124"/>
      <c r="CV22" s="140">
        <v>0</v>
      </c>
      <c r="CW22" s="140">
        <v>0</v>
      </c>
      <c r="CX22" s="125"/>
      <c r="CY22" s="124"/>
      <c r="CZ22" s="140">
        <v>0</v>
      </c>
      <c r="DA22" s="140">
        <v>0</v>
      </c>
      <c r="DB22" s="125"/>
      <c r="DC22" s="124"/>
      <c r="DD22" s="140">
        <v>0</v>
      </c>
      <c r="DE22" s="140">
        <v>0</v>
      </c>
      <c r="DF22" s="125"/>
      <c r="DG22" s="124"/>
      <c r="DH22" s="140">
        <v>0</v>
      </c>
      <c r="DI22" s="140">
        <v>0</v>
      </c>
      <c r="DJ22" s="125"/>
      <c r="DK22" s="124"/>
      <c r="DL22" s="140">
        <v>0</v>
      </c>
      <c r="DM22" s="140">
        <v>0</v>
      </c>
      <c r="DN22" s="125"/>
      <c r="DO22" s="124"/>
      <c r="DP22" s="140">
        <v>0</v>
      </c>
      <c r="DQ22" s="140">
        <v>0</v>
      </c>
      <c r="DR22" s="125"/>
      <c r="DS22" s="124"/>
      <c r="DT22" s="140">
        <v>0</v>
      </c>
      <c r="DU22" s="140">
        <v>0</v>
      </c>
    </row>
    <row r="23" spans="1:125" s="123" customFormat="1" ht="12" customHeight="1">
      <c r="A23" s="124" t="s">
        <v>428</v>
      </c>
      <c r="B23" s="125" t="s">
        <v>631</v>
      </c>
      <c r="C23" s="124" t="s">
        <v>632</v>
      </c>
      <c r="D23" s="140">
        <f t="shared" si="0"/>
        <v>140668</v>
      </c>
      <c r="E23" s="140">
        <f t="shared" si="1"/>
        <v>98505</v>
      </c>
      <c r="F23" s="125" t="s">
        <v>629</v>
      </c>
      <c r="G23" s="124" t="s">
        <v>630</v>
      </c>
      <c r="H23" s="140">
        <v>68113</v>
      </c>
      <c r="I23" s="140">
        <v>63889</v>
      </c>
      <c r="J23" s="125" t="s">
        <v>634</v>
      </c>
      <c r="K23" s="124" t="s">
        <v>635</v>
      </c>
      <c r="L23" s="140">
        <v>72555</v>
      </c>
      <c r="M23" s="140">
        <v>34616</v>
      </c>
      <c r="N23" s="125"/>
      <c r="O23" s="124"/>
      <c r="P23" s="140">
        <v>0</v>
      </c>
      <c r="Q23" s="140">
        <v>0</v>
      </c>
      <c r="R23" s="125"/>
      <c r="S23" s="124"/>
      <c r="T23" s="140">
        <v>0</v>
      </c>
      <c r="U23" s="140">
        <v>0</v>
      </c>
      <c r="V23" s="125"/>
      <c r="W23" s="124"/>
      <c r="X23" s="140">
        <v>0</v>
      </c>
      <c r="Y23" s="140">
        <v>0</v>
      </c>
      <c r="Z23" s="125"/>
      <c r="AA23" s="124"/>
      <c r="AB23" s="140">
        <v>0</v>
      </c>
      <c r="AC23" s="140">
        <v>0</v>
      </c>
      <c r="AD23" s="125"/>
      <c r="AE23" s="124"/>
      <c r="AF23" s="140">
        <v>0</v>
      </c>
      <c r="AG23" s="140">
        <v>0</v>
      </c>
      <c r="AH23" s="125"/>
      <c r="AI23" s="124"/>
      <c r="AJ23" s="140">
        <v>0</v>
      </c>
      <c r="AK23" s="140">
        <v>0</v>
      </c>
      <c r="AL23" s="125"/>
      <c r="AM23" s="124"/>
      <c r="AN23" s="140">
        <v>0</v>
      </c>
      <c r="AO23" s="140">
        <v>0</v>
      </c>
      <c r="AP23" s="125"/>
      <c r="AQ23" s="124"/>
      <c r="AR23" s="140">
        <v>0</v>
      </c>
      <c r="AS23" s="140">
        <v>0</v>
      </c>
      <c r="AT23" s="125"/>
      <c r="AU23" s="124"/>
      <c r="AV23" s="140">
        <v>0</v>
      </c>
      <c r="AW23" s="140">
        <v>0</v>
      </c>
      <c r="AX23" s="125"/>
      <c r="AY23" s="124"/>
      <c r="AZ23" s="140">
        <v>0</v>
      </c>
      <c r="BA23" s="140">
        <v>0</v>
      </c>
      <c r="BB23" s="125"/>
      <c r="BC23" s="124"/>
      <c r="BD23" s="140">
        <v>0</v>
      </c>
      <c r="BE23" s="140">
        <v>0</v>
      </c>
      <c r="BF23" s="125"/>
      <c r="BG23" s="124"/>
      <c r="BH23" s="140">
        <v>0</v>
      </c>
      <c r="BI23" s="140">
        <v>0</v>
      </c>
      <c r="BJ23" s="125"/>
      <c r="BK23" s="124"/>
      <c r="BL23" s="140">
        <v>0</v>
      </c>
      <c r="BM23" s="140">
        <v>0</v>
      </c>
      <c r="BN23" s="125"/>
      <c r="BO23" s="124"/>
      <c r="BP23" s="140">
        <v>0</v>
      </c>
      <c r="BQ23" s="140">
        <v>0</v>
      </c>
      <c r="BR23" s="125"/>
      <c r="BS23" s="124"/>
      <c r="BT23" s="140">
        <v>0</v>
      </c>
      <c r="BU23" s="140">
        <v>0</v>
      </c>
      <c r="BV23" s="125"/>
      <c r="BW23" s="124"/>
      <c r="BX23" s="140">
        <v>0</v>
      </c>
      <c r="BY23" s="140">
        <v>0</v>
      </c>
      <c r="BZ23" s="125"/>
      <c r="CA23" s="124"/>
      <c r="CB23" s="140">
        <v>0</v>
      </c>
      <c r="CC23" s="140">
        <v>0</v>
      </c>
      <c r="CD23" s="125"/>
      <c r="CE23" s="124"/>
      <c r="CF23" s="140">
        <v>0</v>
      </c>
      <c r="CG23" s="140">
        <v>0</v>
      </c>
      <c r="CH23" s="125"/>
      <c r="CI23" s="124"/>
      <c r="CJ23" s="140">
        <v>0</v>
      </c>
      <c r="CK23" s="140">
        <v>0</v>
      </c>
      <c r="CL23" s="125"/>
      <c r="CM23" s="124"/>
      <c r="CN23" s="140">
        <v>0</v>
      </c>
      <c r="CO23" s="140">
        <v>0</v>
      </c>
      <c r="CP23" s="125"/>
      <c r="CQ23" s="124"/>
      <c r="CR23" s="140">
        <v>0</v>
      </c>
      <c r="CS23" s="140">
        <v>0</v>
      </c>
      <c r="CT23" s="125"/>
      <c r="CU23" s="124"/>
      <c r="CV23" s="140">
        <v>0</v>
      </c>
      <c r="CW23" s="140">
        <v>0</v>
      </c>
      <c r="CX23" s="125"/>
      <c r="CY23" s="124"/>
      <c r="CZ23" s="140">
        <v>0</v>
      </c>
      <c r="DA23" s="140">
        <v>0</v>
      </c>
      <c r="DB23" s="125"/>
      <c r="DC23" s="124"/>
      <c r="DD23" s="140">
        <v>0</v>
      </c>
      <c r="DE23" s="140">
        <v>0</v>
      </c>
      <c r="DF23" s="125"/>
      <c r="DG23" s="124"/>
      <c r="DH23" s="140">
        <v>0</v>
      </c>
      <c r="DI23" s="140">
        <v>0</v>
      </c>
      <c r="DJ23" s="125"/>
      <c r="DK23" s="124"/>
      <c r="DL23" s="140">
        <v>0</v>
      </c>
      <c r="DM23" s="140">
        <v>0</v>
      </c>
      <c r="DN23" s="125"/>
      <c r="DO23" s="124"/>
      <c r="DP23" s="140">
        <v>0</v>
      </c>
      <c r="DQ23" s="140">
        <v>0</v>
      </c>
      <c r="DR23" s="125"/>
      <c r="DS23" s="124"/>
      <c r="DT23" s="140">
        <v>0</v>
      </c>
      <c r="DU23" s="140">
        <v>0</v>
      </c>
    </row>
    <row r="24" spans="1:125" s="123" customFormat="1" ht="12" customHeight="1">
      <c r="A24" s="124" t="s">
        <v>428</v>
      </c>
      <c r="B24" s="125" t="s">
        <v>584</v>
      </c>
      <c r="C24" s="124" t="s">
        <v>585</v>
      </c>
      <c r="D24" s="140">
        <f t="shared" si="0"/>
        <v>406493</v>
      </c>
      <c r="E24" s="140">
        <f t="shared" si="1"/>
        <v>116555</v>
      </c>
      <c r="F24" s="125" t="s">
        <v>594</v>
      </c>
      <c r="G24" s="124" t="s">
        <v>595</v>
      </c>
      <c r="H24" s="140">
        <v>193966</v>
      </c>
      <c r="I24" s="140">
        <v>39738</v>
      </c>
      <c r="J24" s="125" t="s">
        <v>582</v>
      </c>
      <c r="K24" s="124" t="s">
        <v>583</v>
      </c>
      <c r="L24" s="140">
        <v>59708</v>
      </c>
      <c r="M24" s="140">
        <v>20317</v>
      </c>
      <c r="N24" s="125" t="s">
        <v>586</v>
      </c>
      <c r="O24" s="124" t="s">
        <v>587</v>
      </c>
      <c r="P24" s="140">
        <v>51582</v>
      </c>
      <c r="Q24" s="140">
        <v>23730</v>
      </c>
      <c r="R24" s="125" t="s">
        <v>588</v>
      </c>
      <c r="S24" s="124" t="s">
        <v>589</v>
      </c>
      <c r="T24" s="140">
        <v>35924</v>
      </c>
      <c r="U24" s="140">
        <v>10609</v>
      </c>
      <c r="V24" s="125" t="s">
        <v>590</v>
      </c>
      <c r="W24" s="124" t="s">
        <v>591</v>
      </c>
      <c r="X24" s="140">
        <v>18856</v>
      </c>
      <c r="Y24" s="140">
        <v>6689</v>
      </c>
      <c r="Z24" s="125" t="s">
        <v>592</v>
      </c>
      <c r="AA24" s="124" t="s">
        <v>593</v>
      </c>
      <c r="AB24" s="140">
        <v>46457</v>
      </c>
      <c r="AC24" s="140">
        <v>15472</v>
      </c>
      <c r="AD24" s="125"/>
      <c r="AE24" s="124"/>
      <c r="AF24" s="140">
        <v>0</v>
      </c>
      <c r="AG24" s="140">
        <v>0</v>
      </c>
      <c r="AH24" s="125"/>
      <c r="AI24" s="124"/>
      <c r="AJ24" s="140">
        <v>0</v>
      </c>
      <c r="AK24" s="140">
        <v>0</v>
      </c>
      <c r="AL24" s="125"/>
      <c r="AM24" s="124"/>
      <c r="AN24" s="140">
        <v>0</v>
      </c>
      <c r="AO24" s="140">
        <v>0</v>
      </c>
      <c r="AP24" s="125"/>
      <c r="AQ24" s="124"/>
      <c r="AR24" s="140">
        <v>0</v>
      </c>
      <c r="AS24" s="140">
        <v>0</v>
      </c>
      <c r="AT24" s="125"/>
      <c r="AU24" s="124"/>
      <c r="AV24" s="140">
        <v>0</v>
      </c>
      <c r="AW24" s="140">
        <v>0</v>
      </c>
      <c r="AX24" s="125"/>
      <c r="AY24" s="124"/>
      <c r="AZ24" s="140">
        <v>0</v>
      </c>
      <c r="BA24" s="140">
        <v>0</v>
      </c>
      <c r="BB24" s="125"/>
      <c r="BC24" s="124"/>
      <c r="BD24" s="140">
        <v>0</v>
      </c>
      <c r="BE24" s="140">
        <v>0</v>
      </c>
      <c r="BF24" s="125"/>
      <c r="BG24" s="124"/>
      <c r="BH24" s="140">
        <v>0</v>
      </c>
      <c r="BI24" s="140">
        <v>0</v>
      </c>
      <c r="BJ24" s="125"/>
      <c r="BK24" s="124"/>
      <c r="BL24" s="140">
        <v>0</v>
      </c>
      <c r="BM24" s="140">
        <v>0</v>
      </c>
      <c r="BN24" s="125"/>
      <c r="BO24" s="124"/>
      <c r="BP24" s="140">
        <v>0</v>
      </c>
      <c r="BQ24" s="140">
        <v>0</v>
      </c>
      <c r="BR24" s="125"/>
      <c r="BS24" s="124"/>
      <c r="BT24" s="140">
        <v>0</v>
      </c>
      <c r="BU24" s="140">
        <v>0</v>
      </c>
      <c r="BV24" s="125"/>
      <c r="BW24" s="124"/>
      <c r="BX24" s="140">
        <v>0</v>
      </c>
      <c r="BY24" s="140">
        <v>0</v>
      </c>
      <c r="BZ24" s="125"/>
      <c r="CA24" s="124"/>
      <c r="CB24" s="140">
        <v>0</v>
      </c>
      <c r="CC24" s="140">
        <v>0</v>
      </c>
      <c r="CD24" s="125"/>
      <c r="CE24" s="124"/>
      <c r="CF24" s="140">
        <v>0</v>
      </c>
      <c r="CG24" s="140">
        <v>0</v>
      </c>
      <c r="CH24" s="125"/>
      <c r="CI24" s="124"/>
      <c r="CJ24" s="140">
        <v>0</v>
      </c>
      <c r="CK24" s="140">
        <v>0</v>
      </c>
      <c r="CL24" s="125"/>
      <c r="CM24" s="124"/>
      <c r="CN24" s="140">
        <v>0</v>
      </c>
      <c r="CO24" s="140">
        <v>0</v>
      </c>
      <c r="CP24" s="125"/>
      <c r="CQ24" s="124"/>
      <c r="CR24" s="140">
        <v>0</v>
      </c>
      <c r="CS24" s="140">
        <v>0</v>
      </c>
      <c r="CT24" s="125"/>
      <c r="CU24" s="124"/>
      <c r="CV24" s="140">
        <v>0</v>
      </c>
      <c r="CW24" s="140">
        <v>0</v>
      </c>
      <c r="CX24" s="125"/>
      <c r="CY24" s="124"/>
      <c r="CZ24" s="140">
        <v>0</v>
      </c>
      <c r="DA24" s="140">
        <v>0</v>
      </c>
      <c r="DB24" s="125"/>
      <c r="DC24" s="124"/>
      <c r="DD24" s="140">
        <v>0</v>
      </c>
      <c r="DE24" s="140">
        <v>0</v>
      </c>
      <c r="DF24" s="125"/>
      <c r="DG24" s="124"/>
      <c r="DH24" s="140">
        <v>0</v>
      </c>
      <c r="DI24" s="140">
        <v>0</v>
      </c>
      <c r="DJ24" s="125"/>
      <c r="DK24" s="124"/>
      <c r="DL24" s="140">
        <v>0</v>
      </c>
      <c r="DM24" s="140">
        <v>0</v>
      </c>
      <c r="DN24" s="125"/>
      <c r="DO24" s="124"/>
      <c r="DP24" s="140">
        <v>0</v>
      </c>
      <c r="DQ24" s="140">
        <v>0</v>
      </c>
      <c r="DR24" s="125"/>
      <c r="DS24" s="124"/>
      <c r="DT24" s="140">
        <v>0</v>
      </c>
      <c r="DU24" s="140">
        <v>0</v>
      </c>
    </row>
    <row r="25" spans="1:125" s="123" customFormat="1" ht="12" customHeight="1">
      <c r="A25" s="124" t="s">
        <v>428</v>
      </c>
      <c r="B25" s="125" t="s">
        <v>453</v>
      </c>
      <c r="C25" s="124" t="s">
        <v>454</v>
      </c>
      <c r="D25" s="140">
        <f t="shared" si="0"/>
        <v>483405</v>
      </c>
      <c r="E25" s="140">
        <f t="shared" si="1"/>
        <v>130023</v>
      </c>
      <c r="F25" s="125" t="s">
        <v>451</v>
      </c>
      <c r="G25" s="124" t="s">
        <v>452</v>
      </c>
      <c r="H25" s="140">
        <v>298656</v>
      </c>
      <c r="I25" s="140">
        <v>71617</v>
      </c>
      <c r="J25" s="125" t="s">
        <v>552</v>
      </c>
      <c r="K25" s="124" t="s">
        <v>553</v>
      </c>
      <c r="L25" s="140">
        <v>40622</v>
      </c>
      <c r="M25" s="140">
        <v>20780</v>
      </c>
      <c r="N25" s="125" t="s">
        <v>554</v>
      </c>
      <c r="O25" s="124" t="s">
        <v>206</v>
      </c>
      <c r="P25" s="140">
        <v>31287</v>
      </c>
      <c r="Q25" s="140">
        <v>16674</v>
      </c>
      <c r="R25" s="125" t="s">
        <v>555</v>
      </c>
      <c r="S25" s="124" t="s">
        <v>556</v>
      </c>
      <c r="T25" s="140">
        <v>14319</v>
      </c>
      <c r="U25" s="140">
        <v>0</v>
      </c>
      <c r="V25" s="125" t="s">
        <v>559</v>
      </c>
      <c r="W25" s="124" t="s">
        <v>560</v>
      </c>
      <c r="X25" s="140">
        <v>12211</v>
      </c>
      <c r="Y25" s="140">
        <v>0</v>
      </c>
      <c r="Z25" s="125" t="s">
        <v>563</v>
      </c>
      <c r="AA25" s="124" t="s">
        <v>564</v>
      </c>
      <c r="AB25" s="140">
        <v>6100</v>
      </c>
      <c r="AC25" s="140">
        <v>0</v>
      </c>
      <c r="AD25" s="125" t="s">
        <v>568</v>
      </c>
      <c r="AE25" s="124" t="s">
        <v>569</v>
      </c>
      <c r="AF25" s="140">
        <v>12541</v>
      </c>
      <c r="AG25" s="140">
        <v>0</v>
      </c>
      <c r="AH25" s="125" t="s">
        <v>570</v>
      </c>
      <c r="AI25" s="124" t="s">
        <v>571</v>
      </c>
      <c r="AJ25" s="140">
        <v>6683</v>
      </c>
      <c r="AK25" s="140">
        <v>0</v>
      </c>
      <c r="AL25" s="125" t="s">
        <v>572</v>
      </c>
      <c r="AM25" s="124" t="s">
        <v>573</v>
      </c>
      <c r="AN25" s="140">
        <v>9307</v>
      </c>
      <c r="AO25" s="140">
        <v>0</v>
      </c>
      <c r="AP25" s="125" t="s">
        <v>574</v>
      </c>
      <c r="AQ25" s="124" t="s">
        <v>575</v>
      </c>
      <c r="AR25" s="140">
        <v>7765</v>
      </c>
      <c r="AS25" s="140">
        <v>0</v>
      </c>
      <c r="AT25" s="125" t="s">
        <v>576</v>
      </c>
      <c r="AU25" s="124" t="s">
        <v>577</v>
      </c>
      <c r="AV25" s="140">
        <v>18695</v>
      </c>
      <c r="AW25" s="140">
        <v>7297</v>
      </c>
      <c r="AX25" s="125" t="s">
        <v>578</v>
      </c>
      <c r="AY25" s="124" t="s">
        <v>579</v>
      </c>
      <c r="AZ25" s="140">
        <v>17678</v>
      </c>
      <c r="BA25" s="140">
        <v>8564</v>
      </c>
      <c r="BB25" s="125" t="s">
        <v>580</v>
      </c>
      <c r="BC25" s="124" t="s">
        <v>581</v>
      </c>
      <c r="BD25" s="140">
        <v>7541</v>
      </c>
      <c r="BE25" s="140">
        <v>5091</v>
      </c>
      <c r="BF25" s="125"/>
      <c r="BG25" s="124"/>
      <c r="BH25" s="140">
        <v>0</v>
      </c>
      <c r="BI25" s="140">
        <v>0</v>
      </c>
      <c r="BJ25" s="125"/>
      <c r="BK25" s="124"/>
      <c r="BL25" s="140">
        <v>0</v>
      </c>
      <c r="BM25" s="140">
        <v>0</v>
      </c>
      <c r="BN25" s="125"/>
      <c r="BO25" s="124"/>
      <c r="BP25" s="140">
        <v>0</v>
      </c>
      <c r="BQ25" s="140">
        <v>0</v>
      </c>
      <c r="BR25" s="125"/>
      <c r="BS25" s="124"/>
      <c r="BT25" s="140">
        <v>0</v>
      </c>
      <c r="BU25" s="140">
        <v>0</v>
      </c>
      <c r="BV25" s="125"/>
      <c r="BW25" s="124"/>
      <c r="BX25" s="140">
        <v>0</v>
      </c>
      <c r="BY25" s="140">
        <v>0</v>
      </c>
      <c r="BZ25" s="125"/>
      <c r="CA25" s="124"/>
      <c r="CB25" s="140">
        <v>0</v>
      </c>
      <c r="CC25" s="140">
        <v>0</v>
      </c>
      <c r="CD25" s="125"/>
      <c r="CE25" s="124"/>
      <c r="CF25" s="140">
        <v>0</v>
      </c>
      <c r="CG25" s="140">
        <v>0</v>
      </c>
      <c r="CH25" s="125"/>
      <c r="CI25" s="124"/>
      <c r="CJ25" s="140">
        <v>0</v>
      </c>
      <c r="CK25" s="140">
        <v>0</v>
      </c>
      <c r="CL25" s="125"/>
      <c r="CM25" s="124"/>
      <c r="CN25" s="140">
        <v>0</v>
      </c>
      <c r="CO25" s="140">
        <v>0</v>
      </c>
      <c r="CP25" s="125"/>
      <c r="CQ25" s="124"/>
      <c r="CR25" s="140">
        <v>0</v>
      </c>
      <c r="CS25" s="140">
        <v>0</v>
      </c>
      <c r="CT25" s="125"/>
      <c r="CU25" s="124"/>
      <c r="CV25" s="140">
        <v>0</v>
      </c>
      <c r="CW25" s="140">
        <v>0</v>
      </c>
      <c r="CX25" s="125"/>
      <c r="CY25" s="124"/>
      <c r="CZ25" s="140">
        <v>0</v>
      </c>
      <c r="DA25" s="140">
        <v>0</v>
      </c>
      <c r="DB25" s="125"/>
      <c r="DC25" s="124"/>
      <c r="DD25" s="140">
        <v>0</v>
      </c>
      <c r="DE25" s="140">
        <v>0</v>
      </c>
      <c r="DF25" s="125"/>
      <c r="DG25" s="124"/>
      <c r="DH25" s="140">
        <v>0</v>
      </c>
      <c r="DI25" s="140">
        <v>0</v>
      </c>
      <c r="DJ25" s="125"/>
      <c r="DK25" s="124"/>
      <c r="DL25" s="140">
        <v>0</v>
      </c>
      <c r="DM25" s="140">
        <v>0</v>
      </c>
      <c r="DN25" s="125"/>
      <c r="DO25" s="124"/>
      <c r="DP25" s="140">
        <v>0</v>
      </c>
      <c r="DQ25" s="140">
        <v>0</v>
      </c>
      <c r="DR25" s="125"/>
      <c r="DS25" s="124"/>
      <c r="DT25" s="140">
        <v>0</v>
      </c>
      <c r="DU25" s="140">
        <v>0</v>
      </c>
    </row>
    <row r="26" spans="1:125" s="123" customFormat="1" ht="12" customHeight="1">
      <c r="A26" s="124" t="s">
        <v>428</v>
      </c>
      <c r="B26" s="125" t="s">
        <v>469</v>
      </c>
      <c r="C26" s="124" t="s">
        <v>470</v>
      </c>
      <c r="D26" s="140">
        <f t="shared" si="0"/>
        <v>452723</v>
      </c>
      <c r="E26" s="140">
        <f t="shared" si="1"/>
        <v>0</v>
      </c>
      <c r="F26" s="125" t="s">
        <v>465</v>
      </c>
      <c r="G26" s="124" t="s">
        <v>466</v>
      </c>
      <c r="H26" s="140">
        <v>179340</v>
      </c>
      <c r="I26" s="140">
        <v>0</v>
      </c>
      <c r="J26" s="125" t="s">
        <v>471</v>
      </c>
      <c r="K26" s="124" t="s">
        <v>472</v>
      </c>
      <c r="L26" s="140">
        <v>73460</v>
      </c>
      <c r="M26" s="140">
        <v>0</v>
      </c>
      <c r="N26" s="125" t="s">
        <v>538</v>
      </c>
      <c r="O26" s="124" t="s">
        <v>539</v>
      </c>
      <c r="P26" s="140">
        <v>55309</v>
      </c>
      <c r="Q26" s="140">
        <v>0</v>
      </c>
      <c r="R26" s="125" t="s">
        <v>542</v>
      </c>
      <c r="S26" s="124" t="s">
        <v>543</v>
      </c>
      <c r="T26" s="140">
        <v>60974</v>
      </c>
      <c r="U26" s="140">
        <v>0</v>
      </c>
      <c r="V26" s="125" t="s">
        <v>544</v>
      </c>
      <c r="W26" s="124" t="s">
        <v>545</v>
      </c>
      <c r="X26" s="140">
        <v>18669</v>
      </c>
      <c r="Y26" s="140">
        <v>0</v>
      </c>
      <c r="Z26" s="125" t="s">
        <v>546</v>
      </c>
      <c r="AA26" s="124" t="s">
        <v>547</v>
      </c>
      <c r="AB26" s="140">
        <v>35503</v>
      </c>
      <c r="AC26" s="140">
        <v>0</v>
      </c>
      <c r="AD26" s="125" t="s">
        <v>548</v>
      </c>
      <c r="AE26" s="124" t="s">
        <v>549</v>
      </c>
      <c r="AF26" s="140">
        <v>8736</v>
      </c>
      <c r="AG26" s="140">
        <v>0</v>
      </c>
      <c r="AH26" s="125" t="s">
        <v>550</v>
      </c>
      <c r="AI26" s="124" t="s">
        <v>551</v>
      </c>
      <c r="AJ26" s="140">
        <v>20732</v>
      </c>
      <c r="AK26" s="140">
        <v>0</v>
      </c>
      <c r="AL26" s="125"/>
      <c r="AM26" s="124"/>
      <c r="AN26" s="140">
        <v>0</v>
      </c>
      <c r="AO26" s="140">
        <v>0</v>
      </c>
      <c r="AP26" s="125"/>
      <c r="AQ26" s="124"/>
      <c r="AR26" s="140">
        <v>0</v>
      </c>
      <c r="AS26" s="140">
        <v>0</v>
      </c>
      <c r="AT26" s="125"/>
      <c r="AU26" s="124"/>
      <c r="AV26" s="140">
        <v>0</v>
      </c>
      <c r="AW26" s="140">
        <v>0</v>
      </c>
      <c r="AX26" s="125"/>
      <c r="AY26" s="124"/>
      <c r="AZ26" s="140">
        <v>0</v>
      </c>
      <c r="BA26" s="140">
        <v>0</v>
      </c>
      <c r="BB26" s="125"/>
      <c r="BC26" s="124"/>
      <c r="BD26" s="140">
        <v>0</v>
      </c>
      <c r="BE26" s="140">
        <v>0</v>
      </c>
      <c r="BF26" s="125"/>
      <c r="BG26" s="124"/>
      <c r="BH26" s="140">
        <v>0</v>
      </c>
      <c r="BI26" s="140">
        <v>0</v>
      </c>
      <c r="BJ26" s="125"/>
      <c r="BK26" s="124"/>
      <c r="BL26" s="140">
        <v>0</v>
      </c>
      <c r="BM26" s="140">
        <v>0</v>
      </c>
      <c r="BN26" s="125"/>
      <c r="BO26" s="124"/>
      <c r="BP26" s="140">
        <v>0</v>
      </c>
      <c r="BQ26" s="140">
        <v>0</v>
      </c>
      <c r="BR26" s="125"/>
      <c r="BS26" s="124"/>
      <c r="BT26" s="140">
        <v>0</v>
      </c>
      <c r="BU26" s="140">
        <v>0</v>
      </c>
      <c r="BV26" s="125"/>
      <c r="BW26" s="124"/>
      <c r="BX26" s="140">
        <v>0</v>
      </c>
      <c r="BY26" s="140">
        <v>0</v>
      </c>
      <c r="BZ26" s="125"/>
      <c r="CA26" s="124"/>
      <c r="CB26" s="140">
        <v>0</v>
      </c>
      <c r="CC26" s="140">
        <v>0</v>
      </c>
      <c r="CD26" s="125"/>
      <c r="CE26" s="124"/>
      <c r="CF26" s="140">
        <v>0</v>
      </c>
      <c r="CG26" s="140">
        <v>0</v>
      </c>
      <c r="CH26" s="125"/>
      <c r="CI26" s="124"/>
      <c r="CJ26" s="140">
        <v>0</v>
      </c>
      <c r="CK26" s="140">
        <v>0</v>
      </c>
      <c r="CL26" s="125"/>
      <c r="CM26" s="124"/>
      <c r="CN26" s="140">
        <v>0</v>
      </c>
      <c r="CO26" s="140">
        <v>0</v>
      </c>
      <c r="CP26" s="125"/>
      <c r="CQ26" s="124"/>
      <c r="CR26" s="140">
        <v>0</v>
      </c>
      <c r="CS26" s="140">
        <v>0</v>
      </c>
      <c r="CT26" s="125"/>
      <c r="CU26" s="124"/>
      <c r="CV26" s="140">
        <v>0</v>
      </c>
      <c r="CW26" s="140">
        <v>0</v>
      </c>
      <c r="CX26" s="125"/>
      <c r="CY26" s="124"/>
      <c r="CZ26" s="140">
        <v>0</v>
      </c>
      <c r="DA26" s="140">
        <v>0</v>
      </c>
      <c r="DB26" s="125"/>
      <c r="DC26" s="124"/>
      <c r="DD26" s="140">
        <v>0</v>
      </c>
      <c r="DE26" s="140">
        <v>0</v>
      </c>
      <c r="DF26" s="125"/>
      <c r="DG26" s="124"/>
      <c r="DH26" s="140">
        <v>0</v>
      </c>
      <c r="DI26" s="140">
        <v>0</v>
      </c>
      <c r="DJ26" s="125"/>
      <c r="DK26" s="124"/>
      <c r="DL26" s="140">
        <v>0</v>
      </c>
      <c r="DM26" s="140">
        <v>0</v>
      </c>
      <c r="DN26" s="125"/>
      <c r="DO26" s="124"/>
      <c r="DP26" s="140">
        <v>0</v>
      </c>
      <c r="DQ26" s="140">
        <v>0</v>
      </c>
      <c r="DR26" s="125"/>
      <c r="DS26" s="124"/>
      <c r="DT26" s="140">
        <v>0</v>
      </c>
      <c r="DU26" s="140">
        <v>0</v>
      </c>
    </row>
    <row r="27" spans="1:125" s="123" customFormat="1" ht="12" customHeight="1">
      <c r="A27" s="124" t="s">
        <v>428</v>
      </c>
      <c r="B27" s="125" t="s">
        <v>433</v>
      </c>
      <c r="C27" s="124" t="s">
        <v>434</v>
      </c>
      <c r="D27" s="140">
        <f t="shared" si="0"/>
        <v>0</v>
      </c>
      <c r="E27" s="140">
        <f t="shared" si="1"/>
        <v>94066</v>
      </c>
      <c r="F27" s="125" t="s">
        <v>459</v>
      </c>
      <c r="G27" s="124" t="s">
        <v>460</v>
      </c>
      <c r="H27" s="140">
        <v>0</v>
      </c>
      <c r="I27" s="140">
        <v>56157</v>
      </c>
      <c r="J27" s="125" t="s">
        <v>429</v>
      </c>
      <c r="K27" s="124" t="s">
        <v>430</v>
      </c>
      <c r="L27" s="140">
        <v>0</v>
      </c>
      <c r="M27" s="140">
        <v>24363</v>
      </c>
      <c r="N27" s="125" t="s">
        <v>620</v>
      </c>
      <c r="O27" s="124" t="s">
        <v>621</v>
      </c>
      <c r="P27" s="140">
        <v>0</v>
      </c>
      <c r="Q27" s="140">
        <v>6491</v>
      </c>
      <c r="R27" s="125" t="s">
        <v>622</v>
      </c>
      <c r="S27" s="124" t="s">
        <v>203</v>
      </c>
      <c r="T27" s="140">
        <v>0</v>
      </c>
      <c r="U27" s="140">
        <v>7055</v>
      </c>
      <c r="V27" s="125"/>
      <c r="W27" s="124"/>
      <c r="X27" s="140">
        <v>0</v>
      </c>
      <c r="Y27" s="140">
        <v>0</v>
      </c>
      <c r="Z27" s="125"/>
      <c r="AA27" s="124"/>
      <c r="AB27" s="140">
        <v>0</v>
      </c>
      <c r="AC27" s="140">
        <v>0</v>
      </c>
      <c r="AD27" s="125"/>
      <c r="AE27" s="124"/>
      <c r="AF27" s="140">
        <v>0</v>
      </c>
      <c r="AG27" s="140">
        <v>0</v>
      </c>
      <c r="AH27" s="125"/>
      <c r="AI27" s="124"/>
      <c r="AJ27" s="140">
        <v>0</v>
      </c>
      <c r="AK27" s="140">
        <v>0</v>
      </c>
      <c r="AL27" s="125"/>
      <c r="AM27" s="124"/>
      <c r="AN27" s="140">
        <v>0</v>
      </c>
      <c r="AO27" s="140">
        <v>0</v>
      </c>
      <c r="AP27" s="125"/>
      <c r="AQ27" s="124"/>
      <c r="AR27" s="140">
        <v>0</v>
      </c>
      <c r="AS27" s="140">
        <v>0</v>
      </c>
      <c r="AT27" s="125"/>
      <c r="AU27" s="124"/>
      <c r="AV27" s="140">
        <v>0</v>
      </c>
      <c r="AW27" s="140">
        <v>0</v>
      </c>
      <c r="AX27" s="125"/>
      <c r="AY27" s="124"/>
      <c r="AZ27" s="140">
        <v>0</v>
      </c>
      <c r="BA27" s="140">
        <v>0</v>
      </c>
      <c r="BB27" s="125"/>
      <c r="BC27" s="124"/>
      <c r="BD27" s="140">
        <v>0</v>
      </c>
      <c r="BE27" s="140">
        <v>0</v>
      </c>
      <c r="BF27" s="125"/>
      <c r="BG27" s="124"/>
      <c r="BH27" s="140">
        <v>0</v>
      </c>
      <c r="BI27" s="140">
        <v>0</v>
      </c>
      <c r="BJ27" s="125"/>
      <c r="BK27" s="124"/>
      <c r="BL27" s="140">
        <v>0</v>
      </c>
      <c r="BM27" s="140">
        <v>0</v>
      </c>
      <c r="BN27" s="125"/>
      <c r="BO27" s="124"/>
      <c r="BP27" s="140">
        <v>0</v>
      </c>
      <c r="BQ27" s="140">
        <v>0</v>
      </c>
      <c r="BR27" s="125"/>
      <c r="BS27" s="124"/>
      <c r="BT27" s="140">
        <v>0</v>
      </c>
      <c r="BU27" s="140">
        <v>0</v>
      </c>
      <c r="BV27" s="125"/>
      <c r="BW27" s="124"/>
      <c r="BX27" s="140">
        <v>0</v>
      </c>
      <c r="BY27" s="140">
        <v>0</v>
      </c>
      <c r="BZ27" s="125"/>
      <c r="CA27" s="124"/>
      <c r="CB27" s="140">
        <v>0</v>
      </c>
      <c r="CC27" s="140">
        <v>0</v>
      </c>
      <c r="CD27" s="125"/>
      <c r="CE27" s="124"/>
      <c r="CF27" s="140">
        <v>0</v>
      </c>
      <c r="CG27" s="140">
        <v>0</v>
      </c>
      <c r="CH27" s="125"/>
      <c r="CI27" s="124"/>
      <c r="CJ27" s="140">
        <v>0</v>
      </c>
      <c r="CK27" s="140">
        <v>0</v>
      </c>
      <c r="CL27" s="125"/>
      <c r="CM27" s="124"/>
      <c r="CN27" s="140">
        <v>0</v>
      </c>
      <c r="CO27" s="140">
        <v>0</v>
      </c>
      <c r="CP27" s="125"/>
      <c r="CQ27" s="124"/>
      <c r="CR27" s="140">
        <v>0</v>
      </c>
      <c r="CS27" s="140">
        <v>0</v>
      </c>
      <c r="CT27" s="125"/>
      <c r="CU27" s="124"/>
      <c r="CV27" s="140">
        <v>0</v>
      </c>
      <c r="CW27" s="140">
        <v>0</v>
      </c>
      <c r="CX27" s="125"/>
      <c r="CY27" s="124"/>
      <c r="CZ27" s="140">
        <v>0</v>
      </c>
      <c r="DA27" s="140">
        <v>0</v>
      </c>
      <c r="DB27" s="125"/>
      <c r="DC27" s="124"/>
      <c r="DD27" s="140">
        <v>0</v>
      </c>
      <c r="DE27" s="140">
        <v>0</v>
      </c>
      <c r="DF27" s="125"/>
      <c r="DG27" s="124"/>
      <c r="DH27" s="140">
        <v>0</v>
      </c>
      <c r="DI27" s="140">
        <v>0</v>
      </c>
      <c r="DJ27" s="125"/>
      <c r="DK27" s="124"/>
      <c r="DL27" s="140">
        <v>0</v>
      </c>
      <c r="DM27" s="140">
        <v>0</v>
      </c>
      <c r="DN27" s="125"/>
      <c r="DO27" s="124"/>
      <c r="DP27" s="140">
        <v>0</v>
      </c>
      <c r="DQ27" s="140">
        <v>0</v>
      </c>
      <c r="DR27" s="125"/>
      <c r="DS27" s="124"/>
      <c r="DT27" s="140">
        <v>0</v>
      </c>
      <c r="DU27" s="140">
        <v>0</v>
      </c>
    </row>
    <row r="28" spans="1:125" s="123" customFormat="1" ht="12" customHeight="1">
      <c r="A28" s="124" t="s">
        <v>428</v>
      </c>
      <c r="B28" s="125" t="s">
        <v>443</v>
      </c>
      <c r="C28" s="124" t="s">
        <v>444</v>
      </c>
      <c r="D28" s="140">
        <f t="shared" si="0"/>
        <v>521953</v>
      </c>
      <c r="E28" s="140">
        <f t="shared" si="1"/>
        <v>265145</v>
      </c>
      <c r="F28" s="125" t="s">
        <v>441</v>
      </c>
      <c r="G28" s="124" t="s">
        <v>442</v>
      </c>
      <c r="H28" s="140">
        <v>288317</v>
      </c>
      <c r="I28" s="140">
        <v>213146</v>
      </c>
      <c r="J28" s="125" t="s">
        <v>500</v>
      </c>
      <c r="K28" s="124" t="s">
        <v>501</v>
      </c>
      <c r="L28" s="140">
        <v>207389</v>
      </c>
      <c r="M28" s="140">
        <v>32024</v>
      </c>
      <c r="N28" s="125" t="s">
        <v>526</v>
      </c>
      <c r="O28" s="124" t="s">
        <v>527</v>
      </c>
      <c r="P28" s="140">
        <v>5282</v>
      </c>
      <c r="Q28" s="140">
        <v>6100</v>
      </c>
      <c r="R28" s="125" t="s">
        <v>528</v>
      </c>
      <c r="S28" s="124" t="s">
        <v>529</v>
      </c>
      <c r="T28" s="140">
        <v>20965</v>
      </c>
      <c r="U28" s="140">
        <v>13875</v>
      </c>
      <c r="V28" s="125" t="s">
        <v>618</v>
      </c>
      <c r="W28" s="124" t="s">
        <v>619</v>
      </c>
      <c r="X28" s="140">
        <v>0</v>
      </c>
      <c r="Y28" s="140">
        <v>0</v>
      </c>
      <c r="Z28" s="125"/>
      <c r="AA28" s="124"/>
      <c r="AB28" s="140">
        <v>0</v>
      </c>
      <c r="AC28" s="140">
        <v>0</v>
      </c>
      <c r="AD28" s="125"/>
      <c r="AE28" s="124"/>
      <c r="AF28" s="140">
        <v>0</v>
      </c>
      <c r="AG28" s="140">
        <v>0</v>
      </c>
      <c r="AH28" s="125"/>
      <c r="AI28" s="124"/>
      <c r="AJ28" s="140">
        <v>0</v>
      </c>
      <c r="AK28" s="140">
        <v>0</v>
      </c>
      <c r="AL28" s="125"/>
      <c r="AM28" s="124"/>
      <c r="AN28" s="140">
        <v>0</v>
      </c>
      <c r="AO28" s="140">
        <v>0</v>
      </c>
      <c r="AP28" s="125"/>
      <c r="AQ28" s="124"/>
      <c r="AR28" s="140">
        <v>0</v>
      </c>
      <c r="AS28" s="140">
        <v>0</v>
      </c>
      <c r="AT28" s="125"/>
      <c r="AU28" s="124"/>
      <c r="AV28" s="140">
        <v>0</v>
      </c>
      <c r="AW28" s="140">
        <v>0</v>
      </c>
      <c r="AX28" s="125"/>
      <c r="AY28" s="124"/>
      <c r="AZ28" s="140">
        <v>0</v>
      </c>
      <c r="BA28" s="140">
        <v>0</v>
      </c>
      <c r="BB28" s="125"/>
      <c r="BC28" s="124"/>
      <c r="BD28" s="140">
        <v>0</v>
      </c>
      <c r="BE28" s="140">
        <v>0</v>
      </c>
      <c r="BF28" s="125"/>
      <c r="BG28" s="124"/>
      <c r="BH28" s="140">
        <v>0</v>
      </c>
      <c r="BI28" s="140">
        <v>0</v>
      </c>
      <c r="BJ28" s="125"/>
      <c r="BK28" s="124"/>
      <c r="BL28" s="140">
        <v>0</v>
      </c>
      <c r="BM28" s="140">
        <v>0</v>
      </c>
      <c r="BN28" s="125"/>
      <c r="BO28" s="124"/>
      <c r="BP28" s="140">
        <v>0</v>
      </c>
      <c r="BQ28" s="140">
        <v>0</v>
      </c>
      <c r="BR28" s="125"/>
      <c r="BS28" s="124"/>
      <c r="BT28" s="140">
        <v>0</v>
      </c>
      <c r="BU28" s="140">
        <v>0</v>
      </c>
      <c r="BV28" s="125"/>
      <c r="BW28" s="124"/>
      <c r="BX28" s="140">
        <v>0</v>
      </c>
      <c r="BY28" s="140">
        <v>0</v>
      </c>
      <c r="BZ28" s="125"/>
      <c r="CA28" s="124"/>
      <c r="CB28" s="140">
        <v>0</v>
      </c>
      <c r="CC28" s="140">
        <v>0</v>
      </c>
      <c r="CD28" s="125"/>
      <c r="CE28" s="124"/>
      <c r="CF28" s="140">
        <v>0</v>
      </c>
      <c r="CG28" s="140">
        <v>0</v>
      </c>
      <c r="CH28" s="125"/>
      <c r="CI28" s="124"/>
      <c r="CJ28" s="140">
        <v>0</v>
      </c>
      <c r="CK28" s="140">
        <v>0</v>
      </c>
      <c r="CL28" s="125"/>
      <c r="CM28" s="124"/>
      <c r="CN28" s="140">
        <v>0</v>
      </c>
      <c r="CO28" s="140">
        <v>0</v>
      </c>
      <c r="CP28" s="125"/>
      <c r="CQ28" s="124"/>
      <c r="CR28" s="140">
        <v>0</v>
      </c>
      <c r="CS28" s="140">
        <v>0</v>
      </c>
      <c r="CT28" s="125"/>
      <c r="CU28" s="124"/>
      <c r="CV28" s="140">
        <v>0</v>
      </c>
      <c r="CW28" s="140">
        <v>0</v>
      </c>
      <c r="CX28" s="125"/>
      <c r="CY28" s="124"/>
      <c r="CZ28" s="140">
        <v>0</v>
      </c>
      <c r="DA28" s="140">
        <v>0</v>
      </c>
      <c r="DB28" s="125"/>
      <c r="DC28" s="124"/>
      <c r="DD28" s="140">
        <v>0</v>
      </c>
      <c r="DE28" s="140">
        <v>0</v>
      </c>
      <c r="DF28" s="125"/>
      <c r="DG28" s="124"/>
      <c r="DH28" s="140">
        <v>0</v>
      </c>
      <c r="DI28" s="140">
        <v>0</v>
      </c>
      <c r="DJ28" s="125"/>
      <c r="DK28" s="124"/>
      <c r="DL28" s="140">
        <v>0</v>
      </c>
      <c r="DM28" s="140">
        <v>0</v>
      </c>
      <c r="DN28" s="125"/>
      <c r="DO28" s="124"/>
      <c r="DP28" s="140">
        <v>0</v>
      </c>
      <c r="DQ28" s="140">
        <v>0</v>
      </c>
      <c r="DR28" s="125"/>
      <c r="DS28" s="124"/>
      <c r="DT28" s="140">
        <v>0</v>
      </c>
      <c r="DU28" s="140">
        <v>0</v>
      </c>
    </row>
    <row r="29" spans="1:125" s="123" customFormat="1" ht="12" customHeight="1">
      <c r="A29" s="124" t="s">
        <v>428</v>
      </c>
      <c r="B29" s="125" t="s">
        <v>480</v>
      </c>
      <c r="C29" s="124" t="s">
        <v>481</v>
      </c>
      <c r="D29" s="140">
        <f t="shared" si="0"/>
        <v>155384</v>
      </c>
      <c r="E29" s="140">
        <f t="shared" si="1"/>
        <v>72490</v>
      </c>
      <c r="F29" s="125" t="s">
        <v>478</v>
      </c>
      <c r="G29" s="124" t="s">
        <v>479</v>
      </c>
      <c r="H29" s="140">
        <v>112343</v>
      </c>
      <c r="I29" s="140">
        <v>60674</v>
      </c>
      <c r="J29" s="125" t="s">
        <v>625</v>
      </c>
      <c r="K29" s="124" t="s">
        <v>626</v>
      </c>
      <c r="L29" s="140">
        <v>17869</v>
      </c>
      <c r="M29" s="140">
        <v>8191</v>
      </c>
      <c r="N29" s="125" t="s">
        <v>627</v>
      </c>
      <c r="O29" s="124" t="s">
        <v>628</v>
      </c>
      <c r="P29" s="140">
        <v>25172</v>
      </c>
      <c r="Q29" s="140">
        <v>3625</v>
      </c>
      <c r="R29" s="125"/>
      <c r="S29" s="124"/>
      <c r="T29" s="140">
        <v>0</v>
      </c>
      <c r="U29" s="140">
        <v>0</v>
      </c>
      <c r="V29" s="125"/>
      <c r="W29" s="124"/>
      <c r="X29" s="140">
        <v>0</v>
      </c>
      <c r="Y29" s="140">
        <v>0</v>
      </c>
      <c r="Z29" s="125"/>
      <c r="AA29" s="124"/>
      <c r="AB29" s="140">
        <v>0</v>
      </c>
      <c r="AC29" s="140">
        <v>0</v>
      </c>
      <c r="AD29" s="125"/>
      <c r="AE29" s="124"/>
      <c r="AF29" s="140">
        <v>0</v>
      </c>
      <c r="AG29" s="140">
        <v>0</v>
      </c>
      <c r="AH29" s="125"/>
      <c r="AI29" s="124"/>
      <c r="AJ29" s="140">
        <v>0</v>
      </c>
      <c r="AK29" s="140">
        <v>0</v>
      </c>
      <c r="AL29" s="125"/>
      <c r="AM29" s="124"/>
      <c r="AN29" s="140">
        <v>0</v>
      </c>
      <c r="AO29" s="140">
        <v>0</v>
      </c>
      <c r="AP29" s="125"/>
      <c r="AQ29" s="124"/>
      <c r="AR29" s="140">
        <v>0</v>
      </c>
      <c r="AS29" s="140">
        <v>0</v>
      </c>
      <c r="AT29" s="125"/>
      <c r="AU29" s="124"/>
      <c r="AV29" s="140">
        <v>0</v>
      </c>
      <c r="AW29" s="140">
        <v>0</v>
      </c>
      <c r="AX29" s="125"/>
      <c r="AY29" s="124"/>
      <c r="AZ29" s="140">
        <v>0</v>
      </c>
      <c r="BA29" s="140">
        <v>0</v>
      </c>
      <c r="BB29" s="125"/>
      <c r="BC29" s="124"/>
      <c r="BD29" s="140">
        <v>0</v>
      </c>
      <c r="BE29" s="140">
        <v>0</v>
      </c>
      <c r="BF29" s="125"/>
      <c r="BG29" s="124"/>
      <c r="BH29" s="140">
        <v>0</v>
      </c>
      <c r="BI29" s="140">
        <v>0</v>
      </c>
      <c r="BJ29" s="125"/>
      <c r="BK29" s="124"/>
      <c r="BL29" s="140">
        <v>0</v>
      </c>
      <c r="BM29" s="140">
        <v>0</v>
      </c>
      <c r="BN29" s="125"/>
      <c r="BO29" s="124"/>
      <c r="BP29" s="140">
        <v>0</v>
      </c>
      <c r="BQ29" s="140">
        <v>0</v>
      </c>
      <c r="BR29" s="125"/>
      <c r="BS29" s="124"/>
      <c r="BT29" s="140">
        <v>0</v>
      </c>
      <c r="BU29" s="140">
        <v>0</v>
      </c>
      <c r="BV29" s="125"/>
      <c r="BW29" s="124"/>
      <c r="BX29" s="140">
        <v>0</v>
      </c>
      <c r="BY29" s="140">
        <v>0</v>
      </c>
      <c r="BZ29" s="125"/>
      <c r="CA29" s="124"/>
      <c r="CB29" s="140">
        <v>0</v>
      </c>
      <c r="CC29" s="140">
        <v>0</v>
      </c>
      <c r="CD29" s="125"/>
      <c r="CE29" s="124"/>
      <c r="CF29" s="140">
        <v>0</v>
      </c>
      <c r="CG29" s="140">
        <v>0</v>
      </c>
      <c r="CH29" s="125"/>
      <c r="CI29" s="124"/>
      <c r="CJ29" s="140">
        <v>0</v>
      </c>
      <c r="CK29" s="140">
        <v>0</v>
      </c>
      <c r="CL29" s="125"/>
      <c r="CM29" s="124"/>
      <c r="CN29" s="140">
        <v>0</v>
      </c>
      <c r="CO29" s="140">
        <v>0</v>
      </c>
      <c r="CP29" s="125"/>
      <c r="CQ29" s="124"/>
      <c r="CR29" s="140">
        <v>0</v>
      </c>
      <c r="CS29" s="140">
        <v>0</v>
      </c>
      <c r="CT29" s="125"/>
      <c r="CU29" s="124"/>
      <c r="CV29" s="140">
        <v>0</v>
      </c>
      <c r="CW29" s="140">
        <v>0</v>
      </c>
      <c r="CX29" s="125"/>
      <c r="CY29" s="124"/>
      <c r="CZ29" s="140">
        <v>0</v>
      </c>
      <c r="DA29" s="140">
        <v>0</v>
      </c>
      <c r="DB29" s="125"/>
      <c r="DC29" s="124"/>
      <c r="DD29" s="140">
        <v>0</v>
      </c>
      <c r="DE29" s="140">
        <v>0</v>
      </c>
      <c r="DF29" s="125"/>
      <c r="DG29" s="124"/>
      <c r="DH29" s="140">
        <v>0</v>
      </c>
      <c r="DI29" s="140">
        <v>0</v>
      </c>
      <c r="DJ29" s="125"/>
      <c r="DK29" s="124"/>
      <c r="DL29" s="140">
        <v>0</v>
      </c>
      <c r="DM29" s="140">
        <v>0</v>
      </c>
      <c r="DN29" s="125"/>
      <c r="DO29" s="124"/>
      <c r="DP29" s="140">
        <v>0</v>
      </c>
      <c r="DQ29" s="140">
        <v>0</v>
      </c>
      <c r="DR29" s="125"/>
      <c r="DS29" s="124"/>
      <c r="DT29" s="140">
        <v>0</v>
      </c>
      <c r="DU29" s="140">
        <v>0</v>
      </c>
    </row>
    <row r="30" spans="1:125" s="123" customFormat="1" ht="12" customHeight="1">
      <c r="A30" s="124" t="s">
        <v>428</v>
      </c>
      <c r="B30" s="125" t="s">
        <v>435</v>
      </c>
      <c r="C30" s="124" t="s">
        <v>436</v>
      </c>
      <c r="D30" s="140">
        <f t="shared" si="0"/>
        <v>430980</v>
      </c>
      <c r="E30" s="140">
        <f t="shared" si="1"/>
        <v>92369</v>
      </c>
      <c r="F30" s="125" t="s">
        <v>475</v>
      </c>
      <c r="G30" s="124" t="s">
        <v>476</v>
      </c>
      <c r="H30" s="140">
        <v>225145</v>
      </c>
      <c r="I30" s="140">
        <v>62966</v>
      </c>
      <c r="J30" s="125" t="s">
        <v>623</v>
      </c>
      <c r="K30" s="124" t="s">
        <v>624</v>
      </c>
      <c r="L30" s="140">
        <v>118191</v>
      </c>
      <c r="M30" s="140">
        <v>23965</v>
      </c>
      <c r="N30" s="125" t="s">
        <v>429</v>
      </c>
      <c r="O30" s="124" t="s">
        <v>430</v>
      </c>
      <c r="P30" s="140">
        <v>37653</v>
      </c>
      <c r="Q30" s="140">
        <v>5438</v>
      </c>
      <c r="R30" s="125" t="s">
        <v>634</v>
      </c>
      <c r="S30" s="124" t="s">
        <v>635</v>
      </c>
      <c r="T30" s="140">
        <v>2982</v>
      </c>
      <c r="U30" s="140">
        <v>0</v>
      </c>
      <c r="V30" s="125" t="s">
        <v>620</v>
      </c>
      <c r="W30" s="124" t="s">
        <v>621</v>
      </c>
      <c r="X30" s="140">
        <v>47009</v>
      </c>
      <c r="Y30" s="140">
        <v>0</v>
      </c>
      <c r="Z30" s="125"/>
      <c r="AA30" s="124"/>
      <c r="AB30" s="140">
        <v>0</v>
      </c>
      <c r="AC30" s="140">
        <v>0</v>
      </c>
      <c r="AD30" s="125"/>
      <c r="AE30" s="124"/>
      <c r="AF30" s="140">
        <v>0</v>
      </c>
      <c r="AG30" s="140">
        <v>0</v>
      </c>
      <c r="AH30" s="125"/>
      <c r="AI30" s="124"/>
      <c r="AJ30" s="140">
        <v>0</v>
      </c>
      <c r="AK30" s="140">
        <v>0</v>
      </c>
      <c r="AL30" s="125"/>
      <c r="AM30" s="124"/>
      <c r="AN30" s="140">
        <v>0</v>
      </c>
      <c r="AO30" s="140">
        <v>0</v>
      </c>
      <c r="AP30" s="125"/>
      <c r="AQ30" s="124"/>
      <c r="AR30" s="140">
        <v>0</v>
      </c>
      <c r="AS30" s="140">
        <v>0</v>
      </c>
      <c r="AT30" s="125"/>
      <c r="AU30" s="124"/>
      <c r="AV30" s="140">
        <v>0</v>
      </c>
      <c r="AW30" s="140">
        <v>0</v>
      </c>
      <c r="AX30" s="125"/>
      <c r="AY30" s="124"/>
      <c r="AZ30" s="140">
        <v>0</v>
      </c>
      <c r="BA30" s="140">
        <v>0</v>
      </c>
      <c r="BB30" s="125"/>
      <c r="BC30" s="124"/>
      <c r="BD30" s="140">
        <v>0</v>
      </c>
      <c r="BE30" s="140">
        <v>0</v>
      </c>
      <c r="BF30" s="125"/>
      <c r="BG30" s="124"/>
      <c r="BH30" s="140">
        <v>0</v>
      </c>
      <c r="BI30" s="140">
        <v>0</v>
      </c>
      <c r="BJ30" s="125"/>
      <c r="BK30" s="124"/>
      <c r="BL30" s="140">
        <v>0</v>
      </c>
      <c r="BM30" s="140">
        <v>0</v>
      </c>
      <c r="BN30" s="125"/>
      <c r="BO30" s="124"/>
      <c r="BP30" s="140">
        <v>0</v>
      </c>
      <c r="BQ30" s="140">
        <v>0</v>
      </c>
      <c r="BR30" s="125"/>
      <c r="BS30" s="124"/>
      <c r="BT30" s="140">
        <v>0</v>
      </c>
      <c r="BU30" s="140">
        <v>0</v>
      </c>
      <c r="BV30" s="125"/>
      <c r="BW30" s="124"/>
      <c r="BX30" s="140">
        <v>0</v>
      </c>
      <c r="BY30" s="140">
        <v>0</v>
      </c>
      <c r="BZ30" s="125"/>
      <c r="CA30" s="124"/>
      <c r="CB30" s="140">
        <v>0</v>
      </c>
      <c r="CC30" s="140">
        <v>0</v>
      </c>
      <c r="CD30" s="125"/>
      <c r="CE30" s="124"/>
      <c r="CF30" s="140">
        <v>0</v>
      </c>
      <c r="CG30" s="140">
        <v>0</v>
      </c>
      <c r="CH30" s="125"/>
      <c r="CI30" s="124"/>
      <c r="CJ30" s="140">
        <v>0</v>
      </c>
      <c r="CK30" s="140">
        <v>0</v>
      </c>
      <c r="CL30" s="125"/>
      <c r="CM30" s="124"/>
      <c r="CN30" s="140">
        <v>0</v>
      </c>
      <c r="CO30" s="140">
        <v>0</v>
      </c>
      <c r="CP30" s="125"/>
      <c r="CQ30" s="124"/>
      <c r="CR30" s="140">
        <v>0</v>
      </c>
      <c r="CS30" s="140">
        <v>0</v>
      </c>
      <c r="CT30" s="125"/>
      <c r="CU30" s="124"/>
      <c r="CV30" s="140">
        <v>0</v>
      </c>
      <c r="CW30" s="140">
        <v>0</v>
      </c>
      <c r="CX30" s="125"/>
      <c r="CY30" s="124"/>
      <c r="CZ30" s="140">
        <v>0</v>
      </c>
      <c r="DA30" s="140">
        <v>0</v>
      </c>
      <c r="DB30" s="125"/>
      <c r="DC30" s="124"/>
      <c r="DD30" s="140">
        <v>0</v>
      </c>
      <c r="DE30" s="140">
        <v>0</v>
      </c>
      <c r="DF30" s="125"/>
      <c r="DG30" s="124"/>
      <c r="DH30" s="140">
        <v>0</v>
      </c>
      <c r="DI30" s="140">
        <v>0</v>
      </c>
      <c r="DJ30" s="125"/>
      <c r="DK30" s="124"/>
      <c r="DL30" s="140">
        <v>0</v>
      </c>
      <c r="DM30" s="140">
        <v>0</v>
      </c>
      <c r="DN30" s="125"/>
      <c r="DO30" s="124"/>
      <c r="DP30" s="140">
        <v>0</v>
      </c>
      <c r="DQ30" s="140">
        <v>0</v>
      </c>
      <c r="DR30" s="125"/>
      <c r="DS30" s="124"/>
      <c r="DT30" s="140">
        <v>0</v>
      </c>
      <c r="DU30" s="140">
        <v>0</v>
      </c>
    </row>
    <row r="31" spans="1:125" s="123" customFormat="1" ht="12" customHeight="1">
      <c r="A31" s="124" t="s">
        <v>428</v>
      </c>
      <c r="B31" s="125" t="s">
        <v>439</v>
      </c>
      <c r="C31" s="124" t="s">
        <v>440</v>
      </c>
      <c r="D31" s="140">
        <f t="shared" si="0"/>
        <v>219191</v>
      </c>
      <c r="E31" s="140">
        <f t="shared" si="1"/>
        <v>118364</v>
      </c>
      <c r="F31" s="125" t="s">
        <v>437</v>
      </c>
      <c r="G31" s="124" t="s">
        <v>438</v>
      </c>
      <c r="H31" s="140">
        <v>155773</v>
      </c>
      <c r="I31" s="140">
        <v>109049</v>
      </c>
      <c r="J31" s="125" t="s">
        <v>486</v>
      </c>
      <c r="K31" s="124" t="s">
        <v>487</v>
      </c>
      <c r="L31" s="140">
        <v>51529</v>
      </c>
      <c r="M31" s="140">
        <v>0</v>
      </c>
      <c r="N31" s="125" t="s">
        <v>602</v>
      </c>
      <c r="O31" s="124" t="s">
        <v>603</v>
      </c>
      <c r="P31" s="140">
        <v>7403</v>
      </c>
      <c r="Q31" s="140">
        <v>9315</v>
      </c>
      <c r="R31" s="125" t="s">
        <v>604</v>
      </c>
      <c r="S31" s="124" t="s">
        <v>605</v>
      </c>
      <c r="T31" s="140">
        <v>4486</v>
      </c>
      <c r="U31" s="140">
        <v>0</v>
      </c>
      <c r="V31" s="125"/>
      <c r="W31" s="124"/>
      <c r="X31" s="140">
        <v>0</v>
      </c>
      <c r="Y31" s="140">
        <v>0</v>
      </c>
      <c r="Z31" s="125"/>
      <c r="AA31" s="124"/>
      <c r="AB31" s="140">
        <v>0</v>
      </c>
      <c r="AC31" s="140">
        <v>0</v>
      </c>
      <c r="AD31" s="125"/>
      <c r="AE31" s="124"/>
      <c r="AF31" s="140">
        <v>0</v>
      </c>
      <c r="AG31" s="140">
        <v>0</v>
      </c>
      <c r="AH31" s="125"/>
      <c r="AI31" s="124"/>
      <c r="AJ31" s="140">
        <v>0</v>
      </c>
      <c r="AK31" s="140">
        <v>0</v>
      </c>
      <c r="AL31" s="125"/>
      <c r="AM31" s="124"/>
      <c r="AN31" s="140">
        <v>0</v>
      </c>
      <c r="AO31" s="140">
        <v>0</v>
      </c>
      <c r="AP31" s="125"/>
      <c r="AQ31" s="124"/>
      <c r="AR31" s="140">
        <v>0</v>
      </c>
      <c r="AS31" s="140">
        <v>0</v>
      </c>
      <c r="AT31" s="125"/>
      <c r="AU31" s="124"/>
      <c r="AV31" s="140">
        <v>0</v>
      </c>
      <c r="AW31" s="140">
        <v>0</v>
      </c>
      <c r="AX31" s="125"/>
      <c r="AY31" s="124"/>
      <c r="AZ31" s="140">
        <v>0</v>
      </c>
      <c r="BA31" s="140">
        <v>0</v>
      </c>
      <c r="BB31" s="125"/>
      <c r="BC31" s="124"/>
      <c r="BD31" s="140">
        <v>0</v>
      </c>
      <c r="BE31" s="140">
        <v>0</v>
      </c>
      <c r="BF31" s="125"/>
      <c r="BG31" s="124"/>
      <c r="BH31" s="140">
        <v>0</v>
      </c>
      <c r="BI31" s="140">
        <v>0</v>
      </c>
      <c r="BJ31" s="125"/>
      <c r="BK31" s="124"/>
      <c r="BL31" s="140">
        <v>0</v>
      </c>
      <c r="BM31" s="140">
        <v>0</v>
      </c>
      <c r="BN31" s="125"/>
      <c r="BO31" s="124"/>
      <c r="BP31" s="140">
        <v>0</v>
      </c>
      <c r="BQ31" s="140">
        <v>0</v>
      </c>
      <c r="BR31" s="125"/>
      <c r="BS31" s="124"/>
      <c r="BT31" s="140">
        <v>0</v>
      </c>
      <c r="BU31" s="140">
        <v>0</v>
      </c>
      <c r="BV31" s="125"/>
      <c r="BW31" s="124"/>
      <c r="BX31" s="140">
        <v>0</v>
      </c>
      <c r="BY31" s="140">
        <v>0</v>
      </c>
      <c r="BZ31" s="125"/>
      <c r="CA31" s="124"/>
      <c r="CB31" s="140">
        <v>0</v>
      </c>
      <c r="CC31" s="140">
        <v>0</v>
      </c>
      <c r="CD31" s="125"/>
      <c r="CE31" s="124"/>
      <c r="CF31" s="140">
        <v>0</v>
      </c>
      <c r="CG31" s="140">
        <v>0</v>
      </c>
      <c r="CH31" s="125"/>
      <c r="CI31" s="124"/>
      <c r="CJ31" s="140">
        <v>0</v>
      </c>
      <c r="CK31" s="140">
        <v>0</v>
      </c>
      <c r="CL31" s="125"/>
      <c r="CM31" s="124"/>
      <c r="CN31" s="140">
        <v>0</v>
      </c>
      <c r="CO31" s="140">
        <v>0</v>
      </c>
      <c r="CP31" s="125"/>
      <c r="CQ31" s="124"/>
      <c r="CR31" s="140">
        <v>0</v>
      </c>
      <c r="CS31" s="140">
        <v>0</v>
      </c>
      <c r="CT31" s="125"/>
      <c r="CU31" s="124"/>
      <c r="CV31" s="140">
        <v>0</v>
      </c>
      <c r="CW31" s="140">
        <v>0</v>
      </c>
      <c r="CX31" s="125"/>
      <c r="CY31" s="124"/>
      <c r="CZ31" s="140">
        <v>0</v>
      </c>
      <c r="DA31" s="140">
        <v>0</v>
      </c>
      <c r="DB31" s="125"/>
      <c r="DC31" s="124"/>
      <c r="DD31" s="140">
        <v>0</v>
      </c>
      <c r="DE31" s="140">
        <v>0</v>
      </c>
      <c r="DF31" s="125"/>
      <c r="DG31" s="124"/>
      <c r="DH31" s="140">
        <v>0</v>
      </c>
      <c r="DI31" s="140">
        <v>0</v>
      </c>
      <c r="DJ31" s="125"/>
      <c r="DK31" s="124"/>
      <c r="DL31" s="140">
        <v>0</v>
      </c>
      <c r="DM31" s="140">
        <v>0</v>
      </c>
      <c r="DN31" s="125"/>
      <c r="DO31" s="124"/>
      <c r="DP31" s="140">
        <v>0</v>
      </c>
      <c r="DQ31" s="140">
        <v>0</v>
      </c>
      <c r="DR31" s="125"/>
      <c r="DS31" s="124"/>
      <c r="DT31" s="140">
        <v>0</v>
      </c>
      <c r="DU31" s="140">
        <v>0</v>
      </c>
    </row>
    <row r="32" spans="1:125" s="123" customFormat="1" ht="12" customHeight="1">
      <c r="A32" s="124" t="s">
        <v>428</v>
      </c>
      <c r="B32" s="125" t="s">
        <v>534</v>
      </c>
      <c r="C32" s="124" t="s">
        <v>535</v>
      </c>
      <c r="D32" s="140">
        <f t="shared" si="0"/>
        <v>60595</v>
      </c>
      <c r="E32" s="140">
        <f t="shared" si="1"/>
        <v>63296</v>
      </c>
      <c r="F32" s="125" t="s">
        <v>532</v>
      </c>
      <c r="G32" s="124" t="s">
        <v>533</v>
      </c>
      <c r="H32" s="140">
        <v>40502</v>
      </c>
      <c r="I32" s="140">
        <v>42307</v>
      </c>
      <c r="J32" s="125" t="s">
        <v>536</v>
      </c>
      <c r="K32" s="124" t="s">
        <v>537</v>
      </c>
      <c r="L32" s="140">
        <v>20093</v>
      </c>
      <c r="M32" s="140">
        <v>20989</v>
      </c>
      <c r="N32" s="125"/>
      <c r="O32" s="124"/>
      <c r="P32" s="140">
        <v>0</v>
      </c>
      <c r="Q32" s="140">
        <v>0</v>
      </c>
      <c r="R32" s="125"/>
      <c r="S32" s="124"/>
      <c r="T32" s="140">
        <v>0</v>
      </c>
      <c r="U32" s="140">
        <v>0</v>
      </c>
      <c r="V32" s="125"/>
      <c r="W32" s="124"/>
      <c r="X32" s="140">
        <v>0</v>
      </c>
      <c r="Y32" s="140">
        <v>0</v>
      </c>
      <c r="Z32" s="125"/>
      <c r="AA32" s="124"/>
      <c r="AB32" s="140">
        <v>0</v>
      </c>
      <c r="AC32" s="140">
        <v>0</v>
      </c>
      <c r="AD32" s="125"/>
      <c r="AE32" s="124"/>
      <c r="AF32" s="140">
        <v>0</v>
      </c>
      <c r="AG32" s="140">
        <v>0</v>
      </c>
      <c r="AH32" s="125"/>
      <c r="AI32" s="124"/>
      <c r="AJ32" s="140">
        <v>0</v>
      </c>
      <c r="AK32" s="140">
        <v>0</v>
      </c>
      <c r="AL32" s="125"/>
      <c r="AM32" s="124"/>
      <c r="AN32" s="140">
        <v>0</v>
      </c>
      <c r="AO32" s="140">
        <v>0</v>
      </c>
      <c r="AP32" s="125"/>
      <c r="AQ32" s="124"/>
      <c r="AR32" s="140">
        <v>0</v>
      </c>
      <c r="AS32" s="140">
        <v>0</v>
      </c>
      <c r="AT32" s="125"/>
      <c r="AU32" s="124"/>
      <c r="AV32" s="140">
        <v>0</v>
      </c>
      <c r="AW32" s="140">
        <v>0</v>
      </c>
      <c r="AX32" s="125"/>
      <c r="AY32" s="124"/>
      <c r="AZ32" s="140">
        <v>0</v>
      </c>
      <c r="BA32" s="140">
        <v>0</v>
      </c>
      <c r="BB32" s="125"/>
      <c r="BC32" s="124"/>
      <c r="BD32" s="140">
        <v>0</v>
      </c>
      <c r="BE32" s="140">
        <v>0</v>
      </c>
      <c r="BF32" s="125"/>
      <c r="BG32" s="124"/>
      <c r="BH32" s="140">
        <v>0</v>
      </c>
      <c r="BI32" s="140">
        <v>0</v>
      </c>
      <c r="BJ32" s="125"/>
      <c r="BK32" s="124"/>
      <c r="BL32" s="140">
        <v>0</v>
      </c>
      <c r="BM32" s="140">
        <v>0</v>
      </c>
      <c r="BN32" s="125"/>
      <c r="BO32" s="124"/>
      <c r="BP32" s="140">
        <v>0</v>
      </c>
      <c r="BQ32" s="140">
        <v>0</v>
      </c>
      <c r="BR32" s="125"/>
      <c r="BS32" s="124"/>
      <c r="BT32" s="140">
        <v>0</v>
      </c>
      <c r="BU32" s="140">
        <v>0</v>
      </c>
      <c r="BV32" s="125"/>
      <c r="BW32" s="124"/>
      <c r="BX32" s="140">
        <v>0</v>
      </c>
      <c r="BY32" s="140">
        <v>0</v>
      </c>
      <c r="BZ32" s="125"/>
      <c r="CA32" s="124"/>
      <c r="CB32" s="140">
        <v>0</v>
      </c>
      <c r="CC32" s="140">
        <v>0</v>
      </c>
      <c r="CD32" s="125"/>
      <c r="CE32" s="124"/>
      <c r="CF32" s="140">
        <v>0</v>
      </c>
      <c r="CG32" s="140">
        <v>0</v>
      </c>
      <c r="CH32" s="125"/>
      <c r="CI32" s="124"/>
      <c r="CJ32" s="140">
        <v>0</v>
      </c>
      <c r="CK32" s="140">
        <v>0</v>
      </c>
      <c r="CL32" s="125"/>
      <c r="CM32" s="124"/>
      <c r="CN32" s="140">
        <v>0</v>
      </c>
      <c r="CO32" s="140">
        <v>0</v>
      </c>
      <c r="CP32" s="125"/>
      <c r="CQ32" s="124"/>
      <c r="CR32" s="140">
        <v>0</v>
      </c>
      <c r="CS32" s="140">
        <v>0</v>
      </c>
      <c r="CT32" s="125"/>
      <c r="CU32" s="124"/>
      <c r="CV32" s="140">
        <v>0</v>
      </c>
      <c r="CW32" s="140">
        <v>0</v>
      </c>
      <c r="CX32" s="125"/>
      <c r="CY32" s="124"/>
      <c r="CZ32" s="140">
        <v>0</v>
      </c>
      <c r="DA32" s="140">
        <v>0</v>
      </c>
      <c r="DB32" s="125"/>
      <c r="DC32" s="124"/>
      <c r="DD32" s="140">
        <v>0</v>
      </c>
      <c r="DE32" s="140">
        <v>0</v>
      </c>
      <c r="DF32" s="125"/>
      <c r="DG32" s="124"/>
      <c r="DH32" s="140">
        <v>0</v>
      </c>
      <c r="DI32" s="140">
        <v>0</v>
      </c>
      <c r="DJ32" s="125"/>
      <c r="DK32" s="124"/>
      <c r="DL32" s="140">
        <v>0</v>
      </c>
      <c r="DM32" s="140">
        <v>0</v>
      </c>
      <c r="DN32" s="125"/>
      <c r="DO32" s="124"/>
      <c r="DP32" s="140">
        <v>0</v>
      </c>
      <c r="DQ32" s="140">
        <v>0</v>
      </c>
      <c r="DR32" s="125"/>
      <c r="DS32" s="124"/>
      <c r="DT32" s="140">
        <v>0</v>
      </c>
      <c r="DU32" s="140">
        <v>0</v>
      </c>
    </row>
    <row r="33" spans="1:125" s="123" customFormat="1" ht="12" customHeight="1">
      <c r="A33" s="124" t="s">
        <v>428</v>
      </c>
      <c r="B33" s="125" t="s">
        <v>561</v>
      </c>
      <c r="C33" s="124" t="s">
        <v>562</v>
      </c>
      <c r="D33" s="140">
        <f t="shared" si="0"/>
        <v>18587</v>
      </c>
      <c r="E33" s="140">
        <f t="shared" si="1"/>
        <v>46273</v>
      </c>
      <c r="F33" s="125" t="s">
        <v>559</v>
      </c>
      <c r="G33" s="124" t="s">
        <v>560</v>
      </c>
      <c r="H33" s="140">
        <v>16612</v>
      </c>
      <c r="I33" s="140">
        <v>41355</v>
      </c>
      <c r="J33" s="125" t="s">
        <v>563</v>
      </c>
      <c r="K33" s="124" t="s">
        <v>564</v>
      </c>
      <c r="L33" s="140">
        <v>1975</v>
      </c>
      <c r="M33" s="140">
        <v>4918</v>
      </c>
      <c r="N33" s="125"/>
      <c r="O33" s="124"/>
      <c r="P33" s="140">
        <v>0</v>
      </c>
      <c r="Q33" s="140">
        <v>0</v>
      </c>
      <c r="R33" s="125"/>
      <c r="S33" s="124"/>
      <c r="T33" s="140">
        <v>0</v>
      </c>
      <c r="U33" s="140">
        <v>0</v>
      </c>
      <c r="V33" s="125"/>
      <c r="W33" s="124"/>
      <c r="X33" s="140">
        <v>0</v>
      </c>
      <c r="Y33" s="140">
        <v>0</v>
      </c>
      <c r="Z33" s="125"/>
      <c r="AA33" s="124"/>
      <c r="AB33" s="140">
        <v>0</v>
      </c>
      <c r="AC33" s="140">
        <v>0</v>
      </c>
      <c r="AD33" s="125"/>
      <c r="AE33" s="124"/>
      <c r="AF33" s="140">
        <v>0</v>
      </c>
      <c r="AG33" s="140">
        <v>0</v>
      </c>
      <c r="AH33" s="125"/>
      <c r="AI33" s="124"/>
      <c r="AJ33" s="140">
        <v>0</v>
      </c>
      <c r="AK33" s="140">
        <v>0</v>
      </c>
      <c r="AL33" s="125"/>
      <c r="AM33" s="124"/>
      <c r="AN33" s="140">
        <v>0</v>
      </c>
      <c r="AO33" s="140">
        <v>0</v>
      </c>
      <c r="AP33" s="125"/>
      <c r="AQ33" s="124"/>
      <c r="AR33" s="140">
        <v>0</v>
      </c>
      <c r="AS33" s="140">
        <v>0</v>
      </c>
      <c r="AT33" s="125"/>
      <c r="AU33" s="124"/>
      <c r="AV33" s="140">
        <v>0</v>
      </c>
      <c r="AW33" s="140">
        <v>0</v>
      </c>
      <c r="AX33" s="125"/>
      <c r="AY33" s="124"/>
      <c r="AZ33" s="140">
        <v>0</v>
      </c>
      <c r="BA33" s="140">
        <v>0</v>
      </c>
      <c r="BB33" s="125"/>
      <c r="BC33" s="124"/>
      <c r="BD33" s="140">
        <v>0</v>
      </c>
      <c r="BE33" s="140">
        <v>0</v>
      </c>
      <c r="BF33" s="125"/>
      <c r="BG33" s="124"/>
      <c r="BH33" s="140">
        <v>0</v>
      </c>
      <c r="BI33" s="140">
        <v>0</v>
      </c>
      <c r="BJ33" s="125"/>
      <c r="BK33" s="124"/>
      <c r="BL33" s="140">
        <v>0</v>
      </c>
      <c r="BM33" s="140">
        <v>0</v>
      </c>
      <c r="BN33" s="125"/>
      <c r="BO33" s="124"/>
      <c r="BP33" s="140">
        <v>0</v>
      </c>
      <c r="BQ33" s="140">
        <v>0</v>
      </c>
      <c r="BR33" s="125"/>
      <c r="BS33" s="124"/>
      <c r="BT33" s="140">
        <v>0</v>
      </c>
      <c r="BU33" s="140">
        <v>0</v>
      </c>
      <c r="BV33" s="125"/>
      <c r="BW33" s="124"/>
      <c r="BX33" s="140">
        <v>0</v>
      </c>
      <c r="BY33" s="140">
        <v>0</v>
      </c>
      <c r="BZ33" s="125"/>
      <c r="CA33" s="124"/>
      <c r="CB33" s="140">
        <v>0</v>
      </c>
      <c r="CC33" s="140">
        <v>0</v>
      </c>
      <c r="CD33" s="125"/>
      <c r="CE33" s="124"/>
      <c r="CF33" s="140">
        <v>0</v>
      </c>
      <c r="CG33" s="140">
        <v>0</v>
      </c>
      <c r="CH33" s="125"/>
      <c r="CI33" s="124"/>
      <c r="CJ33" s="140">
        <v>0</v>
      </c>
      <c r="CK33" s="140">
        <v>0</v>
      </c>
      <c r="CL33" s="125"/>
      <c r="CM33" s="124"/>
      <c r="CN33" s="140">
        <v>0</v>
      </c>
      <c r="CO33" s="140">
        <v>0</v>
      </c>
      <c r="CP33" s="125"/>
      <c r="CQ33" s="124"/>
      <c r="CR33" s="140">
        <v>0</v>
      </c>
      <c r="CS33" s="140">
        <v>0</v>
      </c>
      <c r="CT33" s="125"/>
      <c r="CU33" s="124"/>
      <c r="CV33" s="140">
        <v>0</v>
      </c>
      <c r="CW33" s="140">
        <v>0</v>
      </c>
      <c r="CX33" s="125"/>
      <c r="CY33" s="124"/>
      <c r="CZ33" s="140">
        <v>0</v>
      </c>
      <c r="DA33" s="140">
        <v>0</v>
      </c>
      <c r="DB33" s="125"/>
      <c r="DC33" s="124"/>
      <c r="DD33" s="140">
        <v>0</v>
      </c>
      <c r="DE33" s="140">
        <v>0</v>
      </c>
      <c r="DF33" s="125"/>
      <c r="DG33" s="124"/>
      <c r="DH33" s="140">
        <v>0</v>
      </c>
      <c r="DI33" s="140">
        <v>0</v>
      </c>
      <c r="DJ33" s="125"/>
      <c r="DK33" s="124"/>
      <c r="DL33" s="140">
        <v>0</v>
      </c>
      <c r="DM33" s="140">
        <v>0</v>
      </c>
      <c r="DN33" s="125"/>
      <c r="DO33" s="124"/>
      <c r="DP33" s="140">
        <v>0</v>
      </c>
      <c r="DQ33" s="140">
        <v>0</v>
      </c>
      <c r="DR33" s="125"/>
      <c r="DS33" s="124"/>
      <c r="DT33" s="140">
        <v>0</v>
      </c>
      <c r="DU33" s="140">
        <v>0</v>
      </c>
    </row>
    <row r="34" spans="1:125" s="123" customFormat="1" ht="12" customHeight="1">
      <c r="A34" s="124" t="s">
        <v>428</v>
      </c>
      <c r="B34" s="125" t="s">
        <v>614</v>
      </c>
      <c r="C34" s="124" t="s">
        <v>615</v>
      </c>
      <c r="D34" s="140">
        <f t="shared" si="0"/>
        <v>161595</v>
      </c>
      <c r="E34" s="140">
        <f t="shared" si="1"/>
        <v>151649</v>
      </c>
      <c r="F34" s="125" t="s">
        <v>612</v>
      </c>
      <c r="G34" s="124" t="s">
        <v>613</v>
      </c>
      <c r="H34" s="140">
        <v>111961</v>
      </c>
      <c r="I34" s="140">
        <v>96026</v>
      </c>
      <c r="J34" s="125" t="s">
        <v>616</v>
      </c>
      <c r="K34" s="124" t="s">
        <v>617</v>
      </c>
      <c r="L34" s="140">
        <v>49634</v>
      </c>
      <c r="M34" s="140">
        <v>55623</v>
      </c>
      <c r="N34" s="125"/>
      <c r="O34" s="124"/>
      <c r="P34" s="140">
        <v>0</v>
      </c>
      <c r="Q34" s="140">
        <v>0</v>
      </c>
      <c r="R34" s="125"/>
      <c r="S34" s="124"/>
      <c r="T34" s="140">
        <v>0</v>
      </c>
      <c r="U34" s="140">
        <v>0</v>
      </c>
      <c r="V34" s="125"/>
      <c r="W34" s="124"/>
      <c r="X34" s="140">
        <v>0</v>
      </c>
      <c r="Y34" s="140">
        <v>0</v>
      </c>
      <c r="Z34" s="125"/>
      <c r="AA34" s="124"/>
      <c r="AB34" s="140">
        <v>0</v>
      </c>
      <c r="AC34" s="140">
        <v>0</v>
      </c>
      <c r="AD34" s="125"/>
      <c r="AE34" s="124"/>
      <c r="AF34" s="140">
        <v>0</v>
      </c>
      <c r="AG34" s="140">
        <v>0</v>
      </c>
      <c r="AH34" s="125"/>
      <c r="AI34" s="124"/>
      <c r="AJ34" s="140">
        <v>0</v>
      </c>
      <c r="AK34" s="140">
        <v>0</v>
      </c>
      <c r="AL34" s="125"/>
      <c r="AM34" s="124"/>
      <c r="AN34" s="140">
        <v>0</v>
      </c>
      <c r="AO34" s="140">
        <v>0</v>
      </c>
      <c r="AP34" s="125"/>
      <c r="AQ34" s="124"/>
      <c r="AR34" s="140">
        <v>0</v>
      </c>
      <c r="AS34" s="140">
        <v>0</v>
      </c>
      <c r="AT34" s="125"/>
      <c r="AU34" s="124"/>
      <c r="AV34" s="140">
        <v>0</v>
      </c>
      <c r="AW34" s="140">
        <v>0</v>
      </c>
      <c r="AX34" s="125"/>
      <c r="AY34" s="124"/>
      <c r="AZ34" s="140">
        <v>0</v>
      </c>
      <c r="BA34" s="140">
        <v>0</v>
      </c>
      <c r="BB34" s="125"/>
      <c r="BC34" s="124"/>
      <c r="BD34" s="140">
        <v>0</v>
      </c>
      <c r="BE34" s="140">
        <v>0</v>
      </c>
      <c r="BF34" s="125"/>
      <c r="BG34" s="124"/>
      <c r="BH34" s="140">
        <v>0</v>
      </c>
      <c r="BI34" s="140">
        <v>0</v>
      </c>
      <c r="BJ34" s="125"/>
      <c r="BK34" s="124"/>
      <c r="BL34" s="140">
        <v>0</v>
      </c>
      <c r="BM34" s="140">
        <v>0</v>
      </c>
      <c r="BN34" s="125"/>
      <c r="BO34" s="124"/>
      <c r="BP34" s="140">
        <v>0</v>
      </c>
      <c r="BQ34" s="140">
        <v>0</v>
      </c>
      <c r="BR34" s="125"/>
      <c r="BS34" s="124"/>
      <c r="BT34" s="140">
        <v>0</v>
      </c>
      <c r="BU34" s="140">
        <v>0</v>
      </c>
      <c r="BV34" s="125"/>
      <c r="BW34" s="124"/>
      <c r="BX34" s="140">
        <v>0</v>
      </c>
      <c r="BY34" s="140">
        <v>0</v>
      </c>
      <c r="BZ34" s="125"/>
      <c r="CA34" s="124"/>
      <c r="CB34" s="140">
        <v>0</v>
      </c>
      <c r="CC34" s="140">
        <v>0</v>
      </c>
      <c r="CD34" s="125"/>
      <c r="CE34" s="124"/>
      <c r="CF34" s="140">
        <v>0</v>
      </c>
      <c r="CG34" s="140">
        <v>0</v>
      </c>
      <c r="CH34" s="125"/>
      <c r="CI34" s="124"/>
      <c r="CJ34" s="140">
        <v>0</v>
      </c>
      <c r="CK34" s="140">
        <v>0</v>
      </c>
      <c r="CL34" s="125"/>
      <c r="CM34" s="124"/>
      <c r="CN34" s="140">
        <v>0</v>
      </c>
      <c r="CO34" s="140">
        <v>0</v>
      </c>
      <c r="CP34" s="125"/>
      <c r="CQ34" s="124"/>
      <c r="CR34" s="140">
        <v>0</v>
      </c>
      <c r="CS34" s="140">
        <v>0</v>
      </c>
      <c r="CT34" s="125"/>
      <c r="CU34" s="124"/>
      <c r="CV34" s="140">
        <v>0</v>
      </c>
      <c r="CW34" s="140">
        <v>0</v>
      </c>
      <c r="CX34" s="125"/>
      <c r="CY34" s="124"/>
      <c r="CZ34" s="140">
        <v>0</v>
      </c>
      <c r="DA34" s="140">
        <v>0</v>
      </c>
      <c r="DB34" s="125"/>
      <c r="DC34" s="124"/>
      <c r="DD34" s="140">
        <v>0</v>
      </c>
      <c r="DE34" s="140">
        <v>0</v>
      </c>
      <c r="DF34" s="125"/>
      <c r="DG34" s="124"/>
      <c r="DH34" s="140">
        <v>0</v>
      </c>
      <c r="DI34" s="140">
        <v>0</v>
      </c>
      <c r="DJ34" s="125"/>
      <c r="DK34" s="124"/>
      <c r="DL34" s="140">
        <v>0</v>
      </c>
      <c r="DM34" s="140">
        <v>0</v>
      </c>
      <c r="DN34" s="125"/>
      <c r="DO34" s="124"/>
      <c r="DP34" s="140">
        <v>0</v>
      </c>
      <c r="DQ34" s="140">
        <v>0</v>
      </c>
      <c r="DR34" s="125"/>
      <c r="DS34" s="124"/>
      <c r="DT34" s="140">
        <v>0</v>
      </c>
      <c r="DU34" s="140">
        <v>0</v>
      </c>
    </row>
    <row r="35" spans="1:125" s="123" customFormat="1" ht="12" customHeight="1">
      <c r="A35" s="124" t="s">
        <v>428</v>
      </c>
      <c r="B35" s="125" t="s">
        <v>484</v>
      </c>
      <c r="C35" s="124" t="s">
        <v>485</v>
      </c>
      <c r="D35" s="140">
        <f t="shared" si="0"/>
        <v>254477</v>
      </c>
      <c r="E35" s="140">
        <f t="shared" si="1"/>
        <v>0</v>
      </c>
      <c r="F35" s="125" t="s">
        <v>482</v>
      </c>
      <c r="G35" s="124" t="s">
        <v>483</v>
      </c>
      <c r="H35" s="140">
        <v>173032</v>
      </c>
      <c r="I35" s="140">
        <v>0</v>
      </c>
      <c r="J35" s="125" t="s">
        <v>532</v>
      </c>
      <c r="K35" s="124" t="s">
        <v>533</v>
      </c>
      <c r="L35" s="140">
        <v>49075</v>
      </c>
      <c r="M35" s="140">
        <v>0</v>
      </c>
      <c r="N35" s="125" t="s">
        <v>536</v>
      </c>
      <c r="O35" s="124" t="s">
        <v>537</v>
      </c>
      <c r="P35" s="140">
        <v>32370</v>
      </c>
      <c r="Q35" s="140">
        <v>0</v>
      </c>
      <c r="R35" s="125"/>
      <c r="S35" s="124"/>
      <c r="T35" s="140">
        <v>0</v>
      </c>
      <c r="U35" s="140">
        <v>0</v>
      </c>
      <c r="V35" s="125"/>
      <c r="W35" s="124"/>
      <c r="X35" s="140">
        <v>0</v>
      </c>
      <c r="Y35" s="140">
        <v>0</v>
      </c>
      <c r="Z35" s="125"/>
      <c r="AA35" s="124"/>
      <c r="AB35" s="140">
        <v>0</v>
      </c>
      <c r="AC35" s="140">
        <v>0</v>
      </c>
      <c r="AD35" s="125"/>
      <c r="AE35" s="124"/>
      <c r="AF35" s="140">
        <v>0</v>
      </c>
      <c r="AG35" s="140">
        <v>0</v>
      </c>
      <c r="AH35" s="125"/>
      <c r="AI35" s="124"/>
      <c r="AJ35" s="140">
        <v>0</v>
      </c>
      <c r="AK35" s="140">
        <v>0</v>
      </c>
      <c r="AL35" s="125"/>
      <c r="AM35" s="124"/>
      <c r="AN35" s="140">
        <v>0</v>
      </c>
      <c r="AO35" s="140">
        <v>0</v>
      </c>
      <c r="AP35" s="125"/>
      <c r="AQ35" s="124"/>
      <c r="AR35" s="140">
        <v>0</v>
      </c>
      <c r="AS35" s="140">
        <v>0</v>
      </c>
      <c r="AT35" s="125"/>
      <c r="AU35" s="124"/>
      <c r="AV35" s="140">
        <v>0</v>
      </c>
      <c r="AW35" s="140">
        <v>0</v>
      </c>
      <c r="AX35" s="125"/>
      <c r="AY35" s="124"/>
      <c r="AZ35" s="140">
        <v>0</v>
      </c>
      <c r="BA35" s="140">
        <v>0</v>
      </c>
      <c r="BB35" s="125"/>
      <c r="BC35" s="124"/>
      <c r="BD35" s="140">
        <v>0</v>
      </c>
      <c r="BE35" s="140">
        <v>0</v>
      </c>
      <c r="BF35" s="125"/>
      <c r="BG35" s="124"/>
      <c r="BH35" s="140">
        <v>0</v>
      </c>
      <c r="BI35" s="140">
        <v>0</v>
      </c>
      <c r="BJ35" s="125"/>
      <c r="BK35" s="124"/>
      <c r="BL35" s="140">
        <v>0</v>
      </c>
      <c r="BM35" s="140">
        <v>0</v>
      </c>
      <c r="BN35" s="125"/>
      <c r="BO35" s="124"/>
      <c r="BP35" s="140">
        <v>0</v>
      </c>
      <c r="BQ35" s="140">
        <v>0</v>
      </c>
      <c r="BR35" s="125"/>
      <c r="BS35" s="124"/>
      <c r="BT35" s="140">
        <v>0</v>
      </c>
      <c r="BU35" s="140">
        <v>0</v>
      </c>
      <c r="BV35" s="125"/>
      <c r="BW35" s="124"/>
      <c r="BX35" s="140">
        <v>0</v>
      </c>
      <c r="BY35" s="140">
        <v>0</v>
      </c>
      <c r="BZ35" s="125"/>
      <c r="CA35" s="124"/>
      <c r="CB35" s="140">
        <v>0</v>
      </c>
      <c r="CC35" s="140">
        <v>0</v>
      </c>
      <c r="CD35" s="125"/>
      <c r="CE35" s="124"/>
      <c r="CF35" s="140">
        <v>0</v>
      </c>
      <c r="CG35" s="140">
        <v>0</v>
      </c>
      <c r="CH35" s="125"/>
      <c r="CI35" s="124"/>
      <c r="CJ35" s="140">
        <v>0</v>
      </c>
      <c r="CK35" s="140">
        <v>0</v>
      </c>
      <c r="CL35" s="125"/>
      <c r="CM35" s="124"/>
      <c r="CN35" s="140">
        <v>0</v>
      </c>
      <c r="CO35" s="140">
        <v>0</v>
      </c>
      <c r="CP35" s="125"/>
      <c r="CQ35" s="124"/>
      <c r="CR35" s="140">
        <v>0</v>
      </c>
      <c r="CS35" s="140">
        <v>0</v>
      </c>
      <c r="CT35" s="125"/>
      <c r="CU35" s="124"/>
      <c r="CV35" s="140">
        <v>0</v>
      </c>
      <c r="CW35" s="140">
        <v>0</v>
      </c>
      <c r="CX35" s="125"/>
      <c r="CY35" s="124"/>
      <c r="CZ35" s="140">
        <v>0</v>
      </c>
      <c r="DA35" s="140">
        <v>0</v>
      </c>
      <c r="DB35" s="125"/>
      <c r="DC35" s="124"/>
      <c r="DD35" s="140">
        <v>0</v>
      </c>
      <c r="DE35" s="140">
        <v>0</v>
      </c>
      <c r="DF35" s="125"/>
      <c r="DG35" s="124"/>
      <c r="DH35" s="140">
        <v>0</v>
      </c>
      <c r="DI35" s="140">
        <v>0</v>
      </c>
      <c r="DJ35" s="125"/>
      <c r="DK35" s="124"/>
      <c r="DL35" s="140">
        <v>0</v>
      </c>
      <c r="DM35" s="140">
        <v>0</v>
      </c>
      <c r="DN35" s="125"/>
      <c r="DO35" s="124"/>
      <c r="DP35" s="140">
        <v>0</v>
      </c>
      <c r="DQ35" s="140">
        <v>0</v>
      </c>
      <c r="DR35" s="125"/>
      <c r="DS35" s="124"/>
      <c r="DT35" s="140">
        <v>0</v>
      </c>
      <c r="DU35" s="140">
        <v>0</v>
      </c>
    </row>
    <row r="36" spans="1:125" s="123" customFormat="1" ht="12" customHeight="1">
      <c r="A36" s="124" t="s">
        <v>428</v>
      </c>
      <c r="B36" s="125" t="s">
        <v>557</v>
      </c>
      <c r="C36" s="124" t="s">
        <v>558</v>
      </c>
      <c r="D36" s="140">
        <f t="shared" si="0"/>
        <v>12063</v>
      </c>
      <c r="E36" s="140">
        <f t="shared" si="1"/>
        <v>52046</v>
      </c>
      <c r="F36" s="125" t="s">
        <v>555</v>
      </c>
      <c r="G36" s="124" t="s">
        <v>556</v>
      </c>
      <c r="H36" s="140">
        <v>3413</v>
      </c>
      <c r="I36" s="140">
        <v>16584</v>
      </c>
      <c r="J36" s="125" t="s">
        <v>568</v>
      </c>
      <c r="K36" s="124" t="s">
        <v>569</v>
      </c>
      <c r="L36" s="140">
        <v>1731</v>
      </c>
      <c r="M36" s="140">
        <v>17505</v>
      </c>
      <c r="N36" s="125" t="s">
        <v>570</v>
      </c>
      <c r="O36" s="124" t="s">
        <v>571</v>
      </c>
      <c r="P36" s="140">
        <v>1538</v>
      </c>
      <c r="Q36" s="140">
        <v>4126</v>
      </c>
      <c r="R36" s="125" t="s">
        <v>572</v>
      </c>
      <c r="S36" s="124" t="s">
        <v>573</v>
      </c>
      <c r="T36" s="140">
        <v>3636</v>
      </c>
      <c r="U36" s="140">
        <v>4725</v>
      </c>
      <c r="V36" s="125" t="s">
        <v>574</v>
      </c>
      <c r="W36" s="124" t="s">
        <v>575</v>
      </c>
      <c r="X36" s="140">
        <v>1745</v>
      </c>
      <c r="Y36" s="140">
        <v>9106</v>
      </c>
      <c r="Z36" s="125"/>
      <c r="AA36" s="124"/>
      <c r="AB36" s="140">
        <v>0</v>
      </c>
      <c r="AC36" s="140">
        <v>0</v>
      </c>
      <c r="AD36" s="125"/>
      <c r="AE36" s="124"/>
      <c r="AF36" s="140">
        <v>0</v>
      </c>
      <c r="AG36" s="140">
        <v>0</v>
      </c>
      <c r="AH36" s="125"/>
      <c r="AI36" s="124"/>
      <c r="AJ36" s="140">
        <v>0</v>
      </c>
      <c r="AK36" s="140">
        <v>0</v>
      </c>
      <c r="AL36" s="125"/>
      <c r="AM36" s="124"/>
      <c r="AN36" s="140">
        <v>0</v>
      </c>
      <c r="AO36" s="140">
        <v>0</v>
      </c>
      <c r="AP36" s="125"/>
      <c r="AQ36" s="124"/>
      <c r="AR36" s="140">
        <v>0</v>
      </c>
      <c r="AS36" s="140">
        <v>0</v>
      </c>
      <c r="AT36" s="125"/>
      <c r="AU36" s="124"/>
      <c r="AV36" s="140">
        <v>0</v>
      </c>
      <c r="AW36" s="140">
        <v>0</v>
      </c>
      <c r="AX36" s="125"/>
      <c r="AY36" s="124"/>
      <c r="AZ36" s="140">
        <v>0</v>
      </c>
      <c r="BA36" s="140">
        <v>0</v>
      </c>
      <c r="BB36" s="125"/>
      <c r="BC36" s="124"/>
      <c r="BD36" s="140">
        <v>0</v>
      </c>
      <c r="BE36" s="140">
        <v>0</v>
      </c>
      <c r="BF36" s="125"/>
      <c r="BG36" s="124"/>
      <c r="BH36" s="140">
        <v>0</v>
      </c>
      <c r="BI36" s="140">
        <v>0</v>
      </c>
      <c r="BJ36" s="125"/>
      <c r="BK36" s="124"/>
      <c r="BL36" s="140">
        <v>0</v>
      </c>
      <c r="BM36" s="140">
        <v>0</v>
      </c>
      <c r="BN36" s="125"/>
      <c r="BO36" s="124"/>
      <c r="BP36" s="140">
        <v>0</v>
      </c>
      <c r="BQ36" s="140">
        <v>0</v>
      </c>
      <c r="BR36" s="125"/>
      <c r="BS36" s="124"/>
      <c r="BT36" s="140">
        <v>0</v>
      </c>
      <c r="BU36" s="140">
        <v>0</v>
      </c>
      <c r="BV36" s="125"/>
      <c r="BW36" s="124"/>
      <c r="BX36" s="140">
        <v>0</v>
      </c>
      <c r="BY36" s="140">
        <v>0</v>
      </c>
      <c r="BZ36" s="125"/>
      <c r="CA36" s="124"/>
      <c r="CB36" s="140">
        <v>0</v>
      </c>
      <c r="CC36" s="140">
        <v>0</v>
      </c>
      <c r="CD36" s="125"/>
      <c r="CE36" s="124"/>
      <c r="CF36" s="140">
        <v>0</v>
      </c>
      <c r="CG36" s="140">
        <v>0</v>
      </c>
      <c r="CH36" s="125"/>
      <c r="CI36" s="124"/>
      <c r="CJ36" s="140">
        <v>0</v>
      </c>
      <c r="CK36" s="140">
        <v>0</v>
      </c>
      <c r="CL36" s="125"/>
      <c r="CM36" s="124"/>
      <c r="CN36" s="140">
        <v>0</v>
      </c>
      <c r="CO36" s="140">
        <v>0</v>
      </c>
      <c r="CP36" s="125"/>
      <c r="CQ36" s="124"/>
      <c r="CR36" s="140">
        <v>0</v>
      </c>
      <c r="CS36" s="140">
        <v>0</v>
      </c>
      <c r="CT36" s="125"/>
      <c r="CU36" s="124"/>
      <c r="CV36" s="140">
        <v>0</v>
      </c>
      <c r="CW36" s="140">
        <v>0</v>
      </c>
      <c r="CX36" s="125"/>
      <c r="CY36" s="124"/>
      <c r="CZ36" s="140">
        <v>0</v>
      </c>
      <c r="DA36" s="140">
        <v>0</v>
      </c>
      <c r="DB36" s="125"/>
      <c r="DC36" s="124"/>
      <c r="DD36" s="140">
        <v>0</v>
      </c>
      <c r="DE36" s="140">
        <v>0</v>
      </c>
      <c r="DF36" s="125"/>
      <c r="DG36" s="124"/>
      <c r="DH36" s="140">
        <v>0</v>
      </c>
      <c r="DI36" s="140">
        <v>0</v>
      </c>
      <c r="DJ36" s="125"/>
      <c r="DK36" s="124"/>
      <c r="DL36" s="140">
        <v>0</v>
      </c>
      <c r="DM36" s="140">
        <v>0</v>
      </c>
      <c r="DN36" s="125"/>
      <c r="DO36" s="124"/>
      <c r="DP36" s="140">
        <v>0</v>
      </c>
      <c r="DQ36" s="140">
        <v>0</v>
      </c>
      <c r="DR36" s="125"/>
      <c r="DS36" s="124"/>
      <c r="DT36" s="140">
        <v>0</v>
      </c>
      <c r="DU36" s="140">
        <v>0</v>
      </c>
    </row>
  </sheetData>
  <sheetProtection/>
  <mergeCells count="126">
    <mergeCell ref="A2:A6"/>
    <mergeCell ref="B2:B6"/>
    <mergeCell ref="C2:C6"/>
    <mergeCell ref="D4:D5"/>
    <mergeCell ref="E4:E5"/>
    <mergeCell ref="F4:F6"/>
    <mergeCell ref="D2:E3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AK4:AK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L4:AL6"/>
    <mergeCell ref="AM4:AM6"/>
    <mergeCell ref="AN4:AN5"/>
    <mergeCell ref="AO4:AO5"/>
    <mergeCell ref="AP4:AP6"/>
    <mergeCell ref="AT4:AT6"/>
    <mergeCell ref="AQ4:AQ6"/>
    <mergeCell ref="AR4:AR5"/>
    <mergeCell ref="AS4:AS5"/>
    <mergeCell ref="AU4:AU6"/>
    <mergeCell ref="AV4:AV5"/>
    <mergeCell ref="AX4:AX6"/>
    <mergeCell ref="AY4:AY6"/>
    <mergeCell ref="AZ4:AZ5"/>
    <mergeCell ref="AW4:AW5"/>
    <mergeCell ref="BA4:BA5"/>
    <mergeCell ref="BB4:BB6"/>
    <mergeCell ref="BF4:BF6"/>
    <mergeCell ref="BC4:BC6"/>
    <mergeCell ref="BD4:BD5"/>
    <mergeCell ref="BE4:BE5"/>
    <mergeCell ref="BG4:BG6"/>
    <mergeCell ref="BH4:BH5"/>
    <mergeCell ref="BJ4:BJ6"/>
    <mergeCell ref="BK4:BK6"/>
    <mergeCell ref="BL4:BL5"/>
    <mergeCell ref="BI4:BI5"/>
    <mergeCell ref="BM4:BM5"/>
    <mergeCell ref="BN4:BN6"/>
    <mergeCell ref="BR4:BR6"/>
    <mergeCell ref="BO4:BO6"/>
    <mergeCell ref="BP4:BP5"/>
    <mergeCell ref="BQ4:BQ5"/>
    <mergeCell ref="BS4:BS6"/>
    <mergeCell ref="BT4:BT5"/>
    <mergeCell ref="BV4:BV6"/>
    <mergeCell ref="BW4:BW6"/>
    <mergeCell ref="BX4:BX5"/>
    <mergeCell ref="BU4:BU5"/>
    <mergeCell ref="BY4:BY5"/>
    <mergeCell ref="BZ4:BZ6"/>
    <mergeCell ref="CD4:CD6"/>
    <mergeCell ref="CA4:CA6"/>
    <mergeCell ref="CB4:CB5"/>
    <mergeCell ref="CC4:CC5"/>
    <mergeCell ref="CE4:CE6"/>
    <mergeCell ref="CF4:CF5"/>
    <mergeCell ref="CH4:CH6"/>
    <mergeCell ref="CI4:CI6"/>
    <mergeCell ref="CJ4:CJ5"/>
    <mergeCell ref="CG4:CG5"/>
    <mergeCell ref="CK4:CK5"/>
    <mergeCell ref="CL4:CL6"/>
    <mergeCell ref="CP4:CP6"/>
    <mergeCell ref="CM4:CM6"/>
    <mergeCell ref="CN4:CN5"/>
    <mergeCell ref="CO4:CO5"/>
    <mergeCell ref="CQ4:CQ6"/>
    <mergeCell ref="CR4:CR5"/>
    <mergeCell ref="CT4:CT6"/>
    <mergeCell ref="CU4:CU6"/>
    <mergeCell ref="CV4:CV5"/>
    <mergeCell ref="CS4:CS5"/>
    <mergeCell ref="CW4:CW5"/>
    <mergeCell ref="CX4:CX6"/>
    <mergeCell ref="DB4:DB6"/>
    <mergeCell ref="CY4:CY6"/>
    <mergeCell ref="CZ4:CZ5"/>
    <mergeCell ref="DA4:DA5"/>
    <mergeCell ref="DC4:DC6"/>
    <mergeCell ref="DD4:DD5"/>
    <mergeCell ref="DF4:DF6"/>
    <mergeCell ref="DG4:DG6"/>
    <mergeCell ref="DH4:DH5"/>
    <mergeCell ref="DE4:DE5"/>
    <mergeCell ref="DI4:DI5"/>
    <mergeCell ref="DJ4:DJ6"/>
    <mergeCell ref="DN4:DN6"/>
    <mergeCell ref="DK4:DK6"/>
    <mergeCell ref="DL4:DL5"/>
    <mergeCell ref="DM4:DM5"/>
    <mergeCell ref="DO4:DO6"/>
    <mergeCell ref="DU4:DU5"/>
    <mergeCell ref="DQ4:DQ5"/>
    <mergeCell ref="DR4:DR6"/>
    <mergeCell ref="DS4:DS6"/>
    <mergeCell ref="DT4:DT5"/>
    <mergeCell ref="DP4:DP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F5" sqref="F5"/>
    </sheetView>
  </sheetViews>
  <sheetFormatPr defaultColWidth="0" defaultRowHeight="14.25" customHeight="1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.5" style="12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8.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643</v>
      </c>
      <c r="D2" s="25" t="s">
        <v>812</v>
      </c>
      <c r="E2" s="135" t="s">
        <v>644</v>
      </c>
      <c r="F2" s="3"/>
      <c r="G2" s="3"/>
      <c r="H2" s="3"/>
      <c r="I2" s="3"/>
      <c r="J2" s="3"/>
      <c r="K2" s="3"/>
      <c r="L2" s="3" t="str">
        <f>LEFT(D2,2)</f>
        <v>20</v>
      </c>
      <c r="M2" s="3" t="str">
        <f>IF(L2&lt;&gt;"",VLOOKUP(L2,$AK$6:$AL$52,2,FALSE),"-")</f>
        <v>長野県</v>
      </c>
      <c r="N2" s="3"/>
      <c r="O2" s="3"/>
      <c r="AC2" s="5">
        <f>IF(VALUE(D2)=0,0,1)</f>
        <v>1</v>
      </c>
      <c r="AD2" s="35" t="str">
        <f>IF(AC2=0,"",VLOOKUP(D2,'廃棄物事業経費（歳入）'!B7:C113,2,FALSE))</f>
        <v>合計</v>
      </c>
      <c r="AE2" s="35"/>
      <c r="AF2" s="36">
        <f>IF(AC2=0,1,IF(ISERROR(AD2),1,0))</f>
        <v>0</v>
      </c>
      <c r="AH2" s="102">
        <f>COUNTA('廃棄物事業経費（歳入）'!B7:B113)+6</f>
        <v>113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1"/>
      <c r="O3" s="1"/>
    </row>
    <row r="4" spans="2:33" ht="17.25">
      <c r="B4" s="6"/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645</v>
      </c>
      <c r="AH5" s="2">
        <f>+'廃棄物事業経費（歳入）'!B5</f>
        <v>0</v>
      </c>
      <c r="AI5" s="2">
        <v>5</v>
      </c>
    </row>
    <row r="6" spans="2:38" ht="18.75" customHeight="1">
      <c r="B6" s="173" t="s">
        <v>646</v>
      </c>
      <c r="C6" s="196"/>
      <c r="D6" s="197"/>
      <c r="E6" s="13" t="s">
        <v>647</v>
      </c>
      <c r="F6" s="14" t="s">
        <v>648</v>
      </c>
      <c r="H6" s="184" t="s">
        <v>649</v>
      </c>
      <c r="I6" s="198"/>
      <c r="J6" s="198"/>
      <c r="K6" s="185"/>
      <c r="L6" s="13" t="s">
        <v>647</v>
      </c>
      <c r="M6" s="13" t="s">
        <v>648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650</v>
      </c>
      <c r="AL6" s="28" t="s">
        <v>4</v>
      </c>
    </row>
    <row r="7" spans="2:38" ht="19.5" customHeight="1">
      <c r="B7" s="191" t="s">
        <v>651</v>
      </c>
      <c r="C7" s="192"/>
      <c r="D7" s="192"/>
      <c r="E7" s="17">
        <f aca="true" t="shared" si="0" ref="E7:E12">AF7</f>
        <v>67543</v>
      </c>
      <c r="F7" s="17">
        <f aca="true" t="shared" si="1" ref="F7:F12">AF14</f>
        <v>4915</v>
      </c>
      <c r="H7" s="179" t="s">
        <v>652</v>
      </c>
      <c r="I7" s="179" t="s">
        <v>653</v>
      </c>
      <c r="J7" s="170" t="s">
        <v>654</v>
      </c>
      <c r="K7" s="172"/>
      <c r="L7" s="17">
        <f aca="true" t="shared" si="2" ref="L7:L12">AF21</f>
        <v>4348</v>
      </c>
      <c r="M7" s="17">
        <f aca="true" t="shared" si="3" ref="M7:M12">AF42</f>
        <v>0</v>
      </c>
      <c r="AC7" s="15" t="s">
        <v>651</v>
      </c>
      <c r="AD7" s="40" t="s">
        <v>655</v>
      </c>
      <c r="AE7" s="39" t="s">
        <v>656</v>
      </c>
      <c r="AF7" s="35">
        <f aca="true" ca="1" t="shared" si="4" ref="AF7:AF62">IF(AF$2=0,INDIRECT("'"&amp;AD7&amp;"'!"&amp;AE7&amp;$AI$2),0)</f>
        <v>67543</v>
      </c>
      <c r="AG7" s="39"/>
      <c r="AH7" s="102" t="str">
        <f>+'廃棄物事業経費（歳入）'!B7</f>
        <v>20000</v>
      </c>
      <c r="AI7" s="2">
        <v>7</v>
      </c>
      <c r="AK7" s="26" t="s">
        <v>657</v>
      </c>
      <c r="AL7" s="28" t="s">
        <v>5</v>
      </c>
    </row>
    <row r="8" spans="2:38" ht="19.5" customHeight="1">
      <c r="B8" s="191" t="s">
        <v>658</v>
      </c>
      <c r="C8" s="192"/>
      <c r="D8" s="192"/>
      <c r="E8" s="17">
        <f t="shared" si="0"/>
        <v>9192</v>
      </c>
      <c r="F8" s="17">
        <f t="shared" si="1"/>
        <v>4611</v>
      </c>
      <c r="H8" s="180"/>
      <c r="I8" s="180"/>
      <c r="J8" s="184" t="s">
        <v>659</v>
      </c>
      <c r="K8" s="185"/>
      <c r="L8" s="17">
        <f t="shared" si="2"/>
        <v>951962</v>
      </c>
      <c r="M8" s="17">
        <f t="shared" si="3"/>
        <v>245879</v>
      </c>
      <c r="AC8" s="15" t="s">
        <v>658</v>
      </c>
      <c r="AD8" s="40" t="s">
        <v>655</v>
      </c>
      <c r="AE8" s="39" t="s">
        <v>660</v>
      </c>
      <c r="AF8" s="35">
        <f ca="1" t="shared" si="4"/>
        <v>9192</v>
      </c>
      <c r="AG8" s="39"/>
      <c r="AH8" s="102" t="str">
        <f>+'廃棄物事業経費（歳入）'!B8</f>
        <v>20201</v>
      </c>
      <c r="AI8" s="2">
        <v>8</v>
      </c>
      <c r="AK8" s="26" t="s">
        <v>661</v>
      </c>
      <c r="AL8" s="28" t="s">
        <v>6</v>
      </c>
    </row>
    <row r="9" spans="2:38" ht="19.5" customHeight="1">
      <c r="B9" s="191" t="s">
        <v>662</v>
      </c>
      <c r="C9" s="192"/>
      <c r="D9" s="192"/>
      <c r="E9" s="17">
        <f t="shared" si="0"/>
        <v>106000</v>
      </c>
      <c r="F9" s="17">
        <f t="shared" si="1"/>
        <v>0</v>
      </c>
      <c r="H9" s="180"/>
      <c r="I9" s="180"/>
      <c r="J9" s="170" t="s">
        <v>663</v>
      </c>
      <c r="K9" s="172"/>
      <c r="L9" s="17">
        <f t="shared" si="2"/>
        <v>182293</v>
      </c>
      <c r="M9" s="17">
        <f t="shared" si="3"/>
        <v>0</v>
      </c>
      <c r="AC9" s="15" t="s">
        <v>662</v>
      </c>
      <c r="AD9" s="40" t="s">
        <v>655</v>
      </c>
      <c r="AE9" s="39" t="s">
        <v>664</v>
      </c>
      <c r="AF9" s="35">
        <f ca="1" t="shared" si="4"/>
        <v>106000</v>
      </c>
      <c r="AG9" s="39"/>
      <c r="AH9" s="102" t="str">
        <f>+'廃棄物事業経費（歳入）'!B9</f>
        <v>20202</v>
      </c>
      <c r="AI9" s="2">
        <v>9</v>
      </c>
      <c r="AK9" s="26" t="s">
        <v>665</v>
      </c>
      <c r="AL9" s="28" t="s">
        <v>7</v>
      </c>
    </row>
    <row r="10" spans="2:38" ht="19.5" customHeight="1">
      <c r="B10" s="191" t="s">
        <v>666</v>
      </c>
      <c r="C10" s="192"/>
      <c r="D10" s="192"/>
      <c r="E10" s="17">
        <f t="shared" si="0"/>
        <v>4927781</v>
      </c>
      <c r="F10" s="17">
        <f t="shared" si="1"/>
        <v>862415</v>
      </c>
      <c r="H10" s="180"/>
      <c r="I10" s="181"/>
      <c r="J10" s="170" t="s">
        <v>667</v>
      </c>
      <c r="K10" s="172"/>
      <c r="L10" s="17">
        <f t="shared" si="2"/>
        <v>211239</v>
      </c>
      <c r="M10" s="17">
        <f t="shared" si="3"/>
        <v>69086</v>
      </c>
      <c r="AC10" s="15" t="s">
        <v>666</v>
      </c>
      <c r="AD10" s="40" t="s">
        <v>655</v>
      </c>
      <c r="AE10" s="39" t="s">
        <v>668</v>
      </c>
      <c r="AF10" s="35">
        <f ca="1" t="shared" si="4"/>
        <v>4927781</v>
      </c>
      <c r="AG10" s="39"/>
      <c r="AH10" s="102" t="str">
        <f>+'廃棄物事業経費（歳入）'!B10</f>
        <v>20203</v>
      </c>
      <c r="AI10" s="2">
        <v>10</v>
      </c>
      <c r="AK10" s="26" t="s">
        <v>669</v>
      </c>
      <c r="AL10" s="28" t="s">
        <v>8</v>
      </c>
    </row>
    <row r="11" spans="2:38" ht="19.5" customHeight="1">
      <c r="B11" s="190" t="s">
        <v>670</v>
      </c>
      <c r="C11" s="192"/>
      <c r="D11" s="192"/>
      <c r="E11" s="17">
        <f t="shared" si="0"/>
        <v>5471058</v>
      </c>
      <c r="F11" s="17">
        <f t="shared" si="1"/>
        <v>2890643</v>
      </c>
      <c r="H11" s="180"/>
      <c r="I11" s="193" t="s">
        <v>671</v>
      </c>
      <c r="J11" s="193"/>
      <c r="K11" s="193"/>
      <c r="L11" s="17">
        <f t="shared" si="2"/>
        <v>202297</v>
      </c>
      <c r="M11" s="17">
        <f t="shared" si="3"/>
        <v>0</v>
      </c>
      <c r="AC11" s="15" t="s">
        <v>672</v>
      </c>
      <c r="AD11" s="40" t="s">
        <v>655</v>
      </c>
      <c r="AE11" s="39" t="s">
        <v>673</v>
      </c>
      <c r="AF11" s="35">
        <f ca="1" t="shared" si="4"/>
        <v>5471058</v>
      </c>
      <c r="AG11" s="39"/>
      <c r="AH11" s="102" t="str">
        <f>+'廃棄物事業経費（歳入）'!B11</f>
        <v>20204</v>
      </c>
      <c r="AI11" s="2">
        <v>11</v>
      </c>
      <c r="AK11" s="26" t="s">
        <v>674</v>
      </c>
      <c r="AL11" s="28" t="s">
        <v>9</v>
      </c>
    </row>
    <row r="12" spans="2:38" ht="19.5" customHeight="1">
      <c r="B12" s="191" t="s">
        <v>667</v>
      </c>
      <c r="C12" s="192"/>
      <c r="D12" s="192"/>
      <c r="E12" s="17">
        <f t="shared" si="0"/>
        <v>1706754</v>
      </c>
      <c r="F12" s="17">
        <f t="shared" si="1"/>
        <v>120821</v>
      </c>
      <c r="H12" s="180"/>
      <c r="I12" s="193" t="s">
        <v>675</v>
      </c>
      <c r="J12" s="193"/>
      <c r="K12" s="193"/>
      <c r="L12" s="17">
        <f t="shared" si="2"/>
        <v>218613</v>
      </c>
      <c r="M12" s="17">
        <f t="shared" si="3"/>
        <v>127261</v>
      </c>
      <c r="AC12" s="15" t="s">
        <v>667</v>
      </c>
      <c r="AD12" s="40" t="s">
        <v>655</v>
      </c>
      <c r="AE12" s="39" t="s">
        <v>676</v>
      </c>
      <c r="AF12" s="35">
        <f ca="1" t="shared" si="4"/>
        <v>1706754</v>
      </c>
      <c r="AG12" s="39"/>
      <c r="AH12" s="102" t="str">
        <f>+'廃棄物事業経費（歳入）'!B12</f>
        <v>20205</v>
      </c>
      <c r="AI12" s="2">
        <v>12</v>
      </c>
      <c r="AK12" s="26" t="s">
        <v>677</v>
      </c>
      <c r="AL12" s="28" t="s">
        <v>10</v>
      </c>
    </row>
    <row r="13" spans="2:38" ht="19.5" customHeight="1">
      <c r="B13" s="194" t="s">
        <v>678</v>
      </c>
      <c r="C13" s="195"/>
      <c r="D13" s="195"/>
      <c r="E13" s="18">
        <f>SUM(E7:E12)</f>
        <v>12288328</v>
      </c>
      <c r="F13" s="18">
        <f>SUM(F7:F12)</f>
        <v>3883405</v>
      </c>
      <c r="H13" s="180"/>
      <c r="I13" s="173" t="s">
        <v>679</v>
      </c>
      <c r="J13" s="174"/>
      <c r="K13" s="175"/>
      <c r="L13" s="19">
        <f>SUM(L7:L12)</f>
        <v>1770752</v>
      </c>
      <c r="M13" s="19">
        <f>SUM(M7:M12)</f>
        <v>442226</v>
      </c>
      <c r="AC13" s="15" t="s">
        <v>680</v>
      </c>
      <c r="AD13" s="40" t="s">
        <v>655</v>
      </c>
      <c r="AE13" s="39" t="s">
        <v>681</v>
      </c>
      <c r="AF13" s="35">
        <f ca="1" t="shared" si="4"/>
        <v>15645015</v>
      </c>
      <c r="AG13" s="39"/>
      <c r="AH13" s="102" t="str">
        <f>+'廃棄物事業経費（歳入）'!B13</f>
        <v>20206</v>
      </c>
      <c r="AI13" s="2">
        <v>13</v>
      </c>
      <c r="AK13" s="26" t="s">
        <v>682</v>
      </c>
      <c r="AL13" s="28" t="s">
        <v>11</v>
      </c>
    </row>
    <row r="14" spans="2:38" ht="19.5" customHeight="1">
      <c r="B14" s="20"/>
      <c r="C14" s="188" t="s">
        <v>683</v>
      </c>
      <c r="D14" s="189"/>
      <c r="E14" s="22">
        <f>E13-E11</f>
        <v>6817270</v>
      </c>
      <c r="F14" s="22">
        <f>F13-F11</f>
        <v>992762</v>
      </c>
      <c r="H14" s="181"/>
      <c r="I14" s="20"/>
      <c r="J14" s="24"/>
      <c r="K14" s="21" t="s">
        <v>683</v>
      </c>
      <c r="L14" s="23">
        <f>L13-L12</f>
        <v>1552139</v>
      </c>
      <c r="M14" s="23">
        <f>M13-M12</f>
        <v>314965</v>
      </c>
      <c r="AC14" s="15" t="s">
        <v>651</v>
      </c>
      <c r="AD14" s="40" t="s">
        <v>655</v>
      </c>
      <c r="AE14" s="39" t="s">
        <v>684</v>
      </c>
      <c r="AF14" s="35">
        <f ca="1" t="shared" si="4"/>
        <v>4915</v>
      </c>
      <c r="AG14" s="39"/>
      <c r="AH14" s="102" t="str">
        <f>+'廃棄物事業経費（歳入）'!B14</f>
        <v>20207</v>
      </c>
      <c r="AI14" s="2">
        <v>14</v>
      </c>
      <c r="AK14" s="26" t="s">
        <v>685</v>
      </c>
      <c r="AL14" s="28" t="s">
        <v>12</v>
      </c>
    </row>
    <row r="15" spans="2:38" ht="19.5" customHeight="1">
      <c r="B15" s="191" t="s">
        <v>680</v>
      </c>
      <c r="C15" s="192"/>
      <c r="D15" s="192"/>
      <c r="E15" s="17">
        <f>AF13</f>
        <v>15645015</v>
      </c>
      <c r="F15" s="17">
        <f>AF20</f>
        <v>3922957</v>
      </c>
      <c r="H15" s="176" t="s">
        <v>686</v>
      </c>
      <c r="I15" s="179" t="s">
        <v>687</v>
      </c>
      <c r="J15" s="16" t="s">
        <v>688</v>
      </c>
      <c r="K15" s="27"/>
      <c r="L15" s="17">
        <f aca="true" t="shared" si="5" ref="L15:L28">AF27</f>
        <v>2242049</v>
      </c>
      <c r="M15" s="17">
        <f aca="true" t="shared" si="6" ref="M15:M28">AF48</f>
        <v>649336</v>
      </c>
      <c r="AC15" s="15" t="s">
        <v>658</v>
      </c>
      <c r="AD15" s="40" t="s">
        <v>655</v>
      </c>
      <c r="AE15" s="39" t="s">
        <v>689</v>
      </c>
      <c r="AF15" s="35">
        <f ca="1" t="shared" si="4"/>
        <v>4611</v>
      </c>
      <c r="AG15" s="39"/>
      <c r="AH15" s="102" t="str">
        <f>+'廃棄物事業経費（歳入）'!B15</f>
        <v>20208</v>
      </c>
      <c r="AI15" s="2">
        <v>15</v>
      </c>
      <c r="AK15" s="26" t="s">
        <v>690</v>
      </c>
      <c r="AL15" s="28" t="s">
        <v>13</v>
      </c>
    </row>
    <row r="16" spans="2:38" ht="19.5" customHeight="1">
      <c r="B16" s="186" t="s">
        <v>691</v>
      </c>
      <c r="C16" s="187"/>
      <c r="D16" s="187"/>
      <c r="E16" s="18">
        <f>SUM(E13,E15)</f>
        <v>27933343</v>
      </c>
      <c r="F16" s="18">
        <f>SUM(F13,F15)</f>
        <v>7806362</v>
      </c>
      <c r="H16" s="177"/>
      <c r="I16" s="180"/>
      <c r="J16" s="180" t="s">
        <v>692</v>
      </c>
      <c r="K16" s="13" t="s">
        <v>693</v>
      </c>
      <c r="L16" s="17">
        <f t="shared" si="5"/>
        <v>278680</v>
      </c>
      <c r="M16" s="17">
        <f t="shared" si="6"/>
        <v>17166</v>
      </c>
      <c r="AC16" s="15" t="s">
        <v>662</v>
      </c>
      <c r="AD16" s="40" t="s">
        <v>655</v>
      </c>
      <c r="AE16" s="39" t="s">
        <v>694</v>
      </c>
      <c r="AF16" s="35">
        <f ca="1" t="shared" si="4"/>
        <v>0</v>
      </c>
      <c r="AG16" s="39"/>
      <c r="AH16" s="102" t="str">
        <f>+'廃棄物事業経費（歳入）'!B16</f>
        <v>20209</v>
      </c>
      <c r="AI16" s="2">
        <v>16</v>
      </c>
      <c r="AK16" s="26" t="s">
        <v>695</v>
      </c>
      <c r="AL16" s="28" t="s">
        <v>14</v>
      </c>
    </row>
    <row r="17" spans="2:38" ht="19.5" customHeight="1">
      <c r="B17" s="20"/>
      <c r="C17" s="188" t="s">
        <v>683</v>
      </c>
      <c r="D17" s="189"/>
      <c r="E17" s="22">
        <f>SUM(E14:E15)</f>
        <v>22462285</v>
      </c>
      <c r="F17" s="22">
        <f>SUM(F14:F15)</f>
        <v>4915719</v>
      </c>
      <c r="H17" s="177"/>
      <c r="I17" s="180"/>
      <c r="J17" s="180"/>
      <c r="K17" s="13" t="s">
        <v>696</v>
      </c>
      <c r="L17" s="17">
        <f t="shared" si="5"/>
        <v>801299</v>
      </c>
      <c r="M17" s="17">
        <f t="shared" si="6"/>
        <v>254661</v>
      </c>
      <c r="AC17" s="15" t="s">
        <v>666</v>
      </c>
      <c r="AD17" s="40" t="s">
        <v>655</v>
      </c>
      <c r="AE17" s="39" t="s">
        <v>697</v>
      </c>
      <c r="AF17" s="35">
        <f ca="1" t="shared" si="4"/>
        <v>862415</v>
      </c>
      <c r="AG17" s="39"/>
      <c r="AH17" s="102" t="str">
        <f>+'廃棄物事業経費（歳入）'!B17</f>
        <v>20210</v>
      </c>
      <c r="AI17" s="2">
        <v>17</v>
      </c>
      <c r="AK17" s="26" t="s">
        <v>698</v>
      </c>
      <c r="AL17" s="28" t="s">
        <v>15</v>
      </c>
    </row>
    <row r="18" spans="8:38" ht="19.5" customHeight="1">
      <c r="H18" s="177"/>
      <c r="I18" s="181"/>
      <c r="J18" s="181"/>
      <c r="K18" s="13" t="s">
        <v>699</v>
      </c>
      <c r="L18" s="17">
        <f t="shared" si="5"/>
        <v>213535</v>
      </c>
      <c r="M18" s="17">
        <f t="shared" si="6"/>
        <v>0</v>
      </c>
      <c r="AC18" s="15" t="s">
        <v>672</v>
      </c>
      <c r="AD18" s="40" t="s">
        <v>655</v>
      </c>
      <c r="AE18" s="39" t="s">
        <v>700</v>
      </c>
      <c r="AF18" s="35">
        <f ca="1" t="shared" si="4"/>
        <v>2890643</v>
      </c>
      <c r="AG18" s="39"/>
      <c r="AH18" s="102" t="str">
        <f>+'廃棄物事業経費（歳入）'!B18</f>
        <v>20211</v>
      </c>
      <c r="AI18" s="2">
        <v>18</v>
      </c>
      <c r="AK18" s="26" t="s">
        <v>701</v>
      </c>
      <c r="AL18" s="28" t="s">
        <v>16</v>
      </c>
    </row>
    <row r="19" spans="8:38" ht="19.5" customHeight="1">
      <c r="H19" s="177"/>
      <c r="I19" s="179" t="s">
        <v>702</v>
      </c>
      <c r="J19" s="170" t="s">
        <v>703</v>
      </c>
      <c r="K19" s="172"/>
      <c r="L19" s="17">
        <f t="shared" si="5"/>
        <v>152028</v>
      </c>
      <c r="M19" s="17">
        <f t="shared" si="6"/>
        <v>20321</v>
      </c>
      <c r="AC19" s="15" t="s">
        <v>667</v>
      </c>
      <c r="AD19" s="40" t="s">
        <v>655</v>
      </c>
      <c r="AE19" s="39" t="s">
        <v>704</v>
      </c>
      <c r="AF19" s="35">
        <f ca="1" t="shared" si="4"/>
        <v>120821</v>
      </c>
      <c r="AG19" s="39"/>
      <c r="AH19" s="102" t="str">
        <f>+'廃棄物事業経費（歳入）'!B19</f>
        <v>20212</v>
      </c>
      <c r="AI19" s="2">
        <v>19</v>
      </c>
      <c r="AK19" s="26" t="s">
        <v>705</v>
      </c>
      <c r="AL19" s="28" t="s">
        <v>17</v>
      </c>
    </row>
    <row r="20" spans="2:38" ht="19.5" customHeight="1">
      <c r="B20" s="190" t="s">
        <v>706</v>
      </c>
      <c r="C20" s="190"/>
      <c r="D20" s="190"/>
      <c r="E20" s="29">
        <f>E11</f>
        <v>5471058</v>
      </c>
      <c r="F20" s="29">
        <f>F11</f>
        <v>2890643</v>
      </c>
      <c r="H20" s="177"/>
      <c r="I20" s="180"/>
      <c r="J20" s="170" t="s">
        <v>707</v>
      </c>
      <c r="K20" s="172"/>
      <c r="L20" s="17">
        <f t="shared" si="5"/>
        <v>4753855</v>
      </c>
      <c r="M20" s="17">
        <f t="shared" si="6"/>
        <v>2211243</v>
      </c>
      <c r="AC20" s="15" t="s">
        <v>680</v>
      </c>
      <c r="AD20" s="40" t="s">
        <v>655</v>
      </c>
      <c r="AE20" s="39" t="s">
        <v>708</v>
      </c>
      <c r="AF20" s="35">
        <f ca="1" t="shared" si="4"/>
        <v>3922957</v>
      </c>
      <c r="AG20" s="39"/>
      <c r="AH20" s="102" t="str">
        <f>+'廃棄物事業経費（歳入）'!B20</f>
        <v>20213</v>
      </c>
      <c r="AI20" s="2">
        <v>20</v>
      </c>
      <c r="AK20" s="26" t="s">
        <v>709</v>
      </c>
      <c r="AL20" s="28" t="s">
        <v>18</v>
      </c>
    </row>
    <row r="21" spans="2:38" ht="19.5" customHeight="1">
      <c r="B21" s="190" t="s">
        <v>710</v>
      </c>
      <c r="C21" s="191"/>
      <c r="D21" s="191"/>
      <c r="E21" s="29">
        <f>L12+L27</f>
        <v>5502436</v>
      </c>
      <c r="F21" s="29">
        <f>M12+M27</f>
        <v>2912628</v>
      </c>
      <c r="H21" s="177"/>
      <c r="I21" s="181"/>
      <c r="J21" s="170" t="s">
        <v>711</v>
      </c>
      <c r="K21" s="172"/>
      <c r="L21" s="17">
        <f t="shared" si="5"/>
        <v>274384</v>
      </c>
      <c r="M21" s="17">
        <f t="shared" si="6"/>
        <v>5777</v>
      </c>
      <c r="AB21" s="28" t="s">
        <v>712</v>
      </c>
      <c r="AC21" s="15" t="s">
        <v>713</v>
      </c>
      <c r="AD21" s="40" t="s">
        <v>714</v>
      </c>
      <c r="AE21" s="39" t="s">
        <v>656</v>
      </c>
      <c r="AF21" s="35">
        <f ca="1" t="shared" si="4"/>
        <v>4348</v>
      </c>
      <c r="AG21" s="39"/>
      <c r="AH21" s="102" t="str">
        <f>+'廃棄物事業経費（歳入）'!B21</f>
        <v>20214</v>
      </c>
      <c r="AI21" s="2">
        <v>21</v>
      </c>
      <c r="AK21" s="26" t="s">
        <v>715</v>
      </c>
      <c r="AL21" s="28" t="s">
        <v>19</v>
      </c>
    </row>
    <row r="22" spans="2:38" ht="19.5" customHeight="1">
      <c r="B22" s="30"/>
      <c r="C22" s="31"/>
      <c r="D22" s="31"/>
      <c r="E22" s="32"/>
      <c r="F22" s="32"/>
      <c r="H22" s="177"/>
      <c r="I22" s="170" t="s">
        <v>716</v>
      </c>
      <c r="J22" s="171"/>
      <c r="K22" s="172"/>
      <c r="L22" s="17">
        <f t="shared" si="5"/>
        <v>32538</v>
      </c>
      <c r="M22" s="17">
        <f t="shared" si="6"/>
        <v>0</v>
      </c>
      <c r="AB22" s="28" t="s">
        <v>712</v>
      </c>
      <c r="AC22" s="15" t="s">
        <v>717</v>
      </c>
      <c r="AD22" s="40" t="s">
        <v>714</v>
      </c>
      <c r="AE22" s="39" t="s">
        <v>718</v>
      </c>
      <c r="AF22" s="35">
        <f ca="1" t="shared" si="4"/>
        <v>951962</v>
      </c>
      <c r="AH22" s="102" t="str">
        <f>+'廃棄物事業経費（歳入）'!B22</f>
        <v>20215</v>
      </c>
      <c r="AI22" s="2">
        <v>22</v>
      </c>
      <c r="AK22" s="26" t="s">
        <v>719</v>
      </c>
      <c r="AL22" s="28" t="s">
        <v>20</v>
      </c>
    </row>
    <row r="23" spans="2:38" ht="19.5" customHeight="1">
      <c r="B23" s="30"/>
      <c r="C23" s="31"/>
      <c r="D23" s="31"/>
      <c r="E23" s="32"/>
      <c r="F23" s="32"/>
      <c r="H23" s="177"/>
      <c r="I23" s="179" t="s">
        <v>720</v>
      </c>
      <c r="J23" s="173" t="s">
        <v>703</v>
      </c>
      <c r="K23" s="175"/>
      <c r="L23" s="17">
        <f t="shared" si="5"/>
        <v>4843857</v>
      </c>
      <c r="M23" s="17">
        <f t="shared" si="6"/>
        <v>485458</v>
      </c>
      <c r="AB23" s="28" t="s">
        <v>712</v>
      </c>
      <c r="AC23" s="1" t="s">
        <v>721</v>
      </c>
      <c r="AD23" s="40" t="s">
        <v>714</v>
      </c>
      <c r="AE23" s="34" t="s">
        <v>664</v>
      </c>
      <c r="AF23" s="35">
        <f ca="1" t="shared" si="4"/>
        <v>182293</v>
      </c>
      <c r="AH23" s="102" t="str">
        <f>+'廃棄物事業経費（歳入）'!B23</f>
        <v>20217</v>
      </c>
      <c r="AI23" s="2">
        <v>23</v>
      </c>
      <c r="AK23" s="26" t="s">
        <v>722</v>
      </c>
      <c r="AL23" s="28" t="s">
        <v>21</v>
      </c>
    </row>
    <row r="24" spans="2:38" ht="19.5" customHeight="1">
      <c r="B24" s="30"/>
      <c r="C24" s="31"/>
      <c r="D24" s="31"/>
      <c r="E24" s="32"/>
      <c r="F24" s="32"/>
      <c r="H24" s="177"/>
      <c r="I24" s="180"/>
      <c r="J24" s="170" t="s">
        <v>707</v>
      </c>
      <c r="K24" s="172"/>
      <c r="L24" s="17">
        <f t="shared" si="5"/>
        <v>4407437</v>
      </c>
      <c r="M24" s="17">
        <f t="shared" si="6"/>
        <v>511513</v>
      </c>
      <c r="AB24" s="28" t="s">
        <v>712</v>
      </c>
      <c r="AC24" s="15" t="s">
        <v>667</v>
      </c>
      <c r="AD24" s="40" t="s">
        <v>714</v>
      </c>
      <c r="AE24" s="39" t="s">
        <v>668</v>
      </c>
      <c r="AF24" s="35">
        <f ca="1" t="shared" si="4"/>
        <v>211239</v>
      </c>
      <c r="AH24" s="102" t="str">
        <f>+'廃棄物事業経費（歳入）'!B24</f>
        <v>20218</v>
      </c>
      <c r="AI24" s="2">
        <v>24</v>
      </c>
      <c r="AK24" s="26" t="s">
        <v>723</v>
      </c>
      <c r="AL24" s="28" t="s">
        <v>22</v>
      </c>
    </row>
    <row r="25" spans="8:38" ht="19.5" customHeight="1">
      <c r="H25" s="177"/>
      <c r="I25" s="180"/>
      <c r="J25" s="170" t="s">
        <v>711</v>
      </c>
      <c r="K25" s="172"/>
      <c r="L25" s="17">
        <f t="shared" si="5"/>
        <v>775286</v>
      </c>
      <c r="M25" s="17">
        <f t="shared" si="6"/>
        <v>32097</v>
      </c>
      <c r="AB25" s="28" t="s">
        <v>712</v>
      </c>
      <c r="AC25" s="15" t="s">
        <v>671</v>
      </c>
      <c r="AD25" s="40" t="s">
        <v>714</v>
      </c>
      <c r="AE25" s="39" t="s">
        <v>673</v>
      </c>
      <c r="AF25" s="35">
        <f ca="1" t="shared" si="4"/>
        <v>202297</v>
      </c>
      <c r="AH25" s="102" t="str">
        <f>+'廃棄物事業経費（歳入）'!B25</f>
        <v>20219</v>
      </c>
      <c r="AI25" s="2">
        <v>25</v>
      </c>
      <c r="AK25" s="26" t="s">
        <v>724</v>
      </c>
      <c r="AL25" s="28" t="s">
        <v>23</v>
      </c>
    </row>
    <row r="26" spans="8:38" ht="19.5" customHeight="1">
      <c r="H26" s="177"/>
      <c r="I26" s="181"/>
      <c r="J26" s="182" t="s">
        <v>667</v>
      </c>
      <c r="K26" s="183"/>
      <c r="L26" s="17">
        <f t="shared" si="5"/>
        <v>242358</v>
      </c>
      <c r="M26" s="17">
        <f t="shared" si="6"/>
        <v>6242</v>
      </c>
      <c r="AB26" s="28" t="s">
        <v>712</v>
      </c>
      <c r="AC26" s="1" t="s">
        <v>675</v>
      </c>
      <c r="AD26" s="40" t="s">
        <v>714</v>
      </c>
      <c r="AE26" s="34" t="s">
        <v>676</v>
      </c>
      <c r="AF26" s="35">
        <f ca="1" t="shared" si="4"/>
        <v>218613</v>
      </c>
      <c r="AH26" s="102" t="str">
        <f>+'廃棄物事業経費（歳入）'!B26</f>
        <v>20220</v>
      </c>
      <c r="AI26" s="2">
        <v>26</v>
      </c>
      <c r="AK26" s="26" t="s">
        <v>725</v>
      </c>
      <c r="AL26" s="28" t="s">
        <v>24</v>
      </c>
    </row>
    <row r="27" spans="8:38" ht="19.5" customHeight="1">
      <c r="H27" s="177"/>
      <c r="I27" s="170" t="s">
        <v>675</v>
      </c>
      <c r="J27" s="171"/>
      <c r="K27" s="172"/>
      <c r="L27" s="17">
        <f t="shared" si="5"/>
        <v>5283823</v>
      </c>
      <c r="M27" s="17">
        <f t="shared" si="6"/>
        <v>2785367</v>
      </c>
      <c r="AB27" s="28" t="s">
        <v>712</v>
      </c>
      <c r="AC27" s="1" t="s">
        <v>726</v>
      </c>
      <c r="AD27" s="40" t="s">
        <v>714</v>
      </c>
      <c r="AE27" s="34" t="s">
        <v>727</v>
      </c>
      <c r="AF27" s="35">
        <f ca="1" t="shared" si="4"/>
        <v>2242049</v>
      </c>
      <c r="AH27" s="102" t="str">
        <f>+'廃棄物事業経費（歳入）'!B27</f>
        <v>20303</v>
      </c>
      <c r="AI27" s="2">
        <v>27</v>
      </c>
      <c r="AK27" s="26" t="s">
        <v>728</v>
      </c>
      <c r="AL27" s="28" t="s">
        <v>25</v>
      </c>
    </row>
    <row r="28" spans="8:38" ht="19.5" customHeight="1">
      <c r="H28" s="177"/>
      <c r="I28" s="170" t="s">
        <v>729</v>
      </c>
      <c r="J28" s="171"/>
      <c r="K28" s="172"/>
      <c r="L28" s="17">
        <f t="shared" si="5"/>
        <v>35263</v>
      </c>
      <c r="M28" s="17">
        <f t="shared" si="6"/>
        <v>532</v>
      </c>
      <c r="AB28" s="28" t="s">
        <v>712</v>
      </c>
      <c r="AC28" s="1" t="s">
        <v>730</v>
      </c>
      <c r="AD28" s="40" t="s">
        <v>714</v>
      </c>
      <c r="AE28" s="34" t="s">
        <v>684</v>
      </c>
      <c r="AF28" s="35">
        <f ca="1" t="shared" si="4"/>
        <v>278680</v>
      </c>
      <c r="AH28" s="102" t="str">
        <f>+'廃棄物事業経費（歳入）'!B28</f>
        <v>20304</v>
      </c>
      <c r="AI28" s="2">
        <v>28</v>
      </c>
      <c r="AK28" s="26" t="s">
        <v>731</v>
      </c>
      <c r="AL28" s="28" t="s">
        <v>26</v>
      </c>
    </row>
    <row r="29" spans="8:38" ht="19.5" customHeight="1">
      <c r="H29" s="177"/>
      <c r="I29" s="173" t="s">
        <v>679</v>
      </c>
      <c r="J29" s="174"/>
      <c r="K29" s="175"/>
      <c r="L29" s="19">
        <f>SUM(L15:L28)</f>
        <v>24336392</v>
      </c>
      <c r="M29" s="19">
        <f>SUM(M15:M28)</f>
        <v>6979713</v>
      </c>
      <c r="AB29" s="28" t="s">
        <v>712</v>
      </c>
      <c r="AC29" s="1" t="s">
        <v>732</v>
      </c>
      <c r="AD29" s="40" t="s">
        <v>714</v>
      </c>
      <c r="AE29" s="34" t="s">
        <v>689</v>
      </c>
      <c r="AF29" s="35">
        <f ca="1" t="shared" si="4"/>
        <v>801299</v>
      </c>
      <c r="AH29" s="102" t="str">
        <f>+'廃棄物事業経費（歳入）'!B29</f>
        <v>20305</v>
      </c>
      <c r="AI29" s="2">
        <v>29</v>
      </c>
      <c r="AK29" s="26" t="s">
        <v>733</v>
      </c>
      <c r="AL29" s="28" t="s">
        <v>27</v>
      </c>
    </row>
    <row r="30" spans="8:38" ht="19.5" customHeight="1">
      <c r="H30" s="178"/>
      <c r="I30" s="20"/>
      <c r="J30" s="24"/>
      <c r="K30" s="21" t="s">
        <v>683</v>
      </c>
      <c r="L30" s="23">
        <f>L29-L27</f>
        <v>19052569</v>
      </c>
      <c r="M30" s="23">
        <f>M29-M27</f>
        <v>4194346</v>
      </c>
      <c r="AB30" s="28" t="s">
        <v>712</v>
      </c>
      <c r="AC30" s="1" t="s">
        <v>734</v>
      </c>
      <c r="AD30" s="40" t="s">
        <v>714</v>
      </c>
      <c r="AE30" s="34" t="s">
        <v>694</v>
      </c>
      <c r="AF30" s="35">
        <f ca="1" t="shared" si="4"/>
        <v>213535</v>
      </c>
      <c r="AH30" s="102" t="str">
        <f>+'廃棄物事業経費（歳入）'!B30</f>
        <v>20306</v>
      </c>
      <c r="AI30" s="2">
        <v>30</v>
      </c>
      <c r="AK30" s="26" t="s">
        <v>735</v>
      </c>
      <c r="AL30" s="28" t="s">
        <v>28</v>
      </c>
    </row>
    <row r="31" spans="8:38" ht="19.5" customHeight="1">
      <c r="H31" s="170" t="s">
        <v>667</v>
      </c>
      <c r="I31" s="171"/>
      <c r="J31" s="171"/>
      <c r="K31" s="172"/>
      <c r="L31" s="17">
        <f>AF41</f>
        <v>1826199</v>
      </c>
      <c r="M31" s="17">
        <f>AF62</f>
        <v>384423</v>
      </c>
      <c r="AB31" s="28" t="s">
        <v>712</v>
      </c>
      <c r="AC31" s="1" t="s">
        <v>736</v>
      </c>
      <c r="AD31" s="40" t="s">
        <v>714</v>
      </c>
      <c r="AE31" s="34" t="s">
        <v>700</v>
      </c>
      <c r="AF31" s="35">
        <f ca="1" t="shared" si="4"/>
        <v>152028</v>
      </c>
      <c r="AH31" s="102" t="str">
        <f>+'廃棄物事業経費（歳入）'!B31</f>
        <v>20307</v>
      </c>
      <c r="AI31" s="2">
        <v>31</v>
      </c>
      <c r="AK31" s="26" t="s">
        <v>737</v>
      </c>
      <c r="AL31" s="28" t="s">
        <v>29</v>
      </c>
    </row>
    <row r="32" spans="8:38" ht="19.5" customHeight="1">
      <c r="H32" s="173" t="s">
        <v>691</v>
      </c>
      <c r="I32" s="174"/>
      <c r="J32" s="174"/>
      <c r="K32" s="175"/>
      <c r="L32" s="19">
        <f>SUM(L13,L29,L31)</f>
        <v>27933343</v>
      </c>
      <c r="M32" s="19">
        <f>SUM(M13,M29,M31)</f>
        <v>7806362</v>
      </c>
      <c r="AB32" s="28" t="s">
        <v>712</v>
      </c>
      <c r="AC32" s="1" t="s">
        <v>738</v>
      </c>
      <c r="AD32" s="40" t="s">
        <v>714</v>
      </c>
      <c r="AE32" s="34" t="s">
        <v>704</v>
      </c>
      <c r="AF32" s="35">
        <f ca="1" t="shared" si="4"/>
        <v>4753855</v>
      </c>
      <c r="AH32" s="102" t="str">
        <f>+'廃棄物事業経費（歳入）'!B32</f>
        <v>20309</v>
      </c>
      <c r="AI32" s="2">
        <v>32</v>
      </c>
      <c r="AK32" s="26" t="s">
        <v>739</v>
      </c>
      <c r="AL32" s="28" t="s">
        <v>30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683</v>
      </c>
      <c r="L33" s="23">
        <f>SUM(L14,L30,L31)</f>
        <v>22430907</v>
      </c>
      <c r="M33" s="23">
        <f>SUM(M14,M30,M31)</f>
        <v>4893734</v>
      </c>
      <c r="AB33" s="28" t="s">
        <v>712</v>
      </c>
      <c r="AC33" s="1" t="s">
        <v>740</v>
      </c>
      <c r="AD33" s="40" t="s">
        <v>714</v>
      </c>
      <c r="AE33" s="34" t="s">
        <v>708</v>
      </c>
      <c r="AF33" s="35">
        <f ca="1" t="shared" si="4"/>
        <v>274384</v>
      </c>
      <c r="AH33" s="102" t="str">
        <f>+'廃棄物事業経費（歳入）'!B33</f>
        <v>20321</v>
      </c>
      <c r="AI33" s="2">
        <v>33</v>
      </c>
      <c r="AK33" s="26" t="s">
        <v>741</v>
      </c>
      <c r="AL33" s="28" t="s">
        <v>31</v>
      </c>
    </row>
    <row r="34" spans="2:38" ht="14.25">
      <c r="B34" s="28"/>
      <c r="C34" s="28"/>
      <c r="D34" s="28"/>
      <c r="E34" s="28"/>
      <c r="F34" s="28"/>
      <c r="G34" s="28"/>
      <c r="AB34" s="28" t="s">
        <v>712</v>
      </c>
      <c r="AC34" s="15" t="s">
        <v>716</v>
      </c>
      <c r="AD34" s="40" t="s">
        <v>714</v>
      </c>
      <c r="AE34" s="34" t="s">
        <v>742</v>
      </c>
      <c r="AF34" s="35">
        <f ca="1" t="shared" si="4"/>
        <v>32538</v>
      </c>
      <c r="AH34" s="102" t="str">
        <f>+'廃棄物事業経費（歳入）'!B34</f>
        <v>20323</v>
      </c>
      <c r="AI34" s="2">
        <v>34</v>
      </c>
      <c r="AK34" s="26" t="s">
        <v>743</v>
      </c>
      <c r="AL34" s="28" t="s">
        <v>32</v>
      </c>
    </row>
    <row r="35" spans="28:38" ht="14.25" hidden="1">
      <c r="AB35" s="28" t="s">
        <v>712</v>
      </c>
      <c r="AC35" s="1" t="s">
        <v>744</v>
      </c>
      <c r="AD35" s="40" t="s">
        <v>714</v>
      </c>
      <c r="AE35" s="34" t="s">
        <v>745</v>
      </c>
      <c r="AF35" s="35">
        <f ca="1" t="shared" si="4"/>
        <v>4843857</v>
      </c>
      <c r="AH35" s="102" t="str">
        <f>+'廃棄物事業経費（歳入）'!B35</f>
        <v>20324</v>
      </c>
      <c r="AI35" s="2">
        <v>35</v>
      </c>
      <c r="AK35" s="136" t="s">
        <v>746</v>
      </c>
      <c r="AL35" s="28" t="s">
        <v>747</v>
      </c>
    </row>
    <row r="36" spans="28:38" ht="14.25" hidden="1">
      <c r="AB36" s="28" t="s">
        <v>712</v>
      </c>
      <c r="AC36" s="1" t="s">
        <v>748</v>
      </c>
      <c r="AD36" s="40" t="s">
        <v>714</v>
      </c>
      <c r="AE36" s="34" t="s">
        <v>749</v>
      </c>
      <c r="AF36" s="35">
        <f ca="1" t="shared" si="4"/>
        <v>4407437</v>
      </c>
      <c r="AH36" s="102" t="str">
        <f>+'廃棄物事業経費（歳入）'!B36</f>
        <v>20349</v>
      </c>
      <c r="AI36" s="2">
        <v>36</v>
      </c>
      <c r="AK36" s="136" t="s">
        <v>750</v>
      </c>
      <c r="AL36" s="28" t="s">
        <v>751</v>
      </c>
    </row>
    <row r="37" spans="28:38" ht="14.25" hidden="1">
      <c r="AB37" s="28" t="s">
        <v>712</v>
      </c>
      <c r="AC37" s="1" t="s">
        <v>752</v>
      </c>
      <c r="AD37" s="40" t="s">
        <v>714</v>
      </c>
      <c r="AE37" s="34" t="s">
        <v>753</v>
      </c>
      <c r="AF37" s="35">
        <f ca="1" t="shared" si="4"/>
        <v>775286</v>
      </c>
      <c r="AH37" s="102" t="str">
        <f>+'廃棄物事業経費（歳入）'!B37</f>
        <v>20350</v>
      </c>
      <c r="AI37" s="2">
        <v>37</v>
      </c>
      <c r="AK37" s="136" t="s">
        <v>754</v>
      </c>
      <c r="AL37" s="28" t="s">
        <v>755</v>
      </c>
    </row>
    <row r="38" spans="28:38" ht="14.25" hidden="1">
      <c r="AB38" s="28" t="s">
        <v>712</v>
      </c>
      <c r="AC38" s="1" t="s">
        <v>667</v>
      </c>
      <c r="AD38" s="40" t="s">
        <v>714</v>
      </c>
      <c r="AE38" s="34" t="s">
        <v>756</v>
      </c>
      <c r="AF38" s="34">
        <f ca="1" t="shared" si="4"/>
        <v>242358</v>
      </c>
      <c r="AH38" s="102" t="str">
        <f>+'廃棄物事業経費（歳入）'!B38</f>
        <v>20361</v>
      </c>
      <c r="AI38" s="2">
        <v>38</v>
      </c>
      <c r="AK38" s="136" t="s">
        <v>757</v>
      </c>
      <c r="AL38" s="28" t="s">
        <v>758</v>
      </c>
    </row>
    <row r="39" spans="28:38" ht="14.25" hidden="1">
      <c r="AB39" s="28" t="s">
        <v>712</v>
      </c>
      <c r="AC39" s="1" t="s">
        <v>675</v>
      </c>
      <c r="AD39" s="40" t="s">
        <v>714</v>
      </c>
      <c r="AE39" s="34" t="s">
        <v>759</v>
      </c>
      <c r="AF39" s="34">
        <f ca="1" t="shared" si="4"/>
        <v>5283823</v>
      </c>
      <c r="AH39" s="102" t="str">
        <f>+'廃棄物事業経費（歳入）'!B39</f>
        <v>20362</v>
      </c>
      <c r="AI39" s="2">
        <v>39</v>
      </c>
      <c r="AK39" s="136" t="s">
        <v>760</v>
      </c>
      <c r="AL39" s="28" t="s">
        <v>761</v>
      </c>
    </row>
    <row r="40" spans="28:38" ht="14.25" hidden="1">
      <c r="AB40" s="28" t="s">
        <v>712</v>
      </c>
      <c r="AC40" s="1" t="s">
        <v>40</v>
      </c>
      <c r="AD40" s="40" t="s">
        <v>714</v>
      </c>
      <c r="AE40" s="34" t="s">
        <v>762</v>
      </c>
      <c r="AF40" s="34">
        <f ca="1" t="shared" si="4"/>
        <v>35263</v>
      </c>
      <c r="AH40" s="102" t="str">
        <f>+'廃棄物事業経費（歳入）'!B40</f>
        <v>20363</v>
      </c>
      <c r="AI40" s="2">
        <v>40</v>
      </c>
      <c r="AK40" s="136" t="s">
        <v>763</v>
      </c>
      <c r="AL40" s="28" t="s">
        <v>764</v>
      </c>
    </row>
    <row r="41" spans="28:38" ht="14.25" hidden="1">
      <c r="AB41" s="28" t="s">
        <v>712</v>
      </c>
      <c r="AC41" s="1" t="s">
        <v>667</v>
      </c>
      <c r="AD41" s="40" t="s">
        <v>714</v>
      </c>
      <c r="AE41" s="34" t="s">
        <v>765</v>
      </c>
      <c r="AF41" s="34">
        <f ca="1" t="shared" si="4"/>
        <v>1826199</v>
      </c>
      <c r="AH41" s="102" t="str">
        <f>+'廃棄物事業経費（歳入）'!B41</f>
        <v>20382</v>
      </c>
      <c r="AI41" s="2">
        <v>41</v>
      </c>
      <c r="AK41" s="136" t="s">
        <v>766</v>
      </c>
      <c r="AL41" s="28" t="s">
        <v>767</v>
      </c>
    </row>
    <row r="42" spans="28:38" ht="14.25" hidden="1">
      <c r="AB42" s="28" t="s">
        <v>768</v>
      </c>
      <c r="AC42" s="15" t="s">
        <v>713</v>
      </c>
      <c r="AD42" s="40" t="s">
        <v>714</v>
      </c>
      <c r="AE42" s="34" t="s">
        <v>769</v>
      </c>
      <c r="AF42" s="34">
        <f ca="1" t="shared" si="4"/>
        <v>0</v>
      </c>
      <c r="AH42" s="102" t="str">
        <f>+'廃棄物事業経費（歳入）'!B42</f>
        <v>20383</v>
      </c>
      <c r="AI42" s="2">
        <v>42</v>
      </c>
      <c r="AK42" s="136" t="s">
        <v>770</v>
      </c>
      <c r="AL42" s="28" t="s">
        <v>771</v>
      </c>
    </row>
    <row r="43" spans="28:38" ht="14.25" hidden="1">
      <c r="AB43" s="28" t="s">
        <v>768</v>
      </c>
      <c r="AC43" s="15" t="s">
        <v>717</v>
      </c>
      <c r="AD43" s="40" t="s">
        <v>714</v>
      </c>
      <c r="AE43" s="34" t="s">
        <v>772</v>
      </c>
      <c r="AF43" s="34">
        <f ca="1" t="shared" si="4"/>
        <v>245879</v>
      </c>
      <c r="AH43" s="102" t="str">
        <f>+'廃棄物事業経費（歳入）'!B43</f>
        <v>20384</v>
      </c>
      <c r="AI43" s="2">
        <v>43</v>
      </c>
      <c r="AK43" s="136" t="s">
        <v>773</v>
      </c>
      <c r="AL43" s="28" t="s">
        <v>774</v>
      </c>
    </row>
    <row r="44" spans="28:38" ht="14.25" hidden="1">
      <c r="AB44" s="28" t="s">
        <v>768</v>
      </c>
      <c r="AC44" s="1" t="s">
        <v>721</v>
      </c>
      <c r="AD44" s="40" t="s">
        <v>714</v>
      </c>
      <c r="AE44" s="34" t="s">
        <v>775</v>
      </c>
      <c r="AF44" s="34">
        <f ca="1" t="shared" si="4"/>
        <v>0</v>
      </c>
      <c r="AH44" s="102" t="str">
        <f>+'廃棄物事業経費（歳入）'!B44</f>
        <v>20385</v>
      </c>
      <c r="AI44" s="2">
        <v>44</v>
      </c>
      <c r="AK44" s="136" t="s">
        <v>776</v>
      </c>
      <c r="AL44" s="28" t="s">
        <v>777</v>
      </c>
    </row>
    <row r="45" spans="28:38" ht="14.25" hidden="1">
      <c r="AB45" s="28" t="s">
        <v>768</v>
      </c>
      <c r="AC45" s="15" t="s">
        <v>667</v>
      </c>
      <c r="AD45" s="40" t="s">
        <v>714</v>
      </c>
      <c r="AE45" s="34" t="s">
        <v>778</v>
      </c>
      <c r="AF45" s="34">
        <f ca="1" t="shared" si="4"/>
        <v>69086</v>
      </c>
      <c r="AH45" s="102" t="str">
        <f>+'廃棄物事業経費（歳入）'!B45</f>
        <v>20386</v>
      </c>
      <c r="AI45" s="2">
        <v>45</v>
      </c>
      <c r="AK45" s="136" t="s">
        <v>779</v>
      </c>
      <c r="AL45" s="28" t="s">
        <v>780</v>
      </c>
    </row>
    <row r="46" spans="28:38" ht="14.25" hidden="1">
      <c r="AB46" s="28" t="s">
        <v>768</v>
      </c>
      <c r="AC46" s="15" t="s">
        <v>671</v>
      </c>
      <c r="AD46" s="40" t="s">
        <v>714</v>
      </c>
      <c r="AE46" s="34" t="s">
        <v>781</v>
      </c>
      <c r="AF46" s="34">
        <f ca="1" t="shared" si="4"/>
        <v>0</v>
      </c>
      <c r="AH46" s="102" t="str">
        <f>+'廃棄物事業経費（歳入）'!B46</f>
        <v>20388</v>
      </c>
      <c r="AI46" s="2">
        <v>46</v>
      </c>
      <c r="AK46" s="136" t="s">
        <v>782</v>
      </c>
      <c r="AL46" s="28" t="s">
        <v>783</v>
      </c>
    </row>
    <row r="47" spans="28:38" ht="14.25" hidden="1">
      <c r="AB47" s="28" t="s">
        <v>768</v>
      </c>
      <c r="AC47" s="1" t="s">
        <v>675</v>
      </c>
      <c r="AD47" s="40" t="s">
        <v>714</v>
      </c>
      <c r="AE47" s="34" t="s">
        <v>784</v>
      </c>
      <c r="AF47" s="34">
        <f ca="1" t="shared" si="4"/>
        <v>127261</v>
      </c>
      <c r="AH47" s="102" t="str">
        <f>+'廃棄物事業経費（歳入）'!B47</f>
        <v>20402</v>
      </c>
      <c r="AI47" s="2">
        <v>47</v>
      </c>
      <c r="AK47" s="136" t="s">
        <v>785</v>
      </c>
      <c r="AL47" s="28" t="s">
        <v>786</v>
      </c>
    </row>
    <row r="48" spans="28:38" ht="14.25" hidden="1">
      <c r="AB48" s="28" t="s">
        <v>768</v>
      </c>
      <c r="AC48" s="1" t="s">
        <v>726</v>
      </c>
      <c r="AD48" s="40" t="s">
        <v>714</v>
      </c>
      <c r="AE48" s="34" t="s">
        <v>787</v>
      </c>
      <c r="AF48" s="34">
        <f ca="1" t="shared" si="4"/>
        <v>649336</v>
      </c>
      <c r="AH48" s="102" t="str">
        <f>+'廃棄物事業経費（歳入）'!B48</f>
        <v>20403</v>
      </c>
      <c r="AI48" s="2">
        <v>48</v>
      </c>
      <c r="AK48" s="136" t="s">
        <v>788</v>
      </c>
      <c r="AL48" s="28" t="s">
        <v>789</v>
      </c>
    </row>
    <row r="49" spans="28:38" ht="14.25" hidden="1">
      <c r="AB49" s="28" t="s">
        <v>768</v>
      </c>
      <c r="AC49" s="1" t="s">
        <v>730</v>
      </c>
      <c r="AD49" s="40" t="s">
        <v>714</v>
      </c>
      <c r="AE49" s="34" t="s">
        <v>790</v>
      </c>
      <c r="AF49" s="34">
        <f ca="1" t="shared" si="4"/>
        <v>17166</v>
      </c>
      <c r="AG49" s="28"/>
      <c r="AH49" s="102" t="str">
        <f>+'廃棄物事業経費（歳入）'!B49</f>
        <v>20404</v>
      </c>
      <c r="AI49" s="2">
        <v>49</v>
      </c>
      <c r="AK49" s="136" t="s">
        <v>791</v>
      </c>
      <c r="AL49" s="28" t="s">
        <v>792</v>
      </c>
    </row>
    <row r="50" spans="28:38" ht="14.25" hidden="1">
      <c r="AB50" s="28" t="s">
        <v>768</v>
      </c>
      <c r="AC50" s="1" t="s">
        <v>732</v>
      </c>
      <c r="AD50" s="40" t="s">
        <v>714</v>
      </c>
      <c r="AE50" s="34" t="s">
        <v>793</v>
      </c>
      <c r="AF50" s="34">
        <f ca="1" t="shared" si="4"/>
        <v>254661</v>
      </c>
      <c r="AG50" s="28"/>
      <c r="AH50" s="102" t="str">
        <f>+'廃棄物事業経費（歳入）'!B50</f>
        <v>20407</v>
      </c>
      <c r="AI50" s="2">
        <v>50</v>
      </c>
      <c r="AK50" s="136" t="s">
        <v>794</v>
      </c>
      <c r="AL50" s="28" t="s">
        <v>795</v>
      </c>
    </row>
    <row r="51" spans="28:38" ht="14.25" hidden="1">
      <c r="AB51" s="28" t="s">
        <v>768</v>
      </c>
      <c r="AC51" s="1" t="s">
        <v>734</v>
      </c>
      <c r="AD51" s="40" t="s">
        <v>714</v>
      </c>
      <c r="AE51" s="34" t="s">
        <v>796</v>
      </c>
      <c r="AF51" s="34">
        <f ca="1" t="shared" si="4"/>
        <v>0</v>
      </c>
      <c r="AG51" s="28"/>
      <c r="AH51" s="102" t="str">
        <f>+'廃棄物事業経費（歳入）'!B51</f>
        <v>20409</v>
      </c>
      <c r="AI51" s="2">
        <v>51</v>
      </c>
      <c r="AK51" s="136" t="s">
        <v>797</v>
      </c>
      <c r="AL51" s="28" t="s">
        <v>798</v>
      </c>
    </row>
    <row r="52" spans="28:38" ht="14.25" hidden="1">
      <c r="AB52" s="28" t="s">
        <v>768</v>
      </c>
      <c r="AC52" s="1" t="s">
        <v>736</v>
      </c>
      <c r="AD52" s="40" t="s">
        <v>714</v>
      </c>
      <c r="AE52" s="34" t="s">
        <v>799</v>
      </c>
      <c r="AF52" s="34">
        <f ca="1" t="shared" si="4"/>
        <v>20321</v>
      </c>
      <c r="AG52" s="28"/>
      <c r="AH52" s="102" t="str">
        <f>+'廃棄物事業経費（歳入）'!B52</f>
        <v>20410</v>
      </c>
      <c r="AI52" s="2">
        <v>52</v>
      </c>
      <c r="AK52" s="136" t="s">
        <v>800</v>
      </c>
      <c r="AL52" s="28" t="s">
        <v>801</v>
      </c>
    </row>
    <row r="53" spans="28:35" ht="14.25" hidden="1">
      <c r="AB53" s="28" t="s">
        <v>768</v>
      </c>
      <c r="AC53" s="1" t="s">
        <v>738</v>
      </c>
      <c r="AD53" s="40" t="s">
        <v>714</v>
      </c>
      <c r="AE53" s="34" t="s">
        <v>802</v>
      </c>
      <c r="AF53" s="34">
        <f ca="1" t="shared" si="4"/>
        <v>2211243</v>
      </c>
      <c r="AG53" s="28"/>
      <c r="AH53" s="102" t="str">
        <f>+'廃棄物事業経費（歳入）'!B53</f>
        <v>20411</v>
      </c>
      <c r="AI53" s="2">
        <v>53</v>
      </c>
    </row>
    <row r="54" spans="28:35" ht="14.25" hidden="1">
      <c r="AB54" s="28" t="s">
        <v>768</v>
      </c>
      <c r="AC54" s="1" t="s">
        <v>740</v>
      </c>
      <c r="AD54" s="40" t="s">
        <v>714</v>
      </c>
      <c r="AE54" s="34" t="s">
        <v>803</v>
      </c>
      <c r="AF54" s="34">
        <f ca="1" t="shared" si="4"/>
        <v>5777</v>
      </c>
      <c r="AG54" s="28"/>
      <c r="AH54" s="102" t="str">
        <f>+'廃棄物事業経費（歳入）'!B54</f>
        <v>20412</v>
      </c>
      <c r="AI54" s="2">
        <v>54</v>
      </c>
    </row>
    <row r="55" spans="28:35" ht="14.25" hidden="1">
      <c r="AB55" s="28" t="s">
        <v>768</v>
      </c>
      <c r="AC55" s="15" t="s">
        <v>716</v>
      </c>
      <c r="AD55" s="40" t="s">
        <v>714</v>
      </c>
      <c r="AE55" s="34" t="s">
        <v>804</v>
      </c>
      <c r="AF55" s="34">
        <f ca="1" t="shared" si="4"/>
        <v>0</v>
      </c>
      <c r="AG55" s="28"/>
      <c r="AH55" s="102" t="str">
        <f>+'廃棄物事業経費（歳入）'!B55</f>
        <v>20413</v>
      </c>
      <c r="AI55" s="2">
        <v>55</v>
      </c>
    </row>
    <row r="56" spans="28:35" ht="14.25" hidden="1">
      <c r="AB56" s="28" t="s">
        <v>768</v>
      </c>
      <c r="AC56" s="1" t="s">
        <v>744</v>
      </c>
      <c r="AD56" s="40" t="s">
        <v>714</v>
      </c>
      <c r="AE56" s="34" t="s">
        <v>805</v>
      </c>
      <c r="AF56" s="34">
        <f ca="1" t="shared" si="4"/>
        <v>485458</v>
      </c>
      <c r="AG56" s="28"/>
      <c r="AH56" s="102" t="str">
        <f>+'廃棄物事業経費（歳入）'!B56</f>
        <v>20414</v>
      </c>
      <c r="AI56" s="2">
        <v>56</v>
      </c>
    </row>
    <row r="57" spans="28:35" ht="14.25" hidden="1">
      <c r="AB57" s="28" t="s">
        <v>768</v>
      </c>
      <c r="AC57" s="1" t="s">
        <v>748</v>
      </c>
      <c r="AD57" s="40" t="s">
        <v>714</v>
      </c>
      <c r="AE57" s="34" t="s">
        <v>806</v>
      </c>
      <c r="AF57" s="34">
        <f ca="1" t="shared" si="4"/>
        <v>511513</v>
      </c>
      <c r="AG57" s="28"/>
      <c r="AH57" s="102" t="str">
        <f>+'廃棄物事業経費（歳入）'!B57</f>
        <v>20415</v>
      </c>
      <c r="AI57" s="2">
        <v>57</v>
      </c>
    </row>
    <row r="58" spans="28:35" ht="14.25" hidden="1">
      <c r="AB58" s="28" t="s">
        <v>768</v>
      </c>
      <c r="AC58" s="1" t="s">
        <v>752</v>
      </c>
      <c r="AD58" s="40" t="s">
        <v>714</v>
      </c>
      <c r="AE58" s="34" t="s">
        <v>807</v>
      </c>
      <c r="AF58" s="34">
        <f ca="1" t="shared" si="4"/>
        <v>32097</v>
      </c>
      <c r="AG58" s="28"/>
      <c r="AH58" s="102" t="str">
        <f>+'廃棄物事業経費（歳入）'!B58</f>
        <v>20416</v>
      </c>
      <c r="AI58" s="2">
        <v>58</v>
      </c>
    </row>
    <row r="59" spans="28:35" ht="14.25" hidden="1">
      <c r="AB59" s="28" t="s">
        <v>768</v>
      </c>
      <c r="AC59" s="1" t="s">
        <v>667</v>
      </c>
      <c r="AD59" s="40" t="s">
        <v>714</v>
      </c>
      <c r="AE59" s="34" t="s">
        <v>808</v>
      </c>
      <c r="AF59" s="34">
        <f ca="1" t="shared" si="4"/>
        <v>6242</v>
      </c>
      <c r="AG59" s="28"/>
      <c r="AH59" s="102" t="str">
        <f>+'廃棄物事業経費（歳入）'!B59</f>
        <v>20417</v>
      </c>
      <c r="AI59" s="2">
        <v>59</v>
      </c>
    </row>
    <row r="60" spans="28:35" ht="14.25" hidden="1">
      <c r="AB60" s="28" t="s">
        <v>768</v>
      </c>
      <c r="AC60" s="1" t="s">
        <v>675</v>
      </c>
      <c r="AD60" s="40" t="s">
        <v>714</v>
      </c>
      <c r="AE60" s="34" t="s">
        <v>809</v>
      </c>
      <c r="AF60" s="34">
        <f ca="1" t="shared" si="4"/>
        <v>2785367</v>
      </c>
      <c r="AG60" s="28"/>
      <c r="AH60" s="102" t="str">
        <f>+'廃棄物事業経費（歳入）'!B60</f>
        <v>20422</v>
      </c>
      <c r="AI60" s="2">
        <v>60</v>
      </c>
    </row>
    <row r="61" spans="28:35" ht="14.25" hidden="1">
      <c r="AB61" s="28" t="s">
        <v>768</v>
      </c>
      <c r="AC61" s="1" t="s">
        <v>40</v>
      </c>
      <c r="AD61" s="40" t="s">
        <v>714</v>
      </c>
      <c r="AE61" s="34" t="s">
        <v>810</v>
      </c>
      <c r="AF61" s="34">
        <f ca="1" t="shared" si="4"/>
        <v>532</v>
      </c>
      <c r="AG61" s="28"/>
      <c r="AH61" s="102" t="str">
        <f>+'廃棄物事業経費（歳入）'!B61</f>
        <v>20423</v>
      </c>
      <c r="AI61" s="2">
        <v>61</v>
      </c>
    </row>
    <row r="62" spans="28:35" ht="14.25" hidden="1">
      <c r="AB62" s="28" t="s">
        <v>768</v>
      </c>
      <c r="AC62" s="1" t="s">
        <v>667</v>
      </c>
      <c r="AD62" s="40" t="s">
        <v>714</v>
      </c>
      <c r="AE62" s="34" t="s">
        <v>811</v>
      </c>
      <c r="AF62" s="34">
        <f ca="1" t="shared" si="4"/>
        <v>384423</v>
      </c>
      <c r="AG62" s="28"/>
      <c r="AH62" s="102" t="str">
        <f>+'廃棄物事業経費（歳入）'!B62</f>
        <v>20425</v>
      </c>
      <c r="AI62" s="2">
        <v>62</v>
      </c>
    </row>
    <row r="63" spans="29:35" ht="14.25" hidden="1">
      <c r="AC63" s="28"/>
      <c r="AD63" s="28"/>
      <c r="AE63" s="28"/>
      <c r="AF63" s="28"/>
      <c r="AG63" s="28"/>
      <c r="AH63" s="102" t="str">
        <f>+'廃棄物事業経費（歳入）'!B63</f>
        <v>20429</v>
      </c>
      <c r="AI63" s="2">
        <v>63</v>
      </c>
    </row>
    <row r="64" spans="29:35" ht="14.25" hidden="1">
      <c r="AC64" s="28"/>
      <c r="AD64" s="28"/>
      <c r="AE64" s="28"/>
      <c r="AF64" s="28"/>
      <c r="AG64" s="28"/>
      <c r="AH64" s="102" t="str">
        <f>+'廃棄物事業経費（歳入）'!B64</f>
        <v>20430</v>
      </c>
      <c r="AI64" s="2">
        <v>64</v>
      </c>
    </row>
    <row r="65" spans="34:35" ht="14.25" hidden="1">
      <c r="AH65" s="102" t="str">
        <f>+'廃棄物事業経費（歳入）'!B65</f>
        <v>20432</v>
      </c>
      <c r="AI65" s="2">
        <v>65</v>
      </c>
    </row>
    <row r="66" spans="34:35" ht="14.25" hidden="1">
      <c r="AH66" s="102" t="str">
        <f>+'廃棄物事業経費（歳入）'!B66</f>
        <v>20446</v>
      </c>
      <c r="AI66" s="2">
        <v>66</v>
      </c>
    </row>
    <row r="67" spans="34:35" ht="14.25" hidden="1">
      <c r="AH67" s="102" t="str">
        <f>+'廃棄物事業経費（歳入）'!B67</f>
        <v>20448</v>
      </c>
      <c r="AI67" s="2">
        <v>67</v>
      </c>
    </row>
    <row r="68" spans="34:35" ht="14.25" hidden="1">
      <c r="AH68" s="102" t="str">
        <f>+'廃棄物事業経費（歳入）'!B68</f>
        <v>20450</v>
      </c>
      <c r="AI68" s="2">
        <v>68</v>
      </c>
    </row>
    <row r="69" spans="34:35" ht="14.25" hidden="1">
      <c r="AH69" s="102" t="str">
        <f>+'廃棄物事業経費（歳入）'!B69</f>
        <v>20451</v>
      </c>
      <c r="AI69" s="2">
        <v>69</v>
      </c>
    </row>
    <row r="70" spans="34:35" ht="14.25" hidden="1">
      <c r="AH70" s="102" t="str">
        <f>+'廃棄物事業経費（歳入）'!B70</f>
        <v>20452</v>
      </c>
      <c r="AI70" s="2">
        <v>70</v>
      </c>
    </row>
    <row r="71" spans="34:35" ht="14.25" hidden="1">
      <c r="AH71" s="102" t="str">
        <f>+'廃棄物事業経費（歳入）'!B71</f>
        <v>20481</v>
      </c>
      <c r="AI71" s="2">
        <v>71</v>
      </c>
    </row>
    <row r="72" spans="34:35" ht="14.25" hidden="1">
      <c r="AH72" s="102" t="str">
        <f>+'廃棄物事業経費（歳入）'!B72</f>
        <v>20482</v>
      </c>
      <c r="AI72" s="2">
        <v>72</v>
      </c>
    </row>
    <row r="73" spans="34:35" ht="14.25" hidden="1">
      <c r="AH73" s="102" t="str">
        <f>+'廃棄物事業経費（歳入）'!B73</f>
        <v>20485</v>
      </c>
      <c r="AI73" s="2">
        <v>73</v>
      </c>
    </row>
    <row r="74" spans="34:35" ht="14.25" hidden="1">
      <c r="AH74" s="102" t="str">
        <f>+'廃棄物事業経費（歳入）'!B74</f>
        <v>20486</v>
      </c>
      <c r="AI74" s="2">
        <v>74</v>
      </c>
    </row>
    <row r="75" spans="34:35" ht="14.25" hidden="1">
      <c r="AH75" s="102" t="str">
        <f>+'廃棄物事業経費（歳入）'!B75</f>
        <v>20521</v>
      </c>
      <c r="AI75" s="2">
        <v>75</v>
      </c>
    </row>
    <row r="76" spans="34:35" ht="14.25" hidden="1">
      <c r="AH76" s="102" t="str">
        <f>+'廃棄物事業経費（歳入）'!B76</f>
        <v>20541</v>
      </c>
      <c r="AI76" s="2">
        <v>76</v>
      </c>
    </row>
    <row r="77" spans="34:35" ht="14.25" hidden="1">
      <c r="AH77" s="102" t="str">
        <f>+'廃棄物事業経費（歳入）'!B77</f>
        <v>20543</v>
      </c>
      <c r="AI77" s="2">
        <v>77</v>
      </c>
    </row>
    <row r="78" spans="34:35" ht="14.25" hidden="1">
      <c r="AH78" s="102" t="str">
        <f>+'廃棄物事業経費（歳入）'!B78</f>
        <v>20561</v>
      </c>
      <c r="AI78" s="2">
        <v>78</v>
      </c>
    </row>
    <row r="79" spans="34:35" ht="14.25" hidden="1">
      <c r="AH79" s="102" t="str">
        <f>+'廃棄物事業経費（歳入）'!B79</f>
        <v>20562</v>
      </c>
      <c r="AI79" s="2">
        <v>79</v>
      </c>
    </row>
    <row r="80" spans="34:35" ht="14.25" hidden="1">
      <c r="AH80" s="102" t="str">
        <f>+'廃棄物事業経費（歳入）'!B80</f>
        <v>20563</v>
      </c>
      <c r="AI80" s="2">
        <v>80</v>
      </c>
    </row>
    <row r="81" spans="34:35" ht="14.25" hidden="1">
      <c r="AH81" s="102" t="str">
        <f>+'廃棄物事業経費（歳入）'!B81</f>
        <v>20583</v>
      </c>
      <c r="AI81" s="2">
        <v>81</v>
      </c>
    </row>
    <row r="82" spans="34:35" ht="14.25" hidden="1">
      <c r="AH82" s="102" t="str">
        <f>+'廃棄物事業経費（歳入）'!B82</f>
        <v>20588</v>
      </c>
      <c r="AI82" s="2">
        <v>82</v>
      </c>
    </row>
    <row r="83" spans="34:35" ht="14.25" hidden="1">
      <c r="AH83" s="102" t="str">
        <f>+'廃棄物事業経費（歳入）'!B83</f>
        <v>20590</v>
      </c>
      <c r="AI83" s="2">
        <v>83</v>
      </c>
    </row>
    <row r="84" spans="34:35" ht="14.25" hidden="1">
      <c r="AH84" s="102" t="str">
        <f>+'廃棄物事業経費（歳入）'!B84</f>
        <v>20602</v>
      </c>
      <c r="AI84" s="2">
        <v>84</v>
      </c>
    </row>
    <row r="85" spans="34:35" ht="14.25" hidden="1">
      <c r="AH85" s="102" t="str">
        <f>+'廃棄物事業経費（歳入）'!B85</f>
        <v>20813</v>
      </c>
      <c r="AI85" s="2">
        <v>85</v>
      </c>
    </row>
    <row r="86" spans="34:35" ht="14.25" hidden="1">
      <c r="AH86" s="102" t="str">
        <f>+'廃棄物事業経費（歳入）'!B86</f>
        <v>20821</v>
      </c>
      <c r="AI86" s="2">
        <v>86</v>
      </c>
    </row>
    <row r="87" spans="34:35" ht="14.25" hidden="1">
      <c r="AH87" s="102" t="str">
        <f>+'廃棄物事業経費（歳入）'!B87</f>
        <v>20825</v>
      </c>
      <c r="AI87" s="2">
        <v>87</v>
      </c>
    </row>
    <row r="88" spans="34:35" ht="14.25" hidden="1">
      <c r="AH88" s="102" t="str">
        <f>+'廃棄物事業経費（歳入）'!B88</f>
        <v>20830</v>
      </c>
      <c r="AI88" s="2">
        <v>88</v>
      </c>
    </row>
    <row r="89" spans="34:35" ht="14.25" hidden="1">
      <c r="AH89" s="102" t="str">
        <f>+'廃棄物事業経費（歳入）'!B89</f>
        <v>20831</v>
      </c>
      <c r="AI89" s="2">
        <v>89</v>
      </c>
    </row>
    <row r="90" spans="34:35" ht="14.25" hidden="1">
      <c r="AH90" s="102" t="str">
        <f>+'廃棄物事業経費（歳入）'!B90</f>
        <v>20838</v>
      </c>
      <c r="AI90" s="2">
        <v>90</v>
      </c>
    </row>
    <row r="91" spans="34:35" ht="14.25" hidden="1">
      <c r="AH91" s="102" t="str">
        <f>+'廃棄物事業経費（歳入）'!B91</f>
        <v>20849</v>
      </c>
      <c r="AI91" s="2">
        <v>91</v>
      </c>
    </row>
    <row r="92" spans="34:35" ht="14.25" hidden="1">
      <c r="AH92" s="102" t="str">
        <f>+'廃棄物事業経費（歳入）'!B92</f>
        <v>20851</v>
      </c>
      <c r="AI92" s="2">
        <v>92</v>
      </c>
    </row>
    <row r="93" spans="34:35" ht="14.25" hidden="1">
      <c r="AH93" s="102" t="str">
        <f>+'廃棄物事業経費（歳入）'!B93</f>
        <v>20860</v>
      </c>
      <c r="AI93" s="2">
        <v>93</v>
      </c>
    </row>
    <row r="94" spans="34:35" ht="14.25" hidden="1">
      <c r="AH94" s="102" t="str">
        <f>+'廃棄物事業経費（歳入）'!B94</f>
        <v>20875</v>
      </c>
      <c r="AI94" s="2">
        <v>94</v>
      </c>
    </row>
    <row r="95" spans="34:35" ht="14.25" hidden="1">
      <c r="AH95" s="102" t="str">
        <f>+'廃棄物事業経費（歳入）'!B95</f>
        <v>20878</v>
      </c>
      <c r="AI95" s="2">
        <v>95</v>
      </c>
    </row>
    <row r="96" spans="34:35" ht="14.25" hidden="1">
      <c r="AH96" s="102" t="str">
        <f>+'廃棄物事業経費（歳入）'!B96</f>
        <v>20880</v>
      </c>
      <c r="AI96" s="2">
        <v>96</v>
      </c>
    </row>
    <row r="97" spans="34:35" ht="14.25" hidden="1">
      <c r="AH97" s="102" t="str">
        <f>+'廃棄物事業経費（歳入）'!B97</f>
        <v>20882</v>
      </c>
      <c r="AI97" s="2">
        <v>97</v>
      </c>
    </row>
    <row r="98" spans="34:35" ht="14.25" hidden="1">
      <c r="AH98" s="102" t="str">
        <f>+'廃棄物事業経費（歳入）'!B98</f>
        <v>20905</v>
      </c>
      <c r="AI98" s="2">
        <v>98</v>
      </c>
    </row>
    <row r="99" spans="34:35" ht="14.25" hidden="1">
      <c r="AH99" s="102" t="str">
        <f>+'廃棄物事業経費（歳入）'!B99</f>
        <v>20906</v>
      </c>
      <c r="AI99" s="2">
        <v>99</v>
      </c>
    </row>
    <row r="100" spans="34:35" ht="14.25" hidden="1">
      <c r="AH100" s="102" t="str">
        <f>+'廃棄物事業経費（歳入）'!B100</f>
        <v>20920</v>
      </c>
      <c r="AI100" s="2">
        <v>100</v>
      </c>
    </row>
    <row r="101" spans="34:35" ht="14.25" hidden="1">
      <c r="AH101" s="102" t="str">
        <f>+'廃棄物事業経費（歳入）'!B101</f>
        <v>20927</v>
      </c>
      <c r="AI101" s="2">
        <v>101</v>
      </c>
    </row>
    <row r="102" spans="34:35" ht="14.25" hidden="1">
      <c r="AH102" s="102" t="str">
        <f>+'廃棄物事業経費（歳入）'!B102</f>
        <v>20928</v>
      </c>
      <c r="AI102" s="2">
        <v>102</v>
      </c>
    </row>
    <row r="103" spans="34:35" ht="14.25" hidden="1">
      <c r="AH103" s="102" t="str">
        <f>+'廃棄物事業経費（歳入）'!B103</f>
        <v>20933</v>
      </c>
      <c r="AI103" s="2">
        <v>103</v>
      </c>
    </row>
    <row r="104" spans="34:35" ht="14.25" hidden="1">
      <c r="AH104" s="102" t="str">
        <f>+'廃棄物事業経費（歳入）'!B104</f>
        <v>20936</v>
      </c>
      <c r="AI104" s="2">
        <v>104</v>
      </c>
    </row>
    <row r="105" spans="34:35" ht="14.25" hidden="1">
      <c r="AH105" s="102" t="str">
        <f>+'廃棄物事業経費（歳入）'!B105</f>
        <v>20940</v>
      </c>
      <c r="AI105" s="2">
        <v>105</v>
      </c>
    </row>
    <row r="106" spans="34:35" ht="14.25" hidden="1">
      <c r="AH106" s="102" t="str">
        <f>+'廃棄物事業経費（歳入）'!B106</f>
        <v>20942</v>
      </c>
      <c r="AI106" s="2">
        <v>106</v>
      </c>
    </row>
    <row r="107" spans="34:35" ht="14.25" hidden="1">
      <c r="AH107" s="102" t="str">
        <f>+'廃棄物事業経費（歳入）'!B107</f>
        <v>20949</v>
      </c>
      <c r="AI107" s="2">
        <v>107</v>
      </c>
    </row>
    <row r="108" spans="34:35" ht="14.25" hidden="1">
      <c r="AH108" s="102" t="str">
        <f>+'廃棄物事業経費（歳入）'!B108</f>
        <v>20960</v>
      </c>
      <c r="AI108" s="2">
        <v>108</v>
      </c>
    </row>
    <row r="109" spans="34:35" ht="14.25" hidden="1">
      <c r="AH109" s="102" t="str">
        <f>+'廃棄物事業経費（歳入）'!B109</f>
        <v>20965</v>
      </c>
      <c r="AI109" s="2">
        <v>109</v>
      </c>
    </row>
    <row r="110" spans="34:35" ht="14.25" hidden="1">
      <c r="AH110" s="102" t="str">
        <f>+'廃棄物事業経費（歳入）'!B110</f>
        <v>20971</v>
      </c>
      <c r="AI110" s="2">
        <v>110</v>
      </c>
    </row>
    <row r="111" spans="34:35" ht="14.25" hidden="1">
      <c r="AH111" s="102" t="str">
        <f>+'廃棄物事業経費（歳入）'!B111</f>
        <v>20988</v>
      </c>
      <c r="AI111" s="2">
        <v>111</v>
      </c>
    </row>
    <row r="112" spans="34:35" ht="14.25" hidden="1">
      <c r="AH112" s="102" t="str">
        <f>+'廃棄物事業経費（歳入）'!B112</f>
        <v>20990</v>
      </c>
      <c r="AI112" s="2">
        <v>112</v>
      </c>
    </row>
    <row r="113" spans="34:35" ht="14.25" hidden="1">
      <c r="AH113" s="102" t="str">
        <f>+'廃棄物事業経費（歳入）'!B113</f>
        <v>20997</v>
      </c>
      <c r="AI113" s="2">
        <v>113</v>
      </c>
    </row>
    <row r="114" spans="34:35" ht="14.25" hidden="1">
      <c r="AH114" s="102" t="e">
        <f>+廃棄物事業経費（歳入）!#REF!</f>
        <v>#REF!</v>
      </c>
      <c r="AI114" s="2">
        <v>114</v>
      </c>
    </row>
    <row r="115" spans="34:35" ht="14.25" hidden="1">
      <c r="AH115" s="102" t="e">
        <f>+廃棄物事業経費（歳入）!#REF!</f>
        <v>#REF!</v>
      </c>
      <c r="AI115" s="2">
        <v>115</v>
      </c>
    </row>
    <row r="116" spans="34:35" ht="14.25" hidden="1">
      <c r="AH116" s="102" t="e">
        <f>+廃棄物事業経費（歳入）!#REF!</f>
        <v>#REF!</v>
      </c>
      <c r="AI116" s="2">
        <v>116</v>
      </c>
    </row>
    <row r="117" spans="34:35" ht="14.25" hidden="1">
      <c r="AH117" s="102" t="e">
        <f>+廃棄物事業経費（歳入）!#REF!</f>
        <v>#REF!</v>
      </c>
      <c r="AI117" s="2">
        <v>117</v>
      </c>
    </row>
    <row r="118" spans="34:35" ht="14.25" hidden="1">
      <c r="AH118" s="102" t="e">
        <f>+廃棄物事業経費（歳入）!#REF!</f>
        <v>#REF!</v>
      </c>
      <c r="AI118" s="2">
        <v>118</v>
      </c>
    </row>
    <row r="119" spans="34:35" ht="14.25" hidden="1">
      <c r="AH119" s="102" t="e">
        <f>+廃棄物事業経費（歳入）!#REF!</f>
        <v>#REF!</v>
      </c>
      <c r="AI119" s="2">
        <v>119</v>
      </c>
    </row>
    <row r="120" spans="34:35" ht="14.25" hidden="1">
      <c r="AH120" s="102" t="e">
        <f>+廃棄物事業経費（歳入）!#REF!</f>
        <v>#REF!</v>
      </c>
      <c r="AI120" s="2">
        <v>120</v>
      </c>
    </row>
    <row r="121" spans="34:35" ht="14.25" hidden="1">
      <c r="AH121" s="102" t="e">
        <f>+廃棄物事業経費（歳入）!#REF!</f>
        <v>#REF!</v>
      </c>
      <c r="AI121" s="2">
        <v>121</v>
      </c>
    </row>
    <row r="122" spans="34:35" ht="14.25" hidden="1">
      <c r="AH122" s="102" t="e">
        <f>+廃棄物事業経費（歳入）!#REF!</f>
        <v>#REF!</v>
      </c>
      <c r="AI122" s="2">
        <v>122</v>
      </c>
    </row>
    <row r="123" spans="34:35" ht="14.25" hidden="1">
      <c r="AH123" s="102" t="e">
        <f>+廃棄物事業経費（歳入）!#REF!</f>
        <v>#REF!</v>
      </c>
      <c r="AI123" s="2">
        <v>123</v>
      </c>
    </row>
    <row r="124" spans="34:35" ht="14.25" hidden="1">
      <c r="AH124" s="102" t="e">
        <f>+廃棄物事業経費（歳入）!#REF!</f>
        <v>#REF!</v>
      </c>
      <c r="AI124" s="2">
        <v>124</v>
      </c>
    </row>
    <row r="125" spans="34:35" ht="14.25" hidden="1">
      <c r="AH125" s="102" t="e">
        <f>+廃棄物事業経費（歳入）!#REF!</f>
        <v>#REF!</v>
      </c>
      <c r="AI125" s="2">
        <v>125</v>
      </c>
    </row>
    <row r="126" spans="34:35" ht="14.25" hidden="1">
      <c r="AH126" s="102" t="e">
        <f>+廃棄物事業経費（歳入）!#REF!</f>
        <v>#REF!</v>
      </c>
      <c r="AI126" s="2">
        <v>126</v>
      </c>
    </row>
    <row r="127" spans="34:35" ht="14.25" hidden="1">
      <c r="AH127" s="102" t="e">
        <f>+廃棄物事業経費（歳入）!#REF!</f>
        <v>#REF!</v>
      </c>
      <c r="AI127" s="2">
        <v>127</v>
      </c>
    </row>
    <row r="128" spans="34:35" ht="14.25" hidden="1">
      <c r="AH128" s="102" t="e">
        <f>+廃棄物事業経費（歳入）!#REF!</f>
        <v>#REF!</v>
      </c>
      <c r="AI128" s="2">
        <v>128</v>
      </c>
    </row>
    <row r="129" spans="34:35" ht="14.25" hidden="1">
      <c r="AH129" s="102" t="e">
        <f>+廃棄物事業経費（歳入）!#REF!</f>
        <v>#REF!</v>
      </c>
      <c r="AI129" s="2">
        <v>129</v>
      </c>
    </row>
    <row r="130" spans="34:35" ht="14.25" hidden="1">
      <c r="AH130" s="102" t="e">
        <f>+廃棄物事業経費（歳入）!#REF!</f>
        <v>#REF!</v>
      </c>
      <c r="AI130" s="2">
        <v>130</v>
      </c>
    </row>
    <row r="131" spans="34:35" ht="14.25" hidden="1">
      <c r="AH131" s="102" t="e">
        <f>+廃棄物事業経費（歳入）!#REF!</f>
        <v>#REF!</v>
      </c>
      <c r="AI131" s="2">
        <v>131</v>
      </c>
    </row>
    <row r="132" spans="34:35" ht="14.25" hidden="1">
      <c r="AH132" s="102" t="e">
        <f>+廃棄物事業経費（歳入）!#REF!</f>
        <v>#REF!</v>
      </c>
      <c r="AI132" s="2">
        <v>132</v>
      </c>
    </row>
    <row r="133" spans="34:35" ht="14.25" hidden="1">
      <c r="AH133" s="102" t="e">
        <f>+廃棄物事業経費（歳入）!#REF!</f>
        <v>#REF!</v>
      </c>
      <c r="AI133" s="2">
        <v>133</v>
      </c>
    </row>
    <row r="134" spans="34:35" ht="14.25" hidden="1">
      <c r="AH134" s="102" t="e">
        <f>+廃棄物事業経費（歳入）!#REF!</f>
        <v>#REF!</v>
      </c>
      <c r="AI134" s="2">
        <v>134</v>
      </c>
    </row>
    <row r="135" spans="34:35" ht="14.25" hidden="1">
      <c r="AH135" s="102" t="e">
        <f>+廃棄物事業経費（歳入）!#REF!</f>
        <v>#REF!</v>
      </c>
      <c r="AI135" s="2">
        <v>135</v>
      </c>
    </row>
    <row r="136" spans="34:35" ht="14.25" hidden="1">
      <c r="AH136" s="102" t="e">
        <f>+廃棄物事業経費（歳入）!#REF!</f>
        <v>#REF!</v>
      </c>
      <c r="AI136" s="2">
        <v>136</v>
      </c>
    </row>
    <row r="137" spans="34:35" ht="14.25" hidden="1">
      <c r="AH137" s="102" t="e">
        <f>+廃棄物事業経費（歳入）!#REF!</f>
        <v>#REF!</v>
      </c>
      <c r="AI137" s="2">
        <v>137</v>
      </c>
    </row>
    <row r="138" spans="34:35" ht="14.25" hidden="1">
      <c r="AH138" s="102" t="e">
        <f>+廃棄物事業経費（歳入）!#REF!</f>
        <v>#REF!</v>
      </c>
      <c r="AI138" s="2">
        <v>138</v>
      </c>
    </row>
    <row r="139" spans="34:35" ht="14.25" hidden="1">
      <c r="AH139" s="102" t="e">
        <f>+廃棄物事業経費（歳入）!#REF!</f>
        <v>#REF!</v>
      </c>
      <c r="AI139" s="2">
        <v>139</v>
      </c>
    </row>
    <row r="140" spans="34:35" ht="14.25" hidden="1">
      <c r="AH140" s="102" t="e">
        <f>+廃棄物事業経費（歳入）!#REF!</f>
        <v>#REF!</v>
      </c>
      <c r="AI140" s="2">
        <v>140</v>
      </c>
    </row>
    <row r="141" spans="34:35" ht="14.25" hidden="1">
      <c r="AH141" s="102" t="e">
        <f>+廃棄物事業経費（歳入）!#REF!</f>
        <v>#REF!</v>
      </c>
      <c r="AI141" s="2">
        <v>141</v>
      </c>
    </row>
    <row r="142" spans="34:35" ht="14.25" hidden="1">
      <c r="AH142" s="102" t="e">
        <f>+廃棄物事業経費（歳入）!#REF!</f>
        <v>#REF!</v>
      </c>
      <c r="AI142" s="2">
        <v>142</v>
      </c>
    </row>
    <row r="143" spans="34:35" ht="14.25" hidden="1">
      <c r="AH143" s="102" t="e">
        <f>+廃棄物事業経費（歳入）!#REF!</f>
        <v>#REF!</v>
      </c>
      <c r="AI143" s="2">
        <v>143</v>
      </c>
    </row>
    <row r="144" spans="34:35" ht="14.25" hidden="1">
      <c r="AH144" s="102" t="e">
        <f>+廃棄物事業経費（歳入）!#REF!</f>
        <v>#REF!</v>
      </c>
      <c r="AI144" s="2">
        <v>144</v>
      </c>
    </row>
    <row r="145" spans="34:35" ht="14.25" hidden="1">
      <c r="AH145" s="102" t="e">
        <f>+廃棄物事業経費（歳入）!#REF!</f>
        <v>#REF!</v>
      </c>
      <c r="AI145" s="2">
        <v>145</v>
      </c>
    </row>
    <row r="146" spans="34:35" ht="14.25" hidden="1">
      <c r="AH146" s="102" t="e">
        <f>+廃棄物事業経費（歳入）!#REF!</f>
        <v>#REF!</v>
      </c>
      <c r="AI146" s="2">
        <v>146</v>
      </c>
    </row>
    <row r="147" spans="34:35" ht="14.25" hidden="1">
      <c r="AH147" s="102" t="e">
        <f>+廃棄物事業経費（歳入）!#REF!</f>
        <v>#REF!</v>
      </c>
      <c r="AI147" s="2">
        <v>147</v>
      </c>
    </row>
    <row r="148" spans="34:35" ht="14.25" hidden="1">
      <c r="AH148" s="102" t="e">
        <f>+廃棄物事業経費（歳入）!#REF!</f>
        <v>#REF!</v>
      </c>
      <c r="AI148" s="2">
        <v>148</v>
      </c>
    </row>
    <row r="149" spans="34:35" ht="14.25" hidden="1">
      <c r="AH149" s="102" t="e">
        <f>+廃棄物事業経費（歳入）!#REF!</f>
        <v>#REF!</v>
      </c>
      <c r="AI149" s="2">
        <v>149</v>
      </c>
    </row>
    <row r="150" spans="34:35" ht="14.25" hidden="1">
      <c r="AH150" s="102" t="e">
        <f>+廃棄物事業経費（歳入）!#REF!</f>
        <v>#REF!</v>
      </c>
      <c r="AI150" s="2">
        <v>150</v>
      </c>
    </row>
    <row r="151" spans="34:35" ht="14.25" hidden="1">
      <c r="AH151" s="102" t="e">
        <f>+廃棄物事業経費（歳入）!#REF!</f>
        <v>#REF!</v>
      </c>
      <c r="AI151" s="2">
        <v>151</v>
      </c>
    </row>
    <row r="152" spans="34:35" ht="14.25" hidden="1">
      <c r="AH152" s="102" t="e">
        <f>+廃棄物事業経費（歳入）!#REF!</f>
        <v>#REF!</v>
      </c>
      <c r="AI152" s="2">
        <v>152</v>
      </c>
    </row>
    <row r="153" spans="34:35" ht="14.25" hidden="1">
      <c r="AH153" s="102" t="e">
        <f>+廃棄物事業経費（歳入）!#REF!</f>
        <v>#REF!</v>
      </c>
      <c r="AI153" s="2">
        <v>153</v>
      </c>
    </row>
    <row r="154" spans="34:35" ht="14.25" hidden="1">
      <c r="AH154" s="102" t="e">
        <f>+廃棄物事業経費（歳入）!#REF!</f>
        <v>#REF!</v>
      </c>
      <c r="AI154" s="2">
        <v>154</v>
      </c>
    </row>
    <row r="155" spans="34:35" ht="14.25" hidden="1">
      <c r="AH155" s="102" t="e">
        <f>+廃棄物事業経費（歳入）!#REF!</f>
        <v>#REF!</v>
      </c>
      <c r="AI155" s="2">
        <v>155</v>
      </c>
    </row>
    <row r="156" spans="34:35" ht="14.25" hidden="1">
      <c r="AH156" s="102" t="e">
        <f>+廃棄物事業経費（歳入）!#REF!</f>
        <v>#REF!</v>
      </c>
      <c r="AI156" s="2">
        <v>156</v>
      </c>
    </row>
    <row r="157" spans="34:35" ht="14.25" hidden="1">
      <c r="AH157" s="102" t="e">
        <f>+廃棄物事業経費（歳入）!#REF!</f>
        <v>#REF!</v>
      </c>
      <c r="AI157" s="2">
        <v>157</v>
      </c>
    </row>
    <row r="158" spans="34:35" ht="14.25" hidden="1">
      <c r="AH158" s="102" t="e">
        <f>+廃棄物事業経費（歳入）!#REF!</f>
        <v>#REF!</v>
      </c>
      <c r="AI158" s="2">
        <v>158</v>
      </c>
    </row>
    <row r="159" spans="34:35" ht="14.25" hidden="1">
      <c r="AH159" s="102" t="e">
        <f>+廃棄物事業経費（歳入）!#REF!</f>
        <v>#REF!</v>
      </c>
      <c r="AI159" s="2">
        <v>159</v>
      </c>
    </row>
    <row r="160" spans="34:35" ht="14.25" hidden="1">
      <c r="AH160" s="102" t="e">
        <f>+廃棄物事業経費（歳入）!#REF!</f>
        <v>#REF!</v>
      </c>
      <c r="AI160" s="2">
        <v>160</v>
      </c>
    </row>
    <row r="161" spans="34:35" ht="14.25" hidden="1">
      <c r="AH161" s="102" t="e">
        <f>+廃棄物事業経費（歳入）!#REF!</f>
        <v>#REF!</v>
      </c>
      <c r="AI161" s="2">
        <v>161</v>
      </c>
    </row>
    <row r="162" spans="34:35" ht="14.25" hidden="1">
      <c r="AH162" s="102" t="e">
        <f>+廃棄物事業経費（歳入）!#REF!</f>
        <v>#REF!</v>
      </c>
      <c r="AI162" s="2">
        <v>162</v>
      </c>
    </row>
    <row r="163" spans="34:35" ht="14.25" hidden="1">
      <c r="AH163" s="102" t="e">
        <f>+廃棄物事業経費（歳入）!#REF!</f>
        <v>#REF!</v>
      </c>
      <c r="AI163" s="2">
        <v>163</v>
      </c>
    </row>
    <row r="164" spans="34:35" ht="14.25" hidden="1">
      <c r="AH164" s="102" t="e">
        <f>+廃棄物事業経費（歳入）!#REF!</f>
        <v>#REF!</v>
      </c>
      <c r="AI164" s="2">
        <v>164</v>
      </c>
    </row>
    <row r="165" spans="34:35" ht="14.25" hidden="1">
      <c r="AH165" s="102" t="e">
        <f>+廃棄物事業経費（歳入）!#REF!</f>
        <v>#REF!</v>
      </c>
      <c r="AI165" s="2">
        <v>165</v>
      </c>
    </row>
    <row r="166" spans="34:35" ht="14.25" hidden="1">
      <c r="AH166" s="102" t="e">
        <f>+廃棄物事業経費（歳入）!#REF!</f>
        <v>#REF!</v>
      </c>
      <c r="AI166" s="2">
        <v>166</v>
      </c>
    </row>
    <row r="167" spans="34:35" ht="14.25" hidden="1">
      <c r="AH167" s="102" t="e">
        <f>+廃棄物事業経費（歳入）!#REF!</f>
        <v>#REF!</v>
      </c>
      <c r="AI167" s="2">
        <v>167</v>
      </c>
    </row>
    <row r="168" spans="34:35" ht="14.25" hidden="1">
      <c r="AH168" s="102" t="e">
        <f>+廃棄物事業経費（歳入）!#REF!</f>
        <v>#REF!</v>
      </c>
      <c r="AI168" s="2">
        <v>168</v>
      </c>
    </row>
    <row r="169" spans="34:35" ht="14.25" hidden="1">
      <c r="AH169" s="102" t="e">
        <f>+廃棄物事業経費（歳入）!#REF!</f>
        <v>#REF!</v>
      </c>
      <c r="AI169" s="2">
        <v>169</v>
      </c>
    </row>
    <row r="170" spans="34:35" ht="14.25" hidden="1">
      <c r="AH170" s="102" t="e">
        <f>+廃棄物事業経費（歳入）!#REF!</f>
        <v>#REF!</v>
      </c>
      <c r="AI170" s="2">
        <v>170</v>
      </c>
    </row>
    <row r="171" spans="34:35" ht="14.25" hidden="1">
      <c r="AH171" s="102" t="e">
        <f>+廃棄物事業経費（歳入）!#REF!</f>
        <v>#REF!</v>
      </c>
      <c r="AI171" s="2">
        <v>171</v>
      </c>
    </row>
    <row r="172" spans="34:35" ht="14.25" hidden="1">
      <c r="AH172" s="102" t="e">
        <f>+廃棄物事業経費（歳入）!#REF!</f>
        <v>#REF!</v>
      </c>
      <c r="AI172" s="2">
        <v>172</v>
      </c>
    </row>
    <row r="173" spans="34:35" ht="14.25" hidden="1">
      <c r="AH173" s="102" t="e">
        <f>+廃棄物事業経費（歳入）!#REF!</f>
        <v>#REF!</v>
      </c>
      <c r="AI173" s="2">
        <v>173</v>
      </c>
    </row>
    <row r="174" spans="34:35" ht="14.25" hidden="1">
      <c r="AH174" s="102" t="e">
        <f>+廃棄物事業経費（歳入）!#REF!</f>
        <v>#REF!</v>
      </c>
      <c r="AI174" s="2">
        <v>174</v>
      </c>
    </row>
    <row r="175" spans="34:35" ht="14.25" hidden="1">
      <c r="AH175" s="102" t="e">
        <f>+廃棄物事業経費（歳入）!#REF!</f>
        <v>#REF!</v>
      </c>
      <c r="AI175" s="2">
        <v>175</v>
      </c>
    </row>
    <row r="176" spans="34:35" ht="14.25" hidden="1">
      <c r="AH176" s="102" t="e">
        <f>+廃棄物事業経費（歳入）!#REF!</f>
        <v>#REF!</v>
      </c>
      <c r="AI176" s="2">
        <v>176</v>
      </c>
    </row>
    <row r="177" spans="34:35" ht="14.25" hidden="1">
      <c r="AH177" s="102" t="e">
        <f>+廃棄物事業経費（歳入）!#REF!</f>
        <v>#REF!</v>
      </c>
      <c r="AI177" s="2">
        <v>177</v>
      </c>
    </row>
    <row r="178" spans="34:35" ht="14.25" hidden="1">
      <c r="AH178" s="102" t="e">
        <f>+廃棄物事業経費（歳入）!#REF!</f>
        <v>#REF!</v>
      </c>
      <c r="AI178" s="2">
        <v>178</v>
      </c>
    </row>
    <row r="179" spans="34:35" ht="14.25" hidden="1">
      <c r="AH179" s="102" t="e">
        <f>+廃棄物事業経費（歳入）!#REF!</f>
        <v>#REF!</v>
      </c>
      <c r="AI179" s="2">
        <v>179</v>
      </c>
    </row>
    <row r="180" spans="34:35" ht="14.25" hidden="1">
      <c r="AH180" s="102" t="e">
        <f>+廃棄物事業経費（歳入）!#REF!</f>
        <v>#REF!</v>
      </c>
      <c r="AI180" s="2">
        <v>180</v>
      </c>
    </row>
    <row r="181" spans="34:35" ht="14.25" hidden="1">
      <c r="AH181" s="102" t="e">
        <f>+廃棄物事業経費（歳入）!#REF!</f>
        <v>#REF!</v>
      </c>
      <c r="AI181" s="2">
        <v>181</v>
      </c>
    </row>
    <row r="182" spans="34:35" ht="14.25" hidden="1">
      <c r="AH182" s="102" t="e">
        <f>+廃棄物事業経費（歳入）!#REF!</f>
        <v>#REF!</v>
      </c>
      <c r="AI182" s="2">
        <v>182</v>
      </c>
    </row>
    <row r="183" spans="34:35" ht="14.25" hidden="1">
      <c r="AH183" s="102" t="e">
        <f>+廃棄物事業経費（歳入）!#REF!</f>
        <v>#REF!</v>
      </c>
      <c r="AI183" s="2">
        <v>183</v>
      </c>
    </row>
    <row r="184" spans="34:35" ht="14.25" hidden="1">
      <c r="AH184" s="102" t="e">
        <f>+廃棄物事業経費（歳入）!#REF!</f>
        <v>#REF!</v>
      </c>
      <c r="AI184" s="2">
        <v>184</v>
      </c>
    </row>
    <row r="185" spans="34:35" ht="14.25" hidden="1">
      <c r="AH185" s="102" t="e">
        <f>+廃棄物事業経費（歳入）!#REF!</f>
        <v>#REF!</v>
      </c>
      <c r="AI185" s="2">
        <v>185</v>
      </c>
    </row>
    <row r="186" spans="34:35" ht="14.25" hidden="1">
      <c r="AH186" s="102" t="e">
        <f>+廃棄物事業経費（歳入）!#REF!</f>
        <v>#REF!</v>
      </c>
      <c r="AI186" s="2">
        <v>186</v>
      </c>
    </row>
    <row r="187" spans="34:35" ht="14.25" hidden="1">
      <c r="AH187" s="102" t="e">
        <f>+廃棄物事業経費（歳入）!#REF!</f>
        <v>#REF!</v>
      </c>
      <c r="AI187" s="2">
        <v>187</v>
      </c>
    </row>
    <row r="188" spans="34:35" ht="14.25" hidden="1">
      <c r="AH188" s="102" t="e">
        <f>+廃棄物事業経費（歳入）!#REF!</f>
        <v>#REF!</v>
      </c>
      <c r="AI188" s="2">
        <v>188</v>
      </c>
    </row>
    <row r="189" spans="34:35" ht="14.25" hidden="1">
      <c r="AH189" s="102" t="e">
        <f>+廃棄物事業経費（歳入）!#REF!</f>
        <v>#REF!</v>
      </c>
      <c r="AI189" s="2">
        <v>189</v>
      </c>
    </row>
    <row r="190" spans="34:35" ht="14.25" hidden="1">
      <c r="AH190" s="102" t="e">
        <f>+廃棄物事業経費（歳入）!#REF!</f>
        <v>#REF!</v>
      </c>
      <c r="AI190" s="2">
        <v>190</v>
      </c>
    </row>
    <row r="191" spans="34:35" ht="14.25" hidden="1">
      <c r="AH191" s="102" t="e">
        <f>+廃棄物事業経費（歳入）!#REF!</f>
        <v>#REF!</v>
      </c>
      <c r="AI191" s="2">
        <v>191</v>
      </c>
    </row>
    <row r="192" spans="34:35" ht="14.25" hidden="1">
      <c r="AH192" s="102" t="e">
        <f>+廃棄物事業経費（歳入）!#REF!</f>
        <v>#REF!</v>
      </c>
      <c r="AI192" s="2">
        <v>192</v>
      </c>
    </row>
    <row r="193" spans="34:35" ht="14.25" hidden="1">
      <c r="AH193" s="102" t="e">
        <f>+廃棄物事業経費（歳入）!#REF!</f>
        <v>#REF!</v>
      </c>
      <c r="AI193" s="2">
        <v>193</v>
      </c>
    </row>
    <row r="194" spans="34:35" ht="14.25" hidden="1">
      <c r="AH194" s="102" t="e">
        <f>+廃棄物事業経費（歳入）!#REF!</f>
        <v>#REF!</v>
      </c>
      <c r="AI194" s="2">
        <v>194</v>
      </c>
    </row>
    <row r="195" spans="34:35" ht="14.25" hidden="1">
      <c r="AH195" s="102" t="e">
        <f>+廃棄物事業経費（歳入）!#REF!</f>
        <v>#REF!</v>
      </c>
      <c r="AI195" s="2">
        <v>195</v>
      </c>
    </row>
    <row r="196" spans="34:35" ht="14.25" hidden="1">
      <c r="AH196" s="102" t="e">
        <f>+廃棄物事業経費（歳入）!#REF!</f>
        <v>#REF!</v>
      </c>
      <c r="AI196" s="2">
        <v>196</v>
      </c>
    </row>
    <row r="197" spans="34:35" ht="14.25" hidden="1">
      <c r="AH197" s="102" t="e">
        <f>+廃棄物事業経費（歳入）!#REF!</f>
        <v>#REF!</v>
      </c>
      <c r="AI197" s="2">
        <v>197</v>
      </c>
    </row>
    <row r="198" spans="34:35" ht="14.25" hidden="1">
      <c r="AH198" s="102" t="e">
        <f>+廃棄物事業経費（歳入）!#REF!</f>
        <v>#REF!</v>
      </c>
      <c r="AI198" s="2">
        <v>198</v>
      </c>
    </row>
    <row r="199" spans="34:35" ht="14.25" hidden="1">
      <c r="AH199" s="102" t="e">
        <f>+廃棄物事業経費（歳入）!#REF!</f>
        <v>#REF!</v>
      </c>
      <c r="AI199" s="2">
        <v>199</v>
      </c>
    </row>
    <row r="200" spans="34:35" ht="14.25" hidden="1">
      <c r="AH200" s="102" t="e">
        <f>+廃棄物事業経費（歳入）!#REF!</f>
        <v>#REF!</v>
      </c>
      <c r="AI200" s="2">
        <v>200</v>
      </c>
    </row>
    <row r="201" spans="34:35" ht="14.25" hidden="1">
      <c r="AH201" s="102" t="e">
        <f>+廃棄物事業経費（歳入）!#REF!</f>
        <v>#REF!</v>
      </c>
      <c r="AI201" s="2">
        <v>201</v>
      </c>
    </row>
    <row r="202" spans="34:35" ht="14.25" hidden="1">
      <c r="AH202" s="102" t="e">
        <f>+廃棄物事業経費（歳入）!#REF!</f>
        <v>#REF!</v>
      </c>
      <c r="AI202" s="2">
        <v>202</v>
      </c>
    </row>
    <row r="203" spans="34:35" ht="14.25" hidden="1">
      <c r="AH203" s="102" t="e">
        <f>+廃棄物事業経費（歳入）!#REF!</f>
        <v>#REF!</v>
      </c>
      <c r="AI203" s="2">
        <v>203</v>
      </c>
    </row>
    <row r="204" spans="34:35" ht="14.25" hidden="1">
      <c r="AH204" s="102" t="e">
        <f>+廃棄物事業経費（歳入）!#REF!</f>
        <v>#REF!</v>
      </c>
      <c r="AI204" s="2">
        <v>204</v>
      </c>
    </row>
    <row r="205" spans="34:35" ht="14.25" hidden="1">
      <c r="AH205" s="102" t="e">
        <f>+廃棄物事業経費（歳入）!#REF!</f>
        <v>#REF!</v>
      </c>
      <c r="AI205" s="2">
        <v>205</v>
      </c>
    </row>
    <row r="206" spans="34:35" ht="14.25" hidden="1">
      <c r="AH206" s="102" t="e">
        <f>+廃棄物事業経費（歳入）!#REF!</f>
        <v>#REF!</v>
      </c>
      <c r="AI206" s="2">
        <v>206</v>
      </c>
    </row>
    <row r="207" spans="34:35" ht="14.25" hidden="1">
      <c r="AH207" s="102" t="e">
        <f>+廃棄物事業経費（歳入）!#REF!</f>
        <v>#REF!</v>
      </c>
      <c r="AI207" s="2">
        <v>207</v>
      </c>
    </row>
    <row r="208" spans="34:35" ht="14.25" hidden="1">
      <c r="AH208" s="102" t="e">
        <f>+廃棄物事業経費（歳入）!#REF!</f>
        <v>#REF!</v>
      </c>
      <c r="AI208" s="2">
        <v>208</v>
      </c>
    </row>
    <row r="209" spans="34:35" ht="14.25" hidden="1">
      <c r="AH209" s="102" t="e">
        <f>+廃棄物事業経費（歳入）!#REF!</f>
        <v>#REF!</v>
      </c>
      <c r="AI209" s="2">
        <v>209</v>
      </c>
    </row>
    <row r="210" spans="34:35" ht="14.25" hidden="1">
      <c r="AH210" s="102" t="e">
        <f>+廃棄物事業経費（歳入）!#REF!</f>
        <v>#REF!</v>
      </c>
      <c r="AI210" s="2">
        <v>210</v>
      </c>
    </row>
    <row r="211" spans="34:35" ht="14.25" hidden="1">
      <c r="AH211" s="102" t="e">
        <f>+廃棄物事業経費（歳入）!#REF!</f>
        <v>#REF!</v>
      </c>
      <c r="AI211" s="2">
        <v>211</v>
      </c>
    </row>
    <row r="212" spans="34:35" ht="14.25" hidden="1">
      <c r="AH212" s="102" t="e">
        <f>+廃棄物事業経費（歳入）!#REF!</f>
        <v>#REF!</v>
      </c>
      <c r="AI212" s="2">
        <v>212</v>
      </c>
    </row>
    <row r="213" spans="34:35" ht="14.25" hidden="1">
      <c r="AH213" s="102" t="e">
        <f>+廃棄物事業経費（歳入）!#REF!</f>
        <v>#REF!</v>
      </c>
      <c r="AI213" s="2">
        <v>213</v>
      </c>
    </row>
    <row r="214" spans="34:35" ht="14.25" hidden="1">
      <c r="AH214" s="102" t="e">
        <f>+廃棄物事業経費（歳入）!#REF!</f>
        <v>#REF!</v>
      </c>
      <c r="AI214" s="2">
        <v>214</v>
      </c>
    </row>
    <row r="215" spans="34:35" ht="14.25" hidden="1">
      <c r="AH215" s="102" t="e">
        <f>+廃棄物事業経費（歳入）!#REF!</f>
        <v>#REF!</v>
      </c>
      <c r="AI215" s="2">
        <v>215</v>
      </c>
    </row>
    <row r="216" spans="34:35" ht="14.25" hidden="1">
      <c r="AH216" s="102" t="e">
        <f>+廃棄物事業経費（歳入）!#REF!</f>
        <v>#REF!</v>
      </c>
      <c r="AI216" s="2">
        <v>216</v>
      </c>
    </row>
    <row r="217" spans="34:35" ht="14.25" hidden="1">
      <c r="AH217" s="102" t="e">
        <f>+廃棄物事業経費（歳入）!#REF!</f>
        <v>#REF!</v>
      </c>
      <c r="AI217" s="2">
        <v>217</v>
      </c>
    </row>
    <row r="218" spans="34:35" ht="14.25" hidden="1">
      <c r="AH218" s="102" t="e">
        <f>+廃棄物事業経費（歳入）!#REF!</f>
        <v>#REF!</v>
      </c>
      <c r="AI218" s="2">
        <v>218</v>
      </c>
    </row>
    <row r="219" spans="34:35" ht="14.25" hidden="1">
      <c r="AH219" s="102" t="e">
        <f>+廃棄物事業経費（歳入）!#REF!</f>
        <v>#REF!</v>
      </c>
      <c r="AI219" s="2">
        <v>219</v>
      </c>
    </row>
    <row r="220" spans="34:35" ht="14.25" hidden="1">
      <c r="AH220" s="102" t="e">
        <f>+廃棄物事業経費（歳入）!#REF!</f>
        <v>#REF!</v>
      </c>
      <c r="AI220" s="2">
        <v>220</v>
      </c>
    </row>
    <row r="221" spans="34:35" ht="14.25" hidden="1">
      <c r="AH221" s="102" t="e">
        <f>+廃棄物事業経費（歳入）!#REF!</f>
        <v>#REF!</v>
      </c>
      <c r="AI221" s="2">
        <v>221</v>
      </c>
    </row>
    <row r="222" spans="34:35" ht="14.25" hidden="1">
      <c r="AH222" s="102" t="e">
        <f>+廃棄物事業経費（歳入）!#REF!</f>
        <v>#REF!</v>
      </c>
      <c r="AI222" s="2">
        <v>222</v>
      </c>
    </row>
    <row r="223" spans="34:35" ht="14.25" hidden="1">
      <c r="AH223" s="102" t="e">
        <f>+廃棄物事業経費（歳入）!#REF!</f>
        <v>#REF!</v>
      </c>
      <c r="AI223" s="2">
        <v>223</v>
      </c>
    </row>
    <row r="224" spans="34:35" ht="14.25" hidden="1">
      <c r="AH224" s="102" t="e">
        <f>+廃棄物事業経費（歳入）!#REF!</f>
        <v>#REF!</v>
      </c>
      <c r="AI224" s="2">
        <v>224</v>
      </c>
    </row>
    <row r="225" spans="34:35" ht="14.25" hidden="1">
      <c r="AH225" s="102" t="e">
        <f>+廃棄物事業経費（歳入）!#REF!</f>
        <v>#REF!</v>
      </c>
      <c r="AI225" s="2">
        <v>225</v>
      </c>
    </row>
    <row r="226" spans="34:35" ht="14.25" hidden="1">
      <c r="AH226" s="102" t="e">
        <f>+廃棄物事業経費（歳入）!#REF!</f>
        <v>#REF!</v>
      </c>
      <c r="AI226" s="2">
        <v>226</v>
      </c>
    </row>
    <row r="227" spans="34:35" ht="14.25" hidden="1">
      <c r="AH227" s="102" t="e">
        <f>+廃棄物事業経費（歳入）!#REF!</f>
        <v>#REF!</v>
      </c>
      <c r="AI227" s="2">
        <v>227</v>
      </c>
    </row>
    <row r="228" spans="34:35" ht="14.25" hidden="1">
      <c r="AH228" s="102" t="e">
        <f>+廃棄物事業経費（歳入）!#REF!</f>
        <v>#REF!</v>
      </c>
      <c r="AI228" s="2">
        <v>228</v>
      </c>
    </row>
    <row r="229" spans="34:35" ht="14.25" hidden="1">
      <c r="AH229" s="102" t="e">
        <f>+廃棄物事業経費（歳入）!#REF!</f>
        <v>#REF!</v>
      </c>
      <c r="AI229" s="2">
        <v>229</v>
      </c>
    </row>
    <row r="230" spans="34:35" ht="14.25" hidden="1">
      <c r="AH230" s="102" t="e">
        <f>+廃棄物事業経費（歳入）!#REF!</f>
        <v>#REF!</v>
      </c>
      <c r="AI230" s="2">
        <v>230</v>
      </c>
    </row>
    <row r="231" spans="34:35" ht="14.25" hidden="1">
      <c r="AH231" s="102" t="e">
        <f>+廃棄物事業経費（歳入）!#REF!</f>
        <v>#REF!</v>
      </c>
      <c r="AI231" s="2">
        <v>231</v>
      </c>
    </row>
    <row r="232" spans="34:35" ht="14.25" hidden="1">
      <c r="AH232" s="102" t="e">
        <f>+廃棄物事業経費（歳入）!#REF!</f>
        <v>#REF!</v>
      </c>
      <c r="AI232" s="2">
        <v>232</v>
      </c>
    </row>
    <row r="233" spans="34:35" ht="14.25" hidden="1">
      <c r="AH233" s="102" t="e">
        <f>+廃棄物事業経費（歳入）!#REF!</f>
        <v>#REF!</v>
      </c>
      <c r="AI233" s="2">
        <v>233</v>
      </c>
    </row>
    <row r="234" spans="34:35" ht="14.25" hidden="1">
      <c r="AH234" s="102" t="e">
        <f>+廃棄物事業経費（歳入）!#REF!</f>
        <v>#REF!</v>
      </c>
      <c r="AI234" s="2">
        <v>234</v>
      </c>
    </row>
    <row r="235" spans="34:35" ht="14.25" hidden="1">
      <c r="AH235" s="102" t="e">
        <f>+廃棄物事業経費（歳入）!#REF!</f>
        <v>#REF!</v>
      </c>
      <c r="AI235" s="2">
        <v>235</v>
      </c>
    </row>
    <row r="236" spans="34:35" ht="14.25" hidden="1">
      <c r="AH236" s="102" t="e">
        <f>+廃棄物事業経費（歳入）!#REF!</f>
        <v>#REF!</v>
      </c>
      <c r="AI236" s="2">
        <v>236</v>
      </c>
    </row>
    <row r="237" spans="34:35" ht="14.25" hidden="1">
      <c r="AH237" s="102" t="e">
        <f>+廃棄物事業経費（歳入）!#REF!</f>
        <v>#REF!</v>
      </c>
      <c r="AI237" s="2">
        <v>237</v>
      </c>
    </row>
    <row r="238" spans="34:35" ht="14.25" hidden="1">
      <c r="AH238" s="102" t="e">
        <f>+廃棄物事業経費（歳入）!#REF!</f>
        <v>#REF!</v>
      </c>
      <c r="AI238" s="2">
        <v>238</v>
      </c>
    </row>
    <row r="239" spans="34:35" ht="14.25" hidden="1">
      <c r="AH239" s="102" t="e">
        <f>+廃棄物事業経費（歳入）!#REF!</f>
        <v>#REF!</v>
      </c>
      <c r="AI239" s="2">
        <v>239</v>
      </c>
    </row>
    <row r="240" spans="34:35" ht="14.25" hidden="1">
      <c r="AH240" s="102" t="e">
        <f>+廃棄物事業経費（歳入）!#REF!</f>
        <v>#REF!</v>
      </c>
      <c r="AI240" s="2">
        <v>240</v>
      </c>
    </row>
    <row r="241" spans="34:35" ht="14.25" hidden="1">
      <c r="AH241" s="102" t="e">
        <f>+廃棄物事業経費（歳入）!#REF!</f>
        <v>#REF!</v>
      </c>
      <c r="AI241" s="2">
        <v>241</v>
      </c>
    </row>
    <row r="242" spans="34:35" ht="14.25" hidden="1">
      <c r="AH242" s="102" t="e">
        <f>+廃棄物事業経費（歳入）!#REF!</f>
        <v>#REF!</v>
      </c>
      <c r="AI242" s="2">
        <v>242</v>
      </c>
    </row>
    <row r="243" spans="34:35" ht="14.25" hidden="1">
      <c r="AH243" s="102" t="e">
        <f>+廃棄物事業経費（歳入）!#REF!</f>
        <v>#REF!</v>
      </c>
      <c r="AI243" s="2">
        <v>243</v>
      </c>
    </row>
    <row r="244" spans="34:35" ht="14.25" hidden="1">
      <c r="AH244" s="102" t="e">
        <f>+廃棄物事業経費（歳入）!#REF!</f>
        <v>#REF!</v>
      </c>
      <c r="AI244" s="2">
        <v>244</v>
      </c>
    </row>
    <row r="245" spans="34:35" ht="14.25" hidden="1">
      <c r="AH245" s="102" t="e">
        <f>+廃棄物事業経費（歳入）!#REF!</f>
        <v>#REF!</v>
      </c>
      <c r="AI245" s="2">
        <v>245</v>
      </c>
    </row>
    <row r="246" spans="34:35" ht="14.25" hidden="1">
      <c r="AH246" s="102" t="e">
        <f>+廃棄物事業経費（歳入）!#REF!</f>
        <v>#REF!</v>
      </c>
      <c r="AI246" s="2">
        <v>246</v>
      </c>
    </row>
    <row r="247" spans="34:35" ht="14.25" hidden="1">
      <c r="AH247" s="102" t="e">
        <f>+廃棄物事業経費（歳入）!#REF!</f>
        <v>#REF!</v>
      </c>
      <c r="AI247" s="2">
        <v>247</v>
      </c>
    </row>
    <row r="248" spans="34:35" ht="14.25" hidden="1">
      <c r="AH248" s="102" t="e">
        <f>+廃棄物事業経費（歳入）!#REF!</f>
        <v>#REF!</v>
      </c>
      <c r="AI248" s="2">
        <v>248</v>
      </c>
    </row>
    <row r="249" spans="34:35" ht="14.25" hidden="1">
      <c r="AH249" s="102" t="e">
        <f>+廃棄物事業経費（歳入）!#REF!</f>
        <v>#REF!</v>
      </c>
      <c r="AI249" s="2">
        <v>249</v>
      </c>
    </row>
    <row r="250" spans="34:35" ht="14.25" hidden="1">
      <c r="AH250" s="102" t="e">
        <f>+廃棄物事業経費（歳入）!#REF!</f>
        <v>#REF!</v>
      </c>
      <c r="AI250" s="2">
        <v>250</v>
      </c>
    </row>
    <row r="251" spans="34:35" ht="14.25" hidden="1">
      <c r="AH251" s="102" t="e">
        <f>+廃棄物事業経費（歳入）!#REF!</f>
        <v>#REF!</v>
      </c>
      <c r="AI251" s="2">
        <v>251</v>
      </c>
    </row>
    <row r="252" spans="34:35" ht="14.25" hidden="1">
      <c r="AH252" s="102" t="e">
        <f>+廃棄物事業経費（歳入）!#REF!</f>
        <v>#REF!</v>
      </c>
      <c r="AI252" s="2">
        <v>252</v>
      </c>
    </row>
    <row r="253" spans="34:35" ht="14.25" hidden="1">
      <c r="AH253" s="102" t="e">
        <f>+廃棄物事業経費（歳入）!#REF!</f>
        <v>#REF!</v>
      </c>
      <c r="AI253" s="2">
        <v>253</v>
      </c>
    </row>
    <row r="254" spans="34:35" ht="14.25" hidden="1">
      <c r="AH254" s="102" t="e">
        <f>+廃棄物事業経費（歳入）!#REF!</f>
        <v>#REF!</v>
      </c>
      <c r="AI254" s="2">
        <v>254</v>
      </c>
    </row>
    <row r="255" spans="34:35" ht="14.25" hidden="1">
      <c r="AH255" s="102" t="e">
        <f>+廃棄物事業経費（歳入）!#REF!</f>
        <v>#REF!</v>
      </c>
      <c r="AI255" s="2">
        <v>255</v>
      </c>
    </row>
    <row r="256" spans="34:35" ht="14.25" hidden="1">
      <c r="AH256" s="102" t="e">
        <f>+廃棄物事業経費（歳入）!#REF!</f>
        <v>#REF!</v>
      </c>
      <c r="AI256" s="2">
        <v>256</v>
      </c>
    </row>
    <row r="257" spans="34:35" ht="14.25" hidden="1">
      <c r="AH257" s="102" t="e">
        <f>+廃棄物事業経費（歳入）!#REF!</f>
        <v>#REF!</v>
      </c>
      <c r="AI257" s="2">
        <v>257</v>
      </c>
    </row>
    <row r="258" spans="34:35" ht="14.25" hidden="1">
      <c r="AH258" s="102" t="e">
        <f>+廃棄物事業経費（歳入）!#REF!</f>
        <v>#REF!</v>
      </c>
      <c r="AI258" s="2">
        <v>258</v>
      </c>
    </row>
    <row r="259" spans="34:35" ht="14.25" hidden="1">
      <c r="AH259" s="102" t="e">
        <f>+廃棄物事業経費（歳入）!#REF!</f>
        <v>#REF!</v>
      </c>
      <c r="AI259" s="2">
        <v>259</v>
      </c>
    </row>
    <row r="260" spans="34:35" ht="14.25" hidden="1">
      <c r="AH260" s="102" t="e">
        <f>+廃棄物事業経費（歳入）!#REF!</f>
        <v>#REF!</v>
      </c>
      <c r="AI260" s="2">
        <v>260</v>
      </c>
    </row>
    <row r="261" spans="34:35" ht="14.25" hidden="1">
      <c r="AH261" s="102" t="e">
        <f>+廃棄物事業経費（歳入）!#REF!</f>
        <v>#REF!</v>
      </c>
      <c r="AI261" s="2">
        <v>261</v>
      </c>
    </row>
    <row r="262" spans="34:35" ht="14.25" hidden="1">
      <c r="AH262" s="102" t="e">
        <f>+廃棄物事業経費（歳入）!#REF!</f>
        <v>#REF!</v>
      </c>
      <c r="AI262" s="2">
        <v>262</v>
      </c>
    </row>
    <row r="263" spans="34:35" ht="14.25" hidden="1">
      <c r="AH263" s="102" t="e">
        <f>+廃棄物事業経費（歳入）!#REF!</f>
        <v>#REF!</v>
      </c>
      <c r="AI263" s="2">
        <v>263</v>
      </c>
    </row>
    <row r="264" spans="34:35" ht="14.25" hidden="1">
      <c r="AH264" s="102" t="e">
        <f>+廃棄物事業経費（歳入）!#REF!</f>
        <v>#REF!</v>
      </c>
      <c r="AI264" s="2">
        <v>264</v>
      </c>
    </row>
    <row r="265" spans="34:35" ht="14.25" hidden="1">
      <c r="AH265" s="102" t="e">
        <f>+廃棄物事業経費（歳入）!#REF!</f>
        <v>#REF!</v>
      </c>
      <c r="AI265" s="2">
        <v>265</v>
      </c>
    </row>
    <row r="266" spans="34:35" ht="14.25" hidden="1">
      <c r="AH266" s="102" t="e">
        <f>+廃棄物事業経費（歳入）!#REF!</f>
        <v>#REF!</v>
      </c>
      <c r="AI266" s="2">
        <v>266</v>
      </c>
    </row>
    <row r="267" spans="34:35" ht="14.25" hidden="1">
      <c r="AH267" s="102" t="e">
        <f>+廃棄物事業経費（歳入）!#REF!</f>
        <v>#REF!</v>
      </c>
      <c r="AI267" s="2">
        <v>267</v>
      </c>
    </row>
    <row r="268" spans="34:35" ht="14.25" hidden="1">
      <c r="AH268" s="102" t="e">
        <f>+廃棄物事業経費（歳入）!#REF!</f>
        <v>#REF!</v>
      </c>
      <c r="AI268" s="2">
        <v>268</v>
      </c>
    </row>
    <row r="269" spans="34:35" ht="14.25" hidden="1">
      <c r="AH269" s="102" t="e">
        <f>+廃棄物事業経費（歳入）!#REF!</f>
        <v>#REF!</v>
      </c>
      <c r="AI269" s="2">
        <v>269</v>
      </c>
    </row>
    <row r="270" spans="34:35" ht="14.25" hidden="1">
      <c r="AH270" s="102" t="e">
        <f>+廃棄物事業経費（歳入）!#REF!</f>
        <v>#REF!</v>
      </c>
      <c r="AI270" s="2">
        <v>270</v>
      </c>
    </row>
    <row r="271" spans="34:35" ht="14.25" hidden="1">
      <c r="AH271" s="102" t="e">
        <f>+廃棄物事業経費（歳入）!#REF!</f>
        <v>#REF!</v>
      </c>
      <c r="AI271" s="2">
        <v>271</v>
      </c>
    </row>
    <row r="272" spans="34:35" ht="14.25" hidden="1">
      <c r="AH272" s="102" t="e">
        <f>+廃棄物事業経費（歳入）!#REF!</f>
        <v>#REF!</v>
      </c>
      <c r="AI272" s="2">
        <v>272</v>
      </c>
    </row>
    <row r="273" spans="34:35" ht="14.25" hidden="1">
      <c r="AH273" s="102" t="e">
        <f>+廃棄物事業経費（歳入）!#REF!</f>
        <v>#REF!</v>
      </c>
      <c r="AI273" s="2">
        <v>273</v>
      </c>
    </row>
    <row r="274" spans="34:35" ht="14.25" hidden="1">
      <c r="AH274" s="102" t="e">
        <f>+廃棄物事業経費（歳入）!#REF!</f>
        <v>#REF!</v>
      </c>
      <c r="AI274" s="2">
        <v>274</v>
      </c>
    </row>
    <row r="275" spans="34:35" ht="14.25" hidden="1">
      <c r="AH275" s="102" t="e">
        <f>+廃棄物事業経費（歳入）!#REF!</f>
        <v>#REF!</v>
      </c>
      <c r="AI275" s="2">
        <v>275</v>
      </c>
    </row>
    <row r="276" spans="34:35" ht="14.25" hidden="1">
      <c r="AH276" s="102" t="e">
        <f>+廃棄物事業経費（歳入）!#REF!</f>
        <v>#REF!</v>
      </c>
      <c r="AI276" s="2">
        <v>276</v>
      </c>
    </row>
    <row r="277" spans="34:35" ht="14.25" hidden="1">
      <c r="AH277" s="102" t="e">
        <f>+廃棄物事業経費（歳入）!#REF!</f>
        <v>#REF!</v>
      </c>
      <c r="AI277" s="2">
        <v>277</v>
      </c>
    </row>
    <row r="278" spans="34:35" ht="14.25" hidden="1">
      <c r="AH278" s="102" t="e">
        <f>+廃棄物事業経費（歳入）!#REF!</f>
        <v>#REF!</v>
      </c>
      <c r="AI278" s="2">
        <v>278</v>
      </c>
    </row>
    <row r="279" spans="34:35" ht="14.25" hidden="1">
      <c r="AH279" s="102" t="e">
        <f>+廃棄物事業経費（歳入）!#REF!</f>
        <v>#REF!</v>
      </c>
      <c r="AI279" s="2">
        <v>279</v>
      </c>
    </row>
    <row r="280" spans="34:35" ht="14.25" hidden="1">
      <c r="AH280" s="102" t="e">
        <f>+廃棄物事業経費（歳入）!#REF!</f>
        <v>#REF!</v>
      </c>
      <c r="AI280" s="2">
        <v>280</v>
      </c>
    </row>
    <row r="281" spans="34:35" ht="14.25" hidden="1">
      <c r="AH281" s="102" t="e">
        <f>+廃棄物事業経費（歳入）!#REF!</f>
        <v>#REF!</v>
      </c>
      <c r="AI281" s="2">
        <v>281</v>
      </c>
    </row>
    <row r="282" spans="34:35" ht="14.25" hidden="1">
      <c r="AH282" s="102" t="e">
        <f>+廃棄物事業経費（歳入）!#REF!</f>
        <v>#REF!</v>
      </c>
      <c r="AI282" s="2">
        <v>282</v>
      </c>
    </row>
    <row r="283" spans="34:35" ht="14.25" hidden="1">
      <c r="AH283" s="102" t="e">
        <f>+廃棄物事業経費（歳入）!#REF!</f>
        <v>#REF!</v>
      </c>
      <c r="AI283" s="2">
        <v>283</v>
      </c>
    </row>
    <row r="284" spans="34:35" ht="14.25" hidden="1">
      <c r="AH284" s="102" t="e">
        <f>+廃棄物事業経費（歳入）!#REF!</f>
        <v>#REF!</v>
      </c>
      <c r="AI284" s="2">
        <v>284</v>
      </c>
    </row>
    <row r="285" spans="34:35" ht="14.25" hidden="1">
      <c r="AH285" s="102" t="e">
        <f>+廃棄物事業経費（歳入）!#REF!</f>
        <v>#REF!</v>
      </c>
      <c r="AI285" s="2">
        <v>285</v>
      </c>
    </row>
    <row r="286" spans="34:35" ht="14.25" hidden="1">
      <c r="AH286" s="102" t="e">
        <f>+廃棄物事業経費（歳入）!#REF!</f>
        <v>#REF!</v>
      </c>
      <c r="AI286" s="2">
        <v>286</v>
      </c>
    </row>
    <row r="287" spans="34:35" ht="14.25" hidden="1">
      <c r="AH287" s="102" t="e">
        <f>+廃棄物事業経費（歳入）!#REF!</f>
        <v>#REF!</v>
      </c>
      <c r="AI287" s="2">
        <v>287</v>
      </c>
    </row>
    <row r="288" spans="34:35" ht="14.25" hidden="1">
      <c r="AH288" s="102" t="e">
        <f>+廃棄物事業経費（歳入）!#REF!</f>
        <v>#REF!</v>
      </c>
      <c r="AI288" s="2">
        <v>288</v>
      </c>
    </row>
    <row r="289" spans="34:35" ht="14.25" hidden="1">
      <c r="AH289" s="102" t="e">
        <f>+廃棄物事業経費（歳入）!#REF!</f>
        <v>#REF!</v>
      </c>
      <c r="AI289" s="2">
        <v>289</v>
      </c>
    </row>
    <row r="290" spans="34:35" ht="14.25" hidden="1">
      <c r="AH290" s="102" t="e">
        <f>+廃棄物事業経費（歳入）!#REF!</f>
        <v>#REF!</v>
      </c>
      <c r="AI290" s="2">
        <v>290</v>
      </c>
    </row>
    <row r="291" spans="34:35" ht="14.25" hidden="1">
      <c r="AH291" s="102" t="e">
        <f>+廃棄物事業経費（歳入）!#REF!</f>
        <v>#REF!</v>
      </c>
      <c r="AI291" s="2">
        <v>291</v>
      </c>
    </row>
    <row r="292" spans="34:35" ht="14.25" hidden="1">
      <c r="AH292" s="102" t="e">
        <f>+廃棄物事業経費（歳入）!#REF!</f>
        <v>#REF!</v>
      </c>
      <c r="AI292" s="2">
        <v>292</v>
      </c>
    </row>
    <row r="293" spans="34:35" ht="14.25" hidden="1">
      <c r="AH293" s="102" t="e">
        <f>+廃棄物事業経費（歳入）!#REF!</f>
        <v>#REF!</v>
      </c>
      <c r="AI293" s="2">
        <v>293</v>
      </c>
    </row>
    <row r="294" spans="34:35" ht="14.25" hidden="1">
      <c r="AH294" s="102" t="e">
        <f>+廃棄物事業経費（歳入）!#REF!</f>
        <v>#REF!</v>
      </c>
      <c r="AI294" s="2">
        <v>294</v>
      </c>
    </row>
    <row r="295" spans="34:35" ht="14.25" hidden="1">
      <c r="AH295" s="102" t="e">
        <f>+廃棄物事業経費（歳入）!#REF!</f>
        <v>#REF!</v>
      </c>
      <c r="AI295" s="2">
        <v>295</v>
      </c>
    </row>
    <row r="296" spans="34:35" ht="14.25" hidden="1">
      <c r="AH296" s="102" t="e">
        <f>+廃棄物事業経費（歳入）!#REF!</f>
        <v>#REF!</v>
      </c>
      <c r="AI296" s="2">
        <v>296</v>
      </c>
    </row>
    <row r="297" spans="34:35" ht="14.25" hidden="1">
      <c r="AH297" s="102" t="e">
        <f>+廃棄物事業経費（歳入）!#REF!</f>
        <v>#REF!</v>
      </c>
      <c r="AI297" s="2">
        <v>297</v>
      </c>
    </row>
    <row r="298" spans="34:35" ht="14.25" hidden="1">
      <c r="AH298" s="102" t="e">
        <f>+廃棄物事業経費（歳入）!#REF!</f>
        <v>#REF!</v>
      </c>
      <c r="AI298" s="2">
        <v>298</v>
      </c>
    </row>
    <row r="299" spans="34:35" ht="14.25" hidden="1">
      <c r="AH299" s="102" t="e">
        <f>+廃棄物事業経費（歳入）!#REF!</f>
        <v>#REF!</v>
      </c>
      <c r="AI299" s="2">
        <v>299</v>
      </c>
    </row>
    <row r="300" spans="34:35" ht="14.25" hidden="1">
      <c r="AH300" s="102" t="e">
        <f>+廃棄物事業経費（歳入）!#REF!</f>
        <v>#REF!</v>
      </c>
      <c r="AI300" s="2">
        <v>300</v>
      </c>
    </row>
    <row r="301" ht="14.25" customHeight="1" hidden="1"/>
    <row r="302" ht="14.25" customHeight="1" hidden="1"/>
    <row r="303" ht="14.25" customHeight="1" hidden="1"/>
    <row r="304" ht="14.25" customHeight="1" hidden="1"/>
    <row r="305" ht="14.25" customHeight="1" hidden="1"/>
    <row r="306" ht="14.25" customHeight="1" hidden="1"/>
    <row r="307" ht="14.25" customHeight="1" hidden="1"/>
    <row r="308" ht="14.25" customHeight="1" hidden="1"/>
    <row r="309" ht="14.25" customHeight="1" hidden="1"/>
    <row r="310" ht="14.25" customHeight="1" hidden="1"/>
    <row r="311" ht="14.25" customHeight="1" hidden="1"/>
    <row r="312" ht="14.25" customHeight="1" hidden="1"/>
    <row r="313" ht="14.25" customHeight="1" hidden="1"/>
    <row r="314" ht="14.25" customHeight="1" hidden="1"/>
    <row r="315" ht="14.25" customHeight="1" hidden="1"/>
    <row r="316" ht="14.25" customHeight="1" hidden="1"/>
    <row r="317" ht="14.25" customHeight="1" hidden="1"/>
    <row r="318" ht="14.25" customHeight="1" hidden="1"/>
    <row r="319" ht="14.25" customHeight="1" hidden="1"/>
    <row r="320" ht="14.25" customHeight="1" hidden="1"/>
    <row r="321" ht="14.25" customHeight="1" hidden="1"/>
    <row r="322" ht="14.25" customHeight="1" hidden="1"/>
    <row r="323" ht="14.25" customHeight="1" hidden="1"/>
    <row r="324" ht="14.25" customHeight="1" hidden="1"/>
    <row r="325" ht="14.25" customHeight="1" hidden="1"/>
    <row r="326" ht="14.25" customHeight="1" hidden="1"/>
    <row r="327" ht="14.25" customHeight="1" hidden="1"/>
    <row r="328" ht="14.25" customHeight="1" hidden="1"/>
    <row r="329" ht="14.25" customHeight="1" hidden="1"/>
    <row r="330" ht="14.25" customHeight="1" hidden="1"/>
    <row r="331" ht="14.25" customHeight="1" hidden="1"/>
    <row r="332" ht="14.25" customHeight="1" hidden="1"/>
    <row r="333" ht="14.25" customHeight="1" hidden="1"/>
    <row r="334" ht="14.25" customHeight="1" hidden="1"/>
    <row r="335" ht="14.25" customHeight="1" hidden="1"/>
    <row r="336" ht="14.25" customHeight="1" hidden="1"/>
    <row r="337" ht="14.25" customHeight="1" hidden="1"/>
    <row r="338" ht="14.25" customHeight="1" hidden="1"/>
    <row r="339" ht="14.25" customHeight="1" hidden="1"/>
    <row r="340" ht="14.25" customHeight="1" hidden="1"/>
    <row r="341" ht="14.25" customHeight="1" hidden="1"/>
    <row r="342" ht="14.25" customHeight="1" hidden="1"/>
    <row r="343" ht="14.25" customHeight="1" hidden="1"/>
    <row r="344" ht="14.25" customHeight="1" hidden="1"/>
    <row r="345" ht="14.25" customHeight="1" hidden="1"/>
    <row r="346" ht="14.25" customHeight="1" hidden="1"/>
    <row r="347" ht="14.25" customHeight="1" hidden="1"/>
    <row r="348" ht="14.25" customHeight="1" hidden="1"/>
    <row r="349" ht="14.25" customHeight="1" hidden="1"/>
    <row r="350" ht="14.25" customHeight="1" hidden="1"/>
    <row r="351" ht="14.25" customHeight="1" hidden="1"/>
    <row r="352" ht="14.25" customHeight="1" hidden="1"/>
    <row r="353" ht="14.25" customHeight="1" hidden="1"/>
    <row r="354" ht="14.25" customHeight="1" hidden="1"/>
    <row r="355" ht="14.25" customHeight="1" hidden="1"/>
    <row r="356" ht="14.25" customHeight="1" hidden="1"/>
    <row r="357" ht="14.25" customHeight="1" hidden="1"/>
    <row r="358" ht="14.25" customHeight="1" hidden="1"/>
    <row r="359" ht="14.25" customHeight="1" hidden="1"/>
    <row r="360" ht="14.25" customHeight="1" hidden="1"/>
    <row r="361" ht="14.25" customHeight="1" hidden="1"/>
    <row r="362" ht="14.25" customHeight="1" hidden="1"/>
    <row r="363" ht="14.25" customHeight="1" hidden="1"/>
    <row r="364" ht="14.25" customHeight="1" hidden="1"/>
    <row r="365" ht="14.25" customHeight="1" hidden="1"/>
    <row r="366" ht="14.25" customHeight="1" hidden="1"/>
    <row r="367" ht="14.25" customHeight="1" hidden="1"/>
    <row r="368" ht="14.25" customHeight="1" hidden="1"/>
    <row r="369" ht="14.25" customHeight="1" hidden="1"/>
    <row r="370" ht="14.25" customHeight="1" hidden="1"/>
    <row r="371" ht="14.25" customHeight="1" hidden="1"/>
    <row r="372" ht="14.25" customHeight="1" hidden="1"/>
    <row r="373" ht="14.25" customHeight="1" hidden="1"/>
    <row r="374" ht="14.25" customHeight="1" hidden="1"/>
    <row r="375" ht="14.25" customHeight="1" hidden="1"/>
    <row r="376" ht="14.25" customHeight="1" hidden="1"/>
    <row r="377" ht="14.25" customHeight="1" hidden="1"/>
    <row r="378" ht="14.25" customHeight="1" hidden="1"/>
    <row r="379" ht="14.25" customHeight="1" hidden="1"/>
    <row r="380" ht="14.25" customHeight="1" hidden="1"/>
    <row r="381" ht="14.25" customHeight="1" hidden="1"/>
    <row r="382" ht="14.25" customHeight="1" hidden="1"/>
    <row r="383" ht="14.25" customHeight="1" hidden="1"/>
    <row r="384" ht="14.25" customHeight="1" hidden="1"/>
    <row r="385" ht="14.25" customHeight="1" hidden="1"/>
    <row r="386" ht="14.25" customHeight="1" hidden="1"/>
    <row r="387" ht="14.25" customHeight="1" hidden="1"/>
    <row r="388" ht="14.25" customHeight="1" hidden="1"/>
    <row r="389" ht="14.25" customHeight="1" hidden="1"/>
    <row r="390" ht="14.25" customHeight="1" hidden="1"/>
    <row r="391" ht="14.25" customHeight="1" hidden="1"/>
    <row r="392" ht="14.25" customHeight="1" hidden="1"/>
    <row r="393" ht="14.25" customHeight="1" hidden="1"/>
    <row r="394" ht="14.25" customHeight="1" hidden="1"/>
    <row r="395" ht="14.25" customHeight="1" hidden="1"/>
    <row r="396" ht="14.25" customHeight="1" hidden="1"/>
    <row r="397" ht="14.25" customHeight="1" hidden="1"/>
    <row r="398" ht="14.25" customHeight="1" hidden="1"/>
    <row r="399" ht="14.25" customHeight="1" hidden="1"/>
    <row r="400" ht="14.25" customHeight="1" hidden="1"/>
    <row r="401" ht="14.25" customHeight="1" hidden="1"/>
    <row r="402" ht="14.25" customHeight="1" hidden="1"/>
    <row r="403" ht="14.25" customHeight="1" hidden="1"/>
    <row r="404" ht="14.25" customHeight="1" hidden="1"/>
    <row r="405" ht="14.25" customHeight="1" hidden="1"/>
    <row r="406" ht="14.25" customHeight="1" hidden="1"/>
    <row r="407" ht="14.25" customHeight="1" hidden="1"/>
    <row r="408" ht="14.25" customHeight="1" hidden="1"/>
    <row r="409" ht="14.25" customHeight="1" hidden="1"/>
    <row r="410" ht="14.25" customHeight="1" hidden="1"/>
    <row r="411" ht="14.25" customHeight="1" hidden="1"/>
    <row r="412" ht="14.25" customHeight="1" hidden="1"/>
    <row r="413" ht="14.25" customHeight="1" hidden="1"/>
    <row r="414" ht="14.25" customHeight="1" hidden="1"/>
    <row r="415" ht="14.25" customHeight="1" hidden="1"/>
    <row r="416" ht="14.25" customHeight="1" hidden="1"/>
    <row r="417" ht="14.25" customHeight="1" hidden="1"/>
    <row r="418" ht="14.25" customHeight="1" hidden="1"/>
    <row r="419" ht="14.25" customHeight="1" hidden="1"/>
    <row r="420" ht="14.25" customHeight="1" hidden="1"/>
    <row r="421" ht="14.25" customHeight="1" hidden="1"/>
    <row r="422" ht="14.25" customHeight="1" hidden="1"/>
    <row r="423" ht="14.25" customHeight="1" hidden="1"/>
    <row r="424" ht="14.25" customHeight="1" hidden="1"/>
    <row r="425" ht="14.25" customHeight="1" hidden="1"/>
    <row r="426" ht="14.25" customHeight="1" hidden="1"/>
    <row r="427" ht="14.25" customHeight="1" hidden="1"/>
    <row r="428" ht="14.25" customHeight="1" hidden="1"/>
    <row r="429" ht="14.25" customHeight="1" hidden="1"/>
    <row r="430" ht="14.25" customHeight="1" hidden="1"/>
    <row r="431" ht="14.25" customHeight="1" hidden="1"/>
    <row r="432" ht="14.25" customHeight="1" hidden="1"/>
    <row r="433" ht="14.25" customHeight="1" hidden="1"/>
    <row r="434" ht="14.25" customHeight="1" hidden="1"/>
    <row r="435" ht="14.25" customHeight="1" hidden="1"/>
    <row r="436" ht="14.25" customHeight="1" hidden="1"/>
    <row r="437" ht="14.25" customHeight="1" hidden="1"/>
    <row r="438" ht="14.25" customHeight="1" hidden="1"/>
    <row r="439" ht="14.25" customHeight="1" hidden="1"/>
    <row r="440" ht="14.25" customHeight="1" hidden="1"/>
    <row r="441" ht="14.25" customHeight="1" hidden="1"/>
    <row r="442" ht="14.25" customHeight="1" hidden="1"/>
    <row r="443" ht="14.25" customHeight="1" hidden="1"/>
    <row r="444" ht="14.25" customHeight="1" hidden="1"/>
    <row r="445" ht="14.25" customHeight="1" hidden="1"/>
    <row r="446" ht="14.25" customHeight="1" hidden="1"/>
    <row r="447" ht="14.25" customHeight="1" hidden="1"/>
    <row r="448" ht="14.25" customHeight="1" hidden="1"/>
    <row r="449" ht="14.25" customHeight="1" hidden="1"/>
    <row r="450" ht="14.25" customHeight="1" hidden="1"/>
    <row r="451" ht="14.25" customHeight="1" hidden="1"/>
    <row r="452" ht="14.25" customHeight="1" hidden="1"/>
    <row r="453" ht="14.25" customHeight="1" hidden="1"/>
    <row r="454" ht="14.25" customHeight="1" hidden="1"/>
    <row r="455" ht="14.25" customHeight="1" hidden="1"/>
    <row r="456" ht="14.25" customHeight="1" hidden="1"/>
    <row r="457" ht="14.25" customHeight="1" hidden="1"/>
    <row r="458" ht="14.25" customHeight="1" hidden="1"/>
    <row r="459" ht="14.25" customHeight="1" hidden="1"/>
    <row r="460" ht="14.25" customHeight="1" hidden="1"/>
    <row r="461" ht="14.25" customHeight="1" hidden="1"/>
    <row r="462" ht="14.25" customHeight="1" hidden="1"/>
    <row r="463" ht="14.25" customHeight="1" hidden="1"/>
    <row r="464" ht="14.25" customHeight="1" hidden="1"/>
    <row r="465" ht="14.25" customHeight="1" hidden="1"/>
    <row r="466" ht="14.25" customHeight="1" hidden="1"/>
    <row r="467" ht="14.25" customHeight="1" hidden="1"/>
    <row r="468" ht="14.25" customHeight="1" hidden="1"/>
    <row r="469" ht="14.25" customHeight="1" hidden="1"/>
    <row r="470" ht="14.25" customHeight="1" hidden="1"/>
    <row r="471" ht="14.25" customHeight="1" hidden="1"/>
    <row r="472" ht="14.25" customHeight="1" hidden="1"/>
    <row r="473" ht="14.25" customHeight="1" hidden="1"/>
    <row r="474" ht="14.25" customHeight="1" hidden="1"/>
    <row r="475" ht="14.25" customHeight="1" hidden="1"/>
    <row r="476" ht="14.25" customHeight="1" hidden="1"/>
    <row r="477" ht="14.25" customHeight="1" hidden="1"/>
    <row r="478" ht="14.25" customHeight="1" hidden="1"/>
    <row r="479" ht="14.25" customHeight="1" hidden="1"/>
    <row r="480" ht="14.25" customHeight="1" hidden="1"/>
    <row r="481" ht="14.25" customHeight="1" hidden="1"/>
    <row r="482" ht="14.25" customHeight="1" hidden="1"/>
    <row r="483" ht="14.25" customHeight="1" hidden="1"/>
    <row r="484" ht="14.25" customHeight="1" hidden="1"/>
    <row r="485" ht="14.25" customHeight="1" hidden="1"/>
    <row r="486" ht="14.25" customHeight="1" hidden="1"/>
    <row r="487" ht="14.25" customHeight="1" hidden="1"/>
    <row r="488" ht="14.25" customHeight="1" hidden="1"/>
    <row r="489" ht="14.25" customHeight="1" hidden="1"/>
    <row r="490" ht="14.25" customHeight="1" hidden="1"/>
    <row r="491" ht="14.25" customHeight="1" hidden="1"/>
    <row r="492" ht="14.25" customHeight="1" hidden="1"/>
    <row r="493" ht="14.25" customHeight="1" hidden="1"/>
    <row r="494" ht="14.25" customHeight="1" hidden="1"/>
    <row r="495" ht="14.25" customHeight="1" hidden="1"/>
    <row r="496" ht="14.25" customHeight="1" hidden="1"/>
    <row r="497" ht="14.25" customHeight="1" hidden="1"/>
    <row r="498" ht="14.25" customHeight="1" hidden="1"/>
    <row r="499" ht="14.25" customHeight="1" hidden="1"/>
    <row r="500" ht="14.25" customHeight="1" hidden="1"/>
    <row r="501" ht="14.25" customHeight="1" hidden="1"/>
    <row r="502" ht="14.25" customHeight="1" hidden="1"/>
    <row r="503" ht="14.25" customHeight="1" hidden="1"/>
    <row r="504" ht="14.25" customHeight="1" hidden="1"/>
    <row r="505" ht="14.25" customHeight="1" hidden="1"/>
    <row r="506" ht="14.25" customHeight="1" hidden="1"/>
    <row r="507" ht="14.25" customHeight="1" hidden="1"/>
    <row r="508" ht="14.25" customHeight="1" hidden="1"/>
    <row r="509" ht="14.25" customHeight="1" hidden="1"/>
    <row r="510" ht="14.25" customHeight="1" hidden="1"/>
    <row r="511" ht="14.25" customHeight="1" hidden="1"/>
    <row r="512" ht="14.25" customHeight="1" hidden="1"/>
    <row r="513" ht="14.25" customHeight="1" hidden="1"/>
    <row r="514" ht="14.25" customHeight="1" hidden="1"/>
    <row r="515" ht="14.25" customHeight="1" hidden="1"/>
    <row r="516" ht="14.25" customHeight="1" hidden="1"/>
    <row r="517" ht="14.25" customHeight="1" hidden="1"/>
    <row r="518" ht="14.25" customHeight="1" hidden="1"/>
    <row r="519" ht="14.25" customHeight="1" hidden="1"/>
    <row r="520" ht="14.25" customHeight="1" hidden="1"/>
    <row r="521" ht="14.25" customHeight="1" hidden="1"/>
    <row r="522" ht="14.25" customHeight="1" hidden="1"/>
    <row r="523" ht="14.25" customHeight="1" hidden="1"/>
    <row r="524" ht="14.25" customHeight="1" hidden="1"/>
    <row r="525" ht="14.25" customHeight="1" hidden="1"/>
    <row r="526" ht="14.25" customHeight="1" hidden="1"/>
    <row r="527" ht="14.25" customHeight="1" hidden="1"/>
    <row r="528" ht="14.25" customHeight="1" hidden="1"/>
    <row r="529" ht="14.25" customHeight="1" hidden="1"/>
    <row r="530" ht="14.25" customHeight="1" hidden="1"/>
    <row r="531" ht="14.25" customHeight="1" hidden="1"/>
    <row r="532" ht="14.25" customHeight="1" hidden="1"/>
    <row r="533" ht="14.25" customHeight="1" hidden="1"/>
    <row r="534" ht="14.25" customHeight="1" hidden="1"/>
    <row r="535" ht="14.25" customHeight="1" hidden="1"/>
    <row r="536" ht="14.25" customHeight="1" hidden="1"/>
    <row r="537" ht="14.25" customHeight="1" hidden="1"/>
    <row r="538" ht="14.25" customHeight="1" hidden="1"/>
    <row r="539" ht="14.25" customHeight="1" hidden="1"/>
    <row r="540" ht="14.25" customHeight="1" hidden="1"/>
    <row r="541" ht="14.25" customHeight="1" hidden="1"/>
    <row r="542" ht="14.25" customHeight="1" hidden="1"/>
    <row r="543" ht="14.25" customHeight="1" hidden="1"/>
    <row r="544" ht="14.25" customHeight="1" hidden="1"/>
    <row r="545" ht="14.25" customHeight="1" hidden="1"/>
    <row r="546" ht="14.25" customHeight="1" hidden="1"/>
    <row r="547" ht="14.25" customHeight="1" hidden="1"/>
    <row r="548" ht="14.25" customHeight="1" hidden="1"/>
    <row r="549" ht="14.25" customHeight="1" hidden="1"/>
    <row r="550" ht="14.25" customHeight="1" hidden="1"/>
    <row r="551" ht="14.25" customHeight="1" hidden="1"/>
    <row r="552" ht="14.25" customHeight="1" hidden="1"/>
    <row r="553" ht="14.25" customHeight="1" hidden="1"/>
    <row r="554" ht="14.25" customHeight="1" hidden="1"/>
    <row r="555" ht="14.25" customHeight="1" hidden="1"/>
    <row r="556" ht="14.25" customHeight="1" hidden="1"/>
    <row r="557" ht="14.25" customHeight="1" hidden="1"/>
    <row r="558" ht="14.25" customHeight="1" hidden="1"/>
    <row r="559" ht="14.25" customHeight="1" hidden="1"/>
    <row r="560" ht="14.25" customHeight="1" hidden="1"/>
    <row r="561" ht="14.25" customHeight="1" hidden="1"/>
    <row r="562" ht="14.25" customHeight="1" hidden="1"/>
    <row r="563" ht="14.25" customHeight="1" hidden="1"/>
    <row r="564" ht="14.25" customHeight="1" hidden="1"/>
    <row r="565" ht="14.25" customHeight="1" hidden="1"/>
    <row r="566" ht="14.25" customHeight="1" hidden="1"/>
    <row r="567" ht="14.25" customHeight="1" hidden="1"/>
    <row r="568" ht="14.25" customHeight="1" hidden="1"/>
    <row r="569" ht="14.25" customHeight="1" hidden="1"/>
    <row r="570" ht="14.25" customHeight="1" hidden="1"/>
    <row r="571" ht="14.25" customHeight="1" hidden="1"/>
    <row r="572" ht="14.25" customHeight="1" hidden="1"/>
    <row r="573" ht="14.25" customHeight="1" hidden="1"/>
    <row r="574" ht="14.25" customHeight="1" hidden="1"/>
    <row r="575" ht="14.25" customHeight="1" hidden="1"/>
    <row r="576" ht="14.25" customHeight="1" hidden="1"/>
    <row r="577" ht="14.25" customHeight="1" hidden="1"/>
    <row r="578" ht="14.25" customHeight="1" hidden="1"/>
    <row r="579" ht="14.25" customHeight="1" hidden="1"/>
    <row r="580" ht="14.25" customHeight="1" hidden="1"/>
    <row r="581" ht="14.25" customHeight="1" hidden="1"/>
    <row r="582" ht="14.25" customHeight="1" hidden="1"/>
    <row r="583" ht="14.25" customHeight="1" hidden="1"/>
    <row r="584" ht="14.25" customHeight="1" hidden="1"/>
    <row r="585" ht="14.25" customHeight="1" hidden="1"/>
    <row r="586" ht="14.25" customHeight="1" hidden="1"/>
    <row r="587" ht="14.25" customHeight="1" hidden="1"/>
    <row r="588" ht="14.25" customHeight="1" hidden="1"/>
    <row r="589" ht="14.25" customHeight="1" hidden="1"/>
    <row r="590" ht="14.25" customHeight="1" hidden="1"/>
    <row r="591" ht="14.25" customHeight="1" hidden="1"/>
    <row r="592" ht="14.25" customHeight="1" hidden="1"/>
    <row r="593" ht="14.25" customHeight="1" hidden="1"/>
    <row r="594" ht="14.25" customHeight="1" hidden="1"/>
    <row r="595" ht="14.25" customHeight="1" hidden="1"/>
    <row r="596" ht="14.25" customHeight="1" hidden="1"/>
    <row r="597" ht="14.25" customHeight="1" hidden="1"/>
    <row r="598" ht="14.25" customHeight="1" hidden="1"/>
    <row r="599" ht="14.25" customHeight="1" hidden="1"/>
    <row r="600" ht="14.25" customHeight="1" hidden="1"/>
    <row r="601" ht="14.25" customHeight="1" hidden="1"/>
    <row r="602" ht="14.25" customHeight="1" hidden="1"/>
    <row r="603" ht="14.25" customHeight="1" hidden="1"/>
    <row r="604" ht="14.25" customHeight="1" hidden="1"/>
    <row r="605" ht="14.25" customHeight="1" hidden="1"/>
    <row r="606" ht="14.25" customHeight="1" hidden="1"/>
    <row r="607" ht="14.25" customHeight="1" hidden="1"/>
    <row r="608" ht="14.25" customHeight="1" hidden="1"/>
    <row r="609" ht="14.25" customHeight="1" hidden="1"/>
    <row r="610" ht="14.25" customHeight="1" hidden="1"/>
    <row r="611" ht="14.25" customHeight="1" hidden="1"/>
    <row r="612" ht="14.25" customHeight="1" hidden="1"/>
    <row r="613" ht="14.25" customHeight="1" hidden="1"/>
    <row r="614" ht="14.25" customHeight="1" hidden="1"/>
    <row r="615" ht="14.25" customHeight="1" hidden="1"/>
    <row r="616" ht="14.25" customHeight="1" hidden="1"/>
    <row r="617" ht="14.25" customHeight="1" hidden="1"/>
    <row r="618" ht="14.25" customHeight="1" hidden="1"/>
    <row r="619" ht="14.25" customHeight="1" hidden="1"/>
    <row r="620" ht="14.25" customHeight="1" hidden="1"/>
    <row r="621" ht="14.25" customHeight="1" hidden="1"/>
    <row r="622" ht="14.25" customHeight="1" hidden="1"/>
    <row r="623" ht="14.25" customHeight="1" hidden="1"/>
    <row r="624" ht="14.25" customHeight="1" hidden="1"/>
    <row r="625" ht="14.25" customHeight="1" hidden="1"/>
    <row r="626" ht="14.25" customHeight="1" hidden="1"/>
    <row r="627" ht="14.25" customHeight="1" hidden="1"/>
    <row r="628" ht="14.25" customHeight="1" hidden="1"/>
    <row r="629" ht="14.25" customHeight="1" hidden="1"/>
    <row r="630" ht="14.25" customHeight="1" hidden="1"/>
    <row r="631" ht="14.25" customHeight="1" hidden="1"/>
    <row r="632" ht="14.25" customHeight="1" hidden="1"/>
    <row r="633" ht="14.25" customHeight="1" hidden="1"/>
    <row r="634" ht="14.25" customHeight="1" hidden="1"/>
    <row r="635" ht="14.25" customHeight="1" hidden="1"/>
    <row r="636" ht="14.25" customHeight="1" hidden="1"/>
    <row r="637" ht="14.25" customHeight="1" hidden="1"/>
    <row r="638" ht="14.25" customHeight="1" hidden="1"/>
    <row r="639" ht="14.25" customHeight="1" hidden="1"/>
    <row r="640" ht="14.25" customHeight="1" hidden="1"/>
    <row r="641" ht="14.25" customHeight="1" hidden="1"/>
    <row r="642" ht="14.25" customHeight="1" hidden="1"/>
    <row r="643" ht="14.25" customHeight="1" hidden="1"/>
    <row r="644" ht="14.25" customHeight="1" hidden="1"/>
    <row r="645" ht="14.25" customHeight="1" hidden="1"/>
    <row r="646" ht="14.25" customHeight="1" hidden="1"/>
    <row r="647" ht="14.25" customHeight="1" hidden="1"/>
    <row r="648" ht="14.25" customHeight="1" hidden="1"/>
    <row r="649" ht="14.25" customHeight="1" hidden="1"/>
    <row r="650" ht="14.25" customHeight="1" hidden="1"/>
    <row r="651" ht="14.25" customHeight="1" hidden="1"/>
    <row r="652" ht="14.25" customHeight="1" hidden="1"/>
    <row r="653" ht="14.25" customHeight="1" hidden="1"/>
    <row r="654" ht="14.25" customHeight="1" hidden="1"/>
    <row r="655" ht="14.25" customHeight="1" hidden="1"/>
    <row r="656" ht="14.25" customHeight="1" hidden="1"/>
    <row r="657" ht="14.25" customHeight="1" hidden="1"/>
    <row r="658" ht="14.25" customHeight="1" hidden="1"/>
    <row r="659" ht="14.25" customHeight="1" hidden="1"/>
    <row r="660" ht="14.25" customHeight="1" hidden="1"/>
    <row r="661" ht="14.25" customHeight="1" hidden="1"/>
    <row r="662" ht="14.25" customHeight="1" hidden="1"/>
    <row r="663" ht="14.25" customHeight="1" hidden="1"/>
    <row r="664" ht="14.25" customHeight="1" hidden="1"/>
    <row r="665" ht="14.25" customHeight="1" hidden="1"/>
    <row r="666" ht="14.25" customHeight="1" hidden="1"/>
    <row r="667" ht="14.25" customHeight="1" hidden="1"/>
    <row r="668" ht="14.25" customHeight="1" hidden="1"/>
    <row r="669" ht="14.25" customHeight="1" hidden="1"/>
    <row r="670" ht="14.25" customHeight="1" hidden="1"/>
    <row r="671" ht="14.25" customHeight="1" hidden="1"/>
    <row r="672" ht="14.25" customHeight="1" hidden="1"/>
    <row r="673" ht="14.25" customHeight="1" hidden="1"/>
    <row r="674" ht="14.25" customHeight="1" hidden="1"/>
    <row r="675" ht="14.25" customHeight="1" hidden="1"/>
    <row r="676" ht="14.25" customHeight="1" hidden="1"/>
    <row r="677" ht="14.25" customHeight="1" hidden="1"/>
    <row r="678" ht="14.25" customHeight="1" hidden="1"/>
    <row r="679" ht="14.25" customHeight="1" hidden="1"/>
    <row r="680" ht="14.25" customHeight="1" hidden="1"/>
    <row r="681" ht="14.25" customHeight="1" hidden="1"/>
    <row r="682" ht="14.25" customHeight="1" hidden="1"/>
    <row r="683" ht="14.25" customHeight="1" hidden="1"/>
    <row r="684" ht="14.25" customHeight="1" hidden="1"/>
    <row r="685" ht="14.25" customHeight="1" hidden="1"/>
    <row r="686" ht="14.25" customHeight="1" hidden="1"/>
    <row r="687" ht="14.25" customHeight="1" hidden="1"/>
    <row r="688" ht="14.25" customHeight="1" hidden="1"/>
    <row r="689" ht="14.25" customHeight="1" hidden="1"/>
    <row r="690" ht="14.25" customHeight="1" hidden="1"/>
    <row r="691" ht="14.25" customHeight="1" hidden="1"/>
    <row r="692" ht="14.25" customHeight="1" hidden="1"/>
    <row r="693" ht="14.25" customHeight="1" hidden="1"/>
    <row r="694" ht="14.25" customHeight="1" hidden="1"/>
    <row r="695" ht="14.25" customHeight="1" hidden="1"/>
    <row r="696" ht="14.25" customHeight="1" hidden="1"/>
    <row r="697" ht="14.25" customHeight="1" hidden="1"/>
    <row r="698" ht="14.25" customHeight="1" hidden="1"/>
    <row r="699" ht="14.25" customHeight="1" hidden="1"/>
    <row r="700" ht="14.25" customHeight="1" hidden="1"/>
    <row r="701" ht="14.25" customHeight="1" hidden="1"/>
    <row r="702" ht="14.25" customHeight="1" hidden="1"/>
    <row r="703" ht="14.25" customHeight="1" hidden="1"/>
    <row r="704" ht="14.25" customHeight="1" hidden="1"/>
    <row r="705" ht="14.25" customHeight="1" hidden="1"/>
    <row r="706" ht="14.25" customHeight="1" hidden="1"/>
    <row r="707" ht="14.25" customHeight="1" hidden="1"/>
    <row r="708" ht="14.25" customHeight="1" hidden="1"/>
    <row r="709" ht="14.25" customHeight="1" hidden="1"/>
    <row r="710" ht="14.25" customHeight="1" hidden="1"/>
    <row r="711" ht="14.25" customHeight="1" hidden="1"/>
    <row r="712" ht="14.25" customHeight="1" hidden="1"/>
    <row r="713" ht="14.25" customHeight="1" hidden="1"/>
    <row r="714" ht="14.25" customHeight="1" hidden="1"/>
    <row r="715" ht="14.25" customHeight="1" hidden="1"/>
    <row r="716" ht="14.25" customHeight="1" hidden="1"/>
    <row r="717" ht="14.25" customHeight="1" hidden="1"/>
    <row r="718" ht="14.25" customHeight="1" hidden="1"/>
    <row r="719" ht="14.25" customHeight="1" hidden="1"/>
    <row r="720" ht="14.25" customHeight="1" hidden="1"/>
    <row r="721" ht="14.25" customHeight="1" hidden="1"/>
    <row r="722" ht="14.25" customHeight="1" hidden="1"/>
    <row r="723" ht="14.25" customHeight="1" hidden="1"/>
    <row r="724" ht="14.25" customHeight="1" hidden="1"/>
    <row r="725" ht="14.25" customHeight="1" hidden="1"/>
    <row r="726" ht="14.25" customHeight="1" hidden="1"/>
    <row r="727" ht="14.25" customHeight="1" hidden="1"/>
    <row r="728" ht="14.25" customHeight="1" hidden="1"/>
    <row r="729" ht="14.25" customHeight="1" hidden="1"/>
    <row r="730" ht="14.25" customHeight="1" hidden="1"/>
    <row r="731" ht="14.25" customHeight="1" hidden="1"/>
    <row r="732" ht="14.25" customHeight="1" hidden="1"/>
    <row r="733" ht="14.25" customHeight="1" hidden="1"/>
    <row r="734" ht="14.25" customHeight="1" hidden="1"/>
    <row r="735" ht="14.25" customHeight="1" hidden="1"/>
    <row r="736" ht="14.25" customHeight="1" hidden="1"/>
    <row r="737" ht="14.25" customHeight="1" hidden="1"/>
    <row r="738" ht="14.25" customHeight="1" hidden="1"/>
    <row r="739" ht="14.25" customHeight="1" hidden="1"/>
    <row r="740" ht="14.25" customHeight="1" hidden="1"/>
    <row r="741" ht="14.25" customHeight="1" hidden="1"/>
    <row r="742" ht="14.25" customHeight="1" hidden="1"/>
    <row r="743" ht="14.25" customHeight="1" hidden="1"/>
    <row r="744" ht="14.25" customHeight="1" hidden="1"/>
    <row r="745" ht="14.25" customHeight="1" hidden="1"/>
    <row r="746" ht="14.25" customHeight="1" hidden="1"/>
    <row r="747" ht="14.25" customHeight="1" hidden="1"/>
    <row r="748" ht="14.25" customHeight="1" hidden="1"/>
    <row r="749" ht="14.25" customHeight="1" hidden="1"/>
    <row r="750" ht="14.25" customHeight="1" hidden="1"/>
    <row r="751" ht="14.25" customHeight="1" hidden="1"/>
    <row r="752" ht="14.25" customHeight="1" hidden="1"/>
    <row r="753" ht="14.25" customHeight="1" hidden="1"/>
    <row r="754" ht="14.25" customHeight="1" hidden="1"/>
    <row r="755" ht="14.25" customHeight="1" hidden="1"/>
    <row r="756" ht="14.25" customHeight="1" hidden="1"/>
    <row r="757" ht="14.25" customHeight="1" hidden="1"/>
    <row r="758" ht="14.25" customHeight="1" hidden="1"/>
    <row r="759" ht="14.25" customHeight="1" hidden="1"/>
    <row r="760" ht="14.25" customHeight="1" hidden="1"/>
    <row r="761" ht="14.25" customHeight="1" hidden="1"/>
    <row r="762" ht="14.25" customHeight="1" hidden="1"/>
    <row r="763" ht="14.25" customHeight="1" hidden="1"/>
    <row r="764" ht="14.25" customHeight="1" hidden="1"/>
    <row r="765" ht="14.25" customHeight="1" hidden="1"/>
    <row r="766" ht="14.25" customHeight="1" hidden="1"/>
    <row r="767" ht="14.25" customHeight="1" hidden="1"/>
    <row r="768" ht="14.25" customHeight="1" hidden="1"/>
    <row r="769" ht="14.25" customHeight="1" hidden="1"/>
    <row r="770" ht="14.25" customHeight="1" hidden="1"/>
    <row r="771" ht="14.25" customHeight="1" hidden="1"/>
    <row r="772" ht="14.25" customHeight="1" hidden="1"/>
    <row r="773" ht="14.25" customHeight="1" hidden="1"/>
    <row r="774" ht="14.25" customHeight="1" hidden="1"/>
    <row r="775" ht="14.25" customHeight="1" hidden="1"/>
    <row r="776" ht="14.25" customHeight="1" hidden="1"/>
    <row r="777" ht="14.25" customHeight="1" hidden="1"/>
    <row r="778" ht="14.25" customHeight="1" hidden="1"/>
    <row r="779" ht="14.25" customHeight="1" hidden="1"/>
    <row r="780" ht="14.25" customHeight="1" hidden="1"/>
    <row r="781" ht="14.25" customHeight="1" hidden="1"/>
    <row r="782" ht="14.25" customHeight="1" hidden="1"/>
    <row r="783" ht="14.25" customHeight="1" hidden="1"/>
    <row r="784" ht="14.25" customHeight="1" hidden="1"/>
    <row r="785" ht="14.25" customHeight="1" hidden="1"/>
    <row r="786" ht="14.25" customHeight="1" hidden="1"/>
    <row r="787" ht="14.25" customHeight="1" hidden="1"/>
    <row r="788" ht="14.25" customHeight="1" hidden="1"/>
    <row r="789" ht="14.25" customHeight="1" hidden="1"/>
    <row r="790" ht="14.25" customHeight="1" hidden="1"/>
    <row r="791" ht="14.25" customHeight="1" hidden="1"/>
    <row r="792" ht="14.25" customHeight="1" hidden="1"/>
    <row r="793" ht="14.25" customHeight="1" hidden="1"/>
    <row r="794" ht="14.25" customHeight="1" hidden="1"/>
    <row r="795" ht="14.25" customHeight="1" hidden="1"/>
    <row r="796" ht="14.25" customHeight="1" hidden="1"/>
    <row r="797" ht="14.25" customHeight="1" hidden="1"/>
    <row r="798" ht="14.25" customHeight="1" hidden="1"/>
    <row r="799" ht="14.25" customHeight="1" hidden="1"/>
    <row r="800" ht="14.25" customHeight="1" hidden="1"/>
    <row r="801" ht="14.25" customHeight="1" hidden="1"/>
    <row r="802" ht="14.25" customHeight="1" hidden="1"/>
    <row r="803" ht="14.25" customHeight="1" hidden="1"/>
    <row r="804" ht="14.25" customHeight="1" hidden="1"/>
    <row r="805" ht="14.25" customHeight="1" hidden="1"/>
    <row r="806" ht="14.25" customHeight="1" hidden="1"/>
    <row r="807" ht="14.25" customHeight="1" hidden="1"/>
    <row r="808" ht="14.25" customHeight="1" hidden="1"/>
    <row r="809" ht="14.25" customHeight="1" hidden="1"/>
    <row r="810" ht="14.25" customHeight="1" hidden="1"/>
    <row r="811" ht="14.25" customHeight="1" hidden="1"/>
    <row r="812" ht="14.25" customHeight="1" hidden="1"/>
    <row r="813" ht="14.25" customHeight="1" hidden="1"/>
    <row r="814" ht="14.25" customHeight="1" hidden="1"/>
    <row r="815" ht="14.25" customHeight="1" hidden="1"/>
    <row r="816" ht="14.25" customHeight="1" hidden="1"/>
    <row r="817" ht="14.25" customHeight="1" hidden="1"/>
    <row r="818" ht="14.25" customHeight="1" hidden="1"/>
    <row r="819" ht="14.25" customHeight="1" hidden="1"/>
    <row r="820" ht="14.25" customHeight="1" hidden="1"/>
    <row r="821" ht="14.25" customHeight="1" hidden="1"/>
    <row r="822" ht="14.25" customHeight="1" hidden="1"/>
    <row r="823" ht="14.25" customHeight="1" hidden="1"/>
    <row r="824" ht="14.25" customHeight="1" hidden="1"/>
    <row r="825" ht="14.25" customHeight="1" hidden="1"/>
    <row r="826" ht="14.25" customHeight="1" hidden="1"/>
    <row r="827" ht="14.25" customHeight="1" hidden="1"/>
    <row r="828" ht="14.25" customHeight="1" hidden="1"/>
    <row r="829" ht="14.25" customHeight="1" hidden="1"/>
    <row r="830" ht="14.25" customHeight="1" hidden="1"/>
    <row r="831" ht="14.25" customHeight="1" hidden="1"/>
    <row r="832" ht="14.25" customHeight="1" hidden="1"/>
    <row r="833" ht="14.25" customHeight="1" hidden="1"/>
    <row r="834" ht="14.25" customHeight="1" hidden="1"/>
    <row r="835" ht="14.25" customHeight="1" hidden="1"/>
    <row r="836" ht="14.25" customHeight="1" hidden="1"/>
    <row r="837" ht="14.25" customHeight="1" hidden="1"/>
    <row r="838" ht="14.25" customHeight="1" hidden="1"/>
    <row r="839" ht="14.25" customHeight="1" hidden="1"/>
    <row r="840" ht="14.25" customHeight="1" hidden="1"/>
    <row r="841" ht="14.25" customHeight="1" hidden="1"/>
    <row r="842" ht="14.25" customHeight="1" hidden="1"/>
    <row r="843" ht="14.25" customHeight="1" hidden="1"/>
    <row r="844" ht="14.25" customHeight="1" hidden="1"/>
    <row r="845" ht="14.25" customHeight="1" hidden="1"/>
    <row r="846" ht="14.25" customHeight="1" hidden="1"/>
    <row r="847" ht="14.25" customHeight="1" hidden="1"/>
    <row r="848" ht="14.25" customHeight="1" hidden="1"/>
    <row r="849" ht="14.25" customHeight="1" hidden="1"/>
    <row r="850" ht="14.25" customHeight="1" hidden="1"/>
    <row r="851" ht="14.25" customHeight="1" hidden="1"/>
    <row r="852" ht="14.25" customHeight="1" hidden="1"/>
    <row r="853" ht="14.25" customHeight="1" hidden="1"/>
    <row r="854" ht="14.25" customHeight="1" hidden="1"/>
    <row r="855" ht="14.25" customHeight="1" hidden="1"/>
    <row r="856" ht="14.25" customHeight="1" hidden="1"/>
    <row r="857" ht="14.25" customHeight="1" hidden="1"/>
    <row r="858" ht="14.25" customHeight="1" hidden="1"/>
    <row r="859" ht="14.25" customHeight="1" hidden="1"/>
    <row r="860" ht="14.25" customHeight="1" hidden="1"/>
    <row r="861" ht="14.25" customHeight="1" hidden="1"/>
    <row r="862" ht="14.25" customHeight="1" hidden="1"/>
    <row r="863" ht="14.25" customHeight="1" hidden="1"/>
    <row r="864" ht="14.25" customHeight="1" hidden="1"/>
    <row r="865" ht="14.25" customHeight="1" hidden="1"/>
    <row r="866" ht="14.25" customHeight="1" hidden="1"/>
    <row r="867" ht="14.25" customHeight="1" hidden="1"/>
    <row r="868" ht="14.25" customHeight="1" hidden="1"/>
    <row r="869" ht="14.25" customHeight="1" hidden="1"/>
    <row r="870" ht="14.25" customHeight="1" hidden="1"/>
    <row r="871" ht="14.25" customHeight="1" hidden="1"/>
    <row r="872" ht="14.25" customHeight="1" hidden="1"/>
    <row r="873" ht="14.25" customHeight="1" hidden="1"/>
    <row r="874" ht="14.25" customHeight="1" hidden="1"/>
    <row r="875" ht="14.25" customHeight="1" hidden="1"/>
    <row r="876" ht="14.25" customHeight="1" hidden="1"/>
    <row r="877" ht="14.25" customHeight="1" hidden="1"/>
    <row r="878" ht="14.25" customHeight="1" hidden="1"/>
    <row r="879" ht="14.25" customHeight="1" hidden="1"/>
    <row r="880" ht="14.25" customHeight="1" hidden="1"/>
    <row r="881" ht="14.25" customHeight="1" hidden="1"/>
    <row r="882" ht="14.25" customHeight="1" hidden="1"/>
    <row r="883" ht="14.25" customHeight="1" hidden="1"/>
    <row r="884" ht="14.25" customHeight="1" hidden="1"/>
    <row r="885" ht="14.25" customHeight="1" hidden="1"/>
    <row r="886" ht="14.25" customHeight="1" hidden="1"/>
    <row r="887" ht="14.25" customHeight="1" hidden="1"/>
    <row r="888" ht="14.25" customHeight="1" hidden="1"/>
    <row r="889" ht="14.25" customHeight="1" hidden="1"/>
    <row r="890" ht="14.25" customHeight="1" hidden="1"/>
    <row r="891" ht="14.25" customHeight="1" hidden="1"/>
    <row r="892" ht="14.25" customHeight="1" hidden="1"/>
    <row r="893" ht="14.25" customHeight="1" hidden="1"/>
    <row r="894" ht="14.25" customHeight="1" hidden="1"/>
    <row r="895" ht="14.25" customHeight="1" hidden="1"/>
    <row r="896" ht="14.25" customHeight="1" hidden="1"/>
    <row r="897" ht="14.25" customHeight="1" hidden="1"/>
    <row r="898" ht="14.25" customHeight="1" hidden="1"/>
    <row r="899" ht="14.25" customHeight="1" hidden="1"/>
    <row r="900" ht="14.25" customHeight="1" hidden="1"/>
    <row r="901" ht="14.25" customHeight="1" hidden="1"/>
    <row r="902" ht="14.25" customHeight="1" hidden="1"/>
    <row r="903" ht="14.25" customHeight="1" hidden="1"/>
    <row r="904" ht="14.25" customHeight="1" hidden="1"/>
    <row r="905" ht="14.25" customHeight="1" hidden="1"/>
    <row r="906" ht="14.25" customHeight="1" hidden="1"/>
    <row r="907" ht="14.25" customHeight="1" hidden="1"/>
    <row r="908" ht="14.25" customHeight="1" hidden="1"/>
    <row r="909" ht="14.25" customHeight="1" hidden="1"/>
    <row r="910" ht="14.25" customHeight="1" hidden="1"/>
    <row r="911" ht="14.25" customHeight="1" hidden="1"/>
    <row r="912" ht="14.25" customHeight="1" hidden="1"/>
    <row r="913" ht="14.25" customHeight="1" hidden="1"/>
    <row r="914" ht="14.25" customHeight="1" hidden="1"/>
    <row r="915" ht="14.25" customHeight="1" hidden="1"/>
    <row r="916" ht="14.25" customHeight="1" hidden="1"/>
    <row r="917" ht="14.25" customHeight="1" hidden="1"/>
    <row r="918" ht="14.25" customHeight="1" hidden="1"/>
    <row r="919" ht="14.25" customHeight="1" hidden="1"/>
    <row r="920" ht="14.25" customHeight="1" hidden="1"/>
    <row r="921" ht="14.25" customHeight="1" hidden="1"/>
    <row r="922" ht="14.25" customHeight="1" hidden="1"/>
    <row r="923" ht="14.25" customHeight="1" hidden="1"/>
    <row r="924" ht="14.25" customHeight="1" hidden="1"/>
    <row r="925" ht="14.25" customHeight="1" hidden="1"/>
    <row r="926" ht="14.25" customHeight="1" hidden="1"/>
    <row r="927" ht="14.25" customHeight="1" hidden="1"/>
    <row r="928" ht="14.25" customHeight="1" hidden="1"/>
    <row r="929" ht="14.25" customHeight="1" hidden="1"/>
    <row r="930" ht="14.25" customHeight="1" hidden="1"/>
    <row r="931" ht="14.25" customHeight="1" hidden="1"/>
    <row r="932" ht="14.25" customHeight="1" hidden="1"/>
    <row r="933" ht="14.25" customHeight="1" hidden="1"/>
    <row r="934" ht="14.25" customHeight="1" hidden="1"/>
    <row r="935" ht="14.25" customHeight="1" hidden="1"/>
    <row r="936" ht="14.25" customHeight="1" hidden="1"/>
    <row r="937" ht="14.25" customHeight="1" hidden="1"/>
    <row r="938" ht="14.25" customHeight="1" hidden="1"/>
    <row r="939" ht="14.25" customHeight="1" hidden="1"/>
    <row r="940" ht="14.25" customHeight="1" hidden="1"/>
    <row r="941" ht="14.25" customHeight="1" hidden="1"/>
    <row r="942" ht="14.25" customHeight="1" hidden="1"/>
    <row r="943" ht="14.25" customHeight="1" hidden="1"/>
    <row r="944" ht="14.25" customHeight="1" hidden="1"/>
    <row r="945" ht="14.25" customHeight="1" hidden="1"/>
    <row r="946" ht="14.25" customHeight="1" hidden="1"/>
    <row r="947" ht="14.25" customHeight="1" hidden="1"/>
    <row r="948" ht="14.25" customHeight="1" hidden="1"/>
    <row r="949" ht="14.25" customHeight="1" hidden="1"/>
    <row r="950" ht="14.25" customHeight="1" hidden="1"/>
    <row r="951" ht="14.25" customHeight="1" hidden="1"/>
    <row r="952" ht="14.25" customHeight="1" hidden="1"/>
    <row r="953" ht="14.25" customHeight="1" hidden="1"/>
    <row r="954" ht="14.25" customHeight="1" hidden="1"/>
    <row r="955" ht="14.25" customHeight="1" hidden="1"/>
    <row r="956" ht="14.25" customHeight="1" hidden="1"/>
    <row r="957" ht="14.25" customHeight="1" hidden="1"/>
    <row r="958" ht="14.25" customHeight="1" hidden="1"/>
    <row r="959" ht="14.25" customHeight="1" hidden="1"/>
    <row r="960" ht="14.25" customHeight="1" hidden="1"/>
    <row r="961" ht="14.25" customHeight="1" hidden="1"/>
    <row r="962" ht="14.25" customHeight="1" hidden="1"/>
    <row r="963" ht="14.25" customHeight="1" hidden="1"/>
    <row r="964" ht="14.25" customHeight="1" hidden="1"/>
    <row r="965" ht="14.25" customHeight="1" hidden="1"/>
    <row r="966" ht="14.25" customHeight="1" hidden="1"/>
    <row r="967" ht="14.25" customHeight="1" hidden="1"/>
    <row r="968" ht="14.25" customHeight="1" hidden="1"/>
    <row r="969" ht="14.25" customHeight="1" hidden="1"/>
    <row r="970" ht="14.25" customHeight="1" hidden="1"/>
    <row r="971" ht="14.25" customHeight="1" hidden="1"/>
    <row r="972" ht="14.25" customHeight="1" hidden="1"/>
    <row r="973" ht="14.25" customHeight="1" hidden="1"/>
    <row r="974" ht="14.25" customHeight="1" hidden="1"/>
    <row r="975" ht="14.25" customHeight="1" hidden="1"/>
    <row r="976" ht="14.25" customHeight="1" hidden="1"/>
    <row r="977" ht="14.25" customHeight="1" hidden="1"/>
    <row r="978" ht="14.25" customHeight="1" hidden="1"/>
    <row r="979" ht="14.25" customHeight="1" hidden="1"/>
    <row r="980" ht="14.25" customHeight="1" hidden="1"/>
    <row r="981" ht="14.25" customHeight="1" hidden="1"/>
    <row r="982" ht="14.25" customHeight="1" hidden="1"/>
    <row r="983" ht="14.25" customHeight="1" hidden="1"/>
    <row r="984" ht="14.25" customHeight="1" hidden="1"/>
    <row r="985" ht="14.25" customHeight="1" hidden="1"/>
    <row r="986" ht="14.25" customHeight="1" hidden="1"/>
    <row r="987" ht="14.25" customHeight="1" hidden="1"/>
    <row r="988" ht="14.25" customHeight="1" hidden="1"/>
    <row r="989" ht="14.25" customHeight="1" hidden="1"/>
    <row r="990" ht="14.25" customHeight="1" hidden="1"/>
    <row r="991" ht="14.25" customHeight="1" hidden="1"/>
    <row r="992" ht="14.25" customHeight="1" hidden="1"/>
    <row r="993" ht="14.25" customHeight="1" hidden="1"/>
    <row r="994" ht="14.25" customHeight="1" hidden="1"/>
    <row r="995" ht="14.25" customHeight="1" hidden="1"/>
    <row r="996" ht="14.25" customHeight="1" hidden="1"/>
    <row r="997" ht="14.25" customHeight="1" hidden="1"/>
    <row r="998" ht="14.25" customHeight="1" hidden="1"/>
    <row r="999" ht="14.25" customHeight="1" hidden="1"/>
    <row r="1000" ht="14.25" customHeight="1" hidden="1"/>
    <row r="1001" ht="14.25" customHeight="1" hidden="1"/>
    <row r="1002" ht="14.25" customHeight="1" hidden="1"/>
    <row r="1003" ht="14.25" customHeight="1" hidden="1"/>
    <row r="1004" ht="14.25" customHeight="1" hidden="1"/>
    <row r="1005" ht="14.25" customHeight="1" hidden="1"/>
    <row r="1006" ht="14.25" customHeight="1" hidden="1"/>
    <row r="1007" ht="14.25" customHeight="1" hidden="1"/>
    <row r="1008" ht="14.25" customHeight="1" hidden="1"/>
    <row r="1009" ht="14.25" customHeight="1" hidden="1"/>
    <row r="1010" ht="14.25" customHeight="1" hidden="1"/>
    <row r="1011" ht="14.25" customHeight="1" hidden="1"/>
    <row r="1012" ht="14.25" customHeight="1" hidden="1"/>
    <row r="1013" ht="14.25" customHeight="1" hidden="1"/>
    <row r="1014" ht="14.25" customHeight="1" hidden="1"/>
    <row r="1015" ht="14.25" customHeight="1" hidden="1"/>
    <row r="1016" ht="14.25" customHeight="1" hidden="1"/>
    <row r="1017" ht="14.25" customHeight="1" hidden="1"/>
    <row r="1018" ht="14.25" customHeight="1" hidden="1"/>
    <row r="1019" ht="14.25" customHeight="1" hidden="1"/>
    <row r="1020" ht="14.25" customHeight="1" hidden="1"/>
    <row r="1021" ht="14.25" customHeight="1" hidden="1"/>
    <row r="1022" ht="14.25" customHeight="1" hidden="1"/>
    <row r="1023" ht="14.25" customHeight="1" hidden="1"/>
    <row r="1024" ht="14.25" customHeight="1" hidden="1"/>
    <row r="1025" ht="14.25" customHeight="1" hidden="1"/>
    <row r="1026" ht="14.25" customHeight="1" hidden="1"/>
    <row r="1027" ht="14.25" customHeight="1" hidden="1"/>
    <row r="1028" ht="14.25" customHeight="1" hidden="1"/>
    <row r="1029" ht="14.25" customHeight="1" hidden="1"/>
    <row r="1030" ht="14.25" customHeight="1" hidden="1"/>
    <row r="1031" ht="14.25" customHeight="1" hidden="1"/>
    <row r="1032" ht="14.25" customHeight="1" hidden="1"/>
    <row r="1033" ht="14.25" customHeight="1" hidden="1"/>
    <row r="1034" ht="14.25" customHeight="1" hidden="1"/>
    <row r="1035" ht="14.25" customHeight="1" hidden="1"/>
    <row r="1036" ht="14.25" customHeight="1" hidden="1"/>
    <row r="1037" ht="14.25" customHeight="1" hidden="1"/>
    <row r="1038" ht="14.25" customHeight="1" hidden="1"/>
    <row r="1039" ht="14.25" customHeight="1" hidden="1"/>
    <row r="1040" ht="14.25" customHeight="1" hidden="1"/>
    <row r="1041" ht="14.25" customHeight="1" hidden="1"/>
    <row r="1042" ht="14.25" customHeight="1" hidden="1"/>
    <row r="1043" ht="14.25" customHeight="1" hidden="1"/>
    <row r="1044" ht="14.25" customHeight="1" hidden="1"/>
    <row r="1045" ht="14.25" customHeight="1" hidden="1"/>
    <row r="1046" ht="14.25" customHeight="1" hidden="1"/>
    <row r="1047" ht="14.25" customHeight="1" hidden="1"/>
    <row r="1048" ht="14.25" customHeight="1" hidden="1"/>
    <row r="1049" ht="14.25" customHeight="1" hidden="1"/>
    <row r="1050" ht="14.25" customHeight="1" hidden="1"/>
    <row r="1051" ht="14.25" customHeight="1" hidden="1"/>
    <row r="1052" ht="14.25" customHeight="1" hidden="1"/>
    <row r="1053" ht="14.25" customHeight="1" hidden="1"/>
    <row r="1054" ht="14.25" customHeight="1" hidden="1"/>
    <row r="1055" ht="14.25" customHeight="1" hidden="1"/>
    <row r="1056" ht="14.25" customHeight="1" hidden="1"/>
    <row r="1057" ht="14.25" customHeight="1" hidden="1"/>
    <row r="1058" ht="14.25" customHeight="1" hidden="1"/>
    <row r="1059" ht="14.25" customHeight="1" hidden="1"/>
    <row r="1060" ht="14.25" customHeight="1" hidden="1"/>
    <row r="1061" ht="14.25" customHeight="1" hidden="1"/>
    <row r="1062" ht="14.25" customHeight="1" hidden="1"/>
    <row r="1063" ht="14.25" customHeight="1" hidden="1"/>
    <row r="1064" ht="14.25" customHeight="1" hidden="1"/>
    <row r="1065" ht="14.25" customHeight="1" hidden="1"/>
    <row r="1066" ht="14.25" customHeight="1" hidden="1"/>
    <row r="1067" ht="14.25" customHeight="1" hidden="1"/>
    <row r="1068" ht="14.25" customHeight="1" hidden="1"/>
    <row r="1069" ht="14.25" customHeight="1" hidden="1"/>
    <row r="1070" ht="14.25" customHeight="1" hidden="1"/>
    <row r="1071" ht="14.25" customHeight="1" hidden="1"/>
    <row r="1072" ht="14.25" customHeight="1" hidden="1"/>
    <row r="1073" ht="14.25" customHeight="1" hidden="1"/>
    <row r="1074" ht="14.25" customHeight="1" hidden="1"/>
    <row r="1075" ht="14.25" customHeight="1" hidden="1"/>
    <row r="1076" ht="14.25" customHeight="1" hidden="1"/>
    <row r="1077" ht="14.25" customHeight="1" hidden="1"/>
    <row r="1078" ht="14.25" customHeight="1" hidden="1"/>
    <row r="1079" ht="14.25" customHeight="1" hidden="1"/>
    <row r="1080" ht="14.25" customHeight="1" hidden="1"/>
    <row r="1081" ht="14.25" customHeight="1" hidden="1"/>
    <row r="1082" ht="14.25" customHeight="1" hidden="1"/>
    <row r="1083" ht="14.25" customHeight="1" hidden="1"/>
    <row r="1084" ht="14.25" customHeight="1" hidden="1"/>
    <row r="1085" ht="14.25" customHeight="1" hidden="1"/>
    <row r="1086" ht="14.25" customHeight="1" hidden="1"/>
    <row r="1087" ht="14.25" customHeight="1" hidden="1"/>
    <row r="1088" ht="14.25" customHeight="1" hidden="1"/>
    <row r="1089" ht="14.25" customHeight="1" hidden="1"/>
    <row r="1090" ht="14.25" customHeight="1" hidden="1"/>
    <row r="1091" ht="14.25" customHeight="1" hidden="1"/>
    <row r="1092" ht="14.25" customHeight="1" hidden="1"/>
    <row r="1093" ht="14.25" customHeight="1" hidden="1"/>
    <row r="1094" ht="14.25" customHeight="1" hidden="1"/>
    <row r="1095" ht="14.25" customHeight="1" hidden="1"/>
    <row r="1096" ht="14.25" customHeight="1" hidden="1"/>
    <row r="1097" ht="14.25" customHeight="1" hidden="1"/>
    <row r="1098" ht="14.25" customHeight="1" hidden="1"/>
    <row r="1099" ht="14.25" customHeight="1" hidden="1"/>
    <row r="1100" ht="14.25" customHeight="1" hidden="1"/>
    <row r="1101" ht="14.25" customHeight="1" hidden="1"/>
    <row r="1102" ht="14.25" customHeight="1" hidden="1"/>
    <row r="1103" ht="14.25" customHeight="1" hidden="1"/>
    <row r="1104" ht="14.25" customHeight="1" hidden="1"/>
    <row r="1105" ht="14.25" customHeight="1" hidden="1"/>
    <row r="1106" ht="14.25" customHeight="1" hidden="1"/>
    <row r="1107" ht="14.25" customHeight="1" hidden="1"/>
    <row r="1108" ht="14.25" customHeight="1" hidden="1"/>
    <row r="1109" ht="14.25" customHeight="1" hidden="1"/>
    <row r="1110" ht="14.25" customHeight="1" hidden="1"/>
    <row r="1111" ht="14.25" customHeight="1" hidden="1"/>
    <row r="1112" ht="14.25" customHeight="1" hidden="1"/>
    <row r="1113" ht="14.25" customHeight="1" hidden="1"/>
    <row r="1114" ht="14.25" customHeight="1" hidden="1"/>
    <row r="1115" ht="14.25" customHeight="1" hidden="1"/>
    <row r="1116" ht="14.25" customHeight="1" hidden="1"/>
    <row r="1117" ht="14.25" customHeight="1" hidden="1"/>
    <row r="1118" ht="14.25" customHeight="1" hidden="1"/>
    <row r="1119" ht="14.25" customHeight="1" hidden="1"/>
    <row r="1120" ht="14.25" customHeight="1" hidden="1"/>
    <row r="1121" ht="14.25" customHeight="1" hidden="1"/>
    <row r="1122" ht="14.25" customHeight="1" hidden="1"/>
    <row r="1123" ht="14.25" customHeight="1" hidden="1"/>
    <row r="1124" ht="14.25" customHeight="1" hidden="1"/>
    <row r="1125" ht="14.25" customHeight="1" hidden="1"/>
    <row r="1126" ht="14.25" customHeight="1" hidden="1"/>
    <row r="1127" ht="14.25" customHeight="1" hidden="1"/>
    <row r="1128" ht="14.25" customHeight="1" hidden="1"/>
    <row r="1129" ht="14.25" customHeight="1" hidden="1"/>
    <row r="1130" ht="14.25" customHeight="1" hidden="1"/>
    <row r="1131" ht="14.25" customHeight="1" hidden="1"/>
    <row r="1132" ht="14.25" customHeight="1" hidden="1"/>
    <row r="1133" ht="14.25" customHeight="1" hidden="1"/>
    <row r="1134" ht="14.25" customHeight="1" hidden="1"/>
    <row r="1135" ht="14.25" customHeight="1" hidden="1"/>
    <row r="1136" ht="14.25" customHeight="1" hidden="1"/>
    <row r="1137" ht="14.25" customHeight="1" hidden="1"/>
    <row r="1138" ht="14.25" customHeight="1" hidden="1"/>
    <row r="1139" ht="14.25" customHeight="1" hidden="1"/>
    <row r="1140" ht="14.25" customHeight="1" hidden="1"/>
    <row r="1141" ht="14.25" customHeight="1" hidden="1"/>
    <row r="1142" ht="14.25" customHeight="1" hidden="1"/>
    <row r="1143" ht="14.25" customHeight="1" hidden="1"/>
    <row r="1144" ht="14.25" customHeight="1" hidden="1"/>
    <row r="1145" ht="14.25" customHeight="1" hidden="1"/>
    <row r="1146" ht="14.25" customHeight="1" hidden="1"/>
    <row r="1147" ht="14.25" customHeight="1" hidden="1"/>
    <row r="1148" ht="14.25" customHeight="1" hidden="1"/>
    <row r="1149" ht="14.25" customHeight="1" hidden="1"/>
    <row r="1150" ht="14.25" customHeight="1" hidden="1"/>
    <row r="1151" ht="14.25" customHeight="1" hidden="1"/>
    <row r="1152" ht="14.25" customHeight="1" hidden="1"/>
    <row r="1153" ht="14.25" customHeight="1" hidden="1"/>
    <row r="1154" ht="14.25" customHeight="1" hidden="1"/>
    <row r="1155" ht="14.25" customHeight="1" hidden="1"/>
    <row r="1156" ht="14.25" customHeight="1" hidden="1"/>
    <row r="1157" ht="14.25" customHeight="1" hidden="1"/>
    <row r="1158" ht="14.25" customHeight="1" hidden="1"/>
    <row r="1159" ht="14.25" customHeight="1" hidden="1"/>
    <row r="1160" ht="14.25" customHeight="1" hidden="1"/>
    <row r="1161" ht="14.25" customHeight="1" hidden="1"/>
    <row r="1162" ht="14.25" customHeight="1" hidden="1"/>
    <row r="1163" ht="14.25" customHeight="1" hidden="1"/>
    <row r="1164" ht="14.25" customHeight="1" hidden="1"/>
    <row r="1165" ht="14.25" customHeight="1" hidden="1"/>
    <row r="1166" ht="14.25" customHeight="1" hidden="1"/>
    <row r="1167" ht="14.25" customHeight="1" hidden="1"/>
    <row r="1168" ht="14.25" customHeight="1" hidden="1"/>
    <row r="1169" ht="14.25" customHeight="1" hidden="1"/>
    <row r="1170" ht="14.25" customHeight="1" hidden="1"/>
    <row r="1171" ht="14.25" customHeight="1" hidden="1"/>
    <row r="1172" ht="14.25" customHeight="1" hidden="1"/>
    <row r="1173" ht="14.25" customHeight="1" hidden="1"/>
    <row r="1174" ht="14.25" customHeight="1" hidden="1"/>
    <row r="1175" ht="14.25" customHeight="1" hidden="1"/>
    <row r="1176" ht="14.25" customHeight="1" hidden="1"/>
    <row r="1177" ht="14.25" customHeight="1" hidden="1"/>
    <row r="1178" ht="14.25" customHeight="1" hidden="1"/>
    <row r="1179" ht="14.25" customHeight="1" hidden="1"/>
    <row r="1180" ht="14.25" customHeight="1" hidden="1"/>
    <row r="1181" ht="14.25" customHeight="1" hidden="1"/>
    <row r="1182" ht="14.25" customHeight="1" hidden="1"/>
    <row r="1183" ht="14.25" customHeight="1" hidden="1"/>
    <row r="1184" ht="14.25" customHeight="1" hidden="1"/>
    <row r="1185" ht="14.25" customHeight="1" hidden="1"/>
    <row r="1186" ht="14.25" customHeight="1" hidden="1"/>
    <row r="1187" ht="14.25" customHeight="1" hidden="1"/>
    <row r="1188" ht="14.25" customHeight="1" hidden="1"/>
    <row r="1189" ht="14.25" customHeight="1" hidden="1"/>
    <row r="1190" ht="14.25" customHeight="1" hidden="1"/>
    <row r="1191" ht="14.25" customHeight="1" hidden="1"/>
    <row r="1192" ht="14.25" customHeight="1" hidden="1"/>
    <row r="1193" ht="14.25" customHeight="1" hidden="1"/>
    <row r="1194" ht="14.25" customHeight="1" hidden="1"/>
    <row r="1195" ht="14.25" customHeight="1" hidden="1"/>
    <row r="1196" ht="14.25" customHeight="1" hidden="1"/>
    <row r="1197" ht="14.25" customHeight="1" hidden="1"/>
    <row r="1198" ht="14.25" customHeight="1" hidden="1"/>
    <row r="1199" ht="14.25" customHeight="1" hidden="1"/>
    <row r="1200" ht="14.25" customHeight="1" hidden="1"/>
    <row r="1201" ht="14.25" customHeight="1" hidden="1"/>
    <row r="1202" ht="14.25" customHeight="1" hidden="1"/>
    <row r="1203" ht="14.25" customHeight="1" hidden="1"/>
    <row r="1204" ht="14.25" customHeight="1" hidden="1"/>
    <row r="1205" ht="14.25" customHeight="1" hidden="1"/>
    <row r="1206" ht="14.25" customHeight="1" hidden="1"/>
    <row r="1207" ht="14.25" customHeight="1" hidden="1"/>
    <row r="1208" ht="14.25" customHeight="1" hidden="1"/>
    <row r="1209" ht="14.25" customHeight="1" hidden="1"/>
    <row r="1210" ht="14.25" customHeight="1" hidden="1"/>
    <row r="1211" ht="14.25" customHeight="1" hidden="1"/>
    <row r="1212" ht="14.25" customHeight="1" hidden="1"/>
    <row r="1213" ht="14.25" customHeight="1" hidden="1"/>
    <row r="1214" ht="14.25" customHeight="1" hidden="1"/>
    <row r="1215" ht="14.25" customHeight="1" hidden="1"/>
    <row r="1216" ht="14.25" customHeight="1" hidden="1"/>
    <row r="1217" ht="14.25" customHeight="1" hidden="1"/>
    <row r="1218" ht="14.25" customHeight="1" hidden="1"/>
    <row r="1219" ht="14.25" customHeight="1" hidden="1"/>
    <row r="1220" ht="14.25" customHeight="1" hidden="1"/>
    <row r="1221" ht="14.25" customHeight="1" hidden="1"/>
    <row r="1222" ht="14.25" customHeight="1" hidden="1"/>
    <row r="1223" ht="14.25" customHeight="1" hidden="1"/>
    <row r="1224" ht="14.25" customHeight="1" hidden="1"/>
    <row r="1225" ht="14.25" customHeight="1" hidden="1"/>
    <row r="1226" ht="14.25" customHeight="1" hidden="1"/>
    <row r="1227" ht="14.25" customHeight="1" hidden="1"/>
    <row r="1228" ht="14.25" customHeight="1" hidden="1"/>
    <row r="1229" ht="14.25" customHeight="1" hidden="1"/>
    <row r="1230" ht="14.25" customHeight="1" hidden="1"/>
    <row r="1231" ht="14.25" customHeight="1" hidden="1"/>
    <row r="1232" ht="14.25" customHeight="1" hidden="1"/>
    <row r="1233" ht="14.25" customHeight="1" hidden="1"/>
    <row r="1234" ht="14.25" customHeight="1" hidden="1"/>
    <row r="1235" ht="14.25" customHeight="1" hidden="1"/>
    <row r="1236" ht="14.25" customHeight="1" hidden="1"/>
    <row r="1237" ht="14.25" customHeight="1" hidden="1"/>
    <row r="1238" ht="14.25" customHeight="1" hidden="1"/>
    <row r="1239" ht="14.25" customHeight="1" hidden="1"/>
    <row r="1240" ht="14.25" customHeight="1" hidden="1"/>
    <row r="1241" ht="14.25" customHeight="1" hidden="1"/>
    <row r="1242" ht="14.25" customHeight="1" hidden="1"/>
    <row r="1243" ht="14.25" customHeight="1" hidden="1"/>
    <row r="1244" ht="14.25" customHeight="1" hidden="1"/>
    <row r="1245" ht="14.25" customHeight="1" hidden="1"/>
    <row r="1246" ht="14.25" customHeight="1" hidden="1"/>
    <row r="1247" ht="14.25" customHeight="1" hidden="1"/>
    <row r="1248" ht="14.25" customHeight="1" hidden="1"/>
    <row r="1249" ht="14.25" customHeight="1" hidden="1"/>
    <row r="1250" ht="14.25" customHeight="1" hidden="1"/>
    <row r="1251" ht="14.25" customHeight="1" hidden="1"/>
    <row r="1252" ht="14.25" customHeight="1" hidden="1"/>
    <row r="1253" ht="14.25" customHeight="1" hidden="1"/>
    <row r="1254" ht="14.25" customHeight="1" hidden="1"/>
    <row r="1255" ht="14.25" customHeight="1" hidden="1"/>
    <row r="1256" ht="14.25" customHeight="1" hidden="1"/>
    <row r="1257" ht="14.25" customHeight="1" hidden="1"/>
    <row r="1258" ht="14.25" customHeight="1" hidden="1"/>
    <row r="1259" ht="14.25" customHeight="1" hidden="1"/>
    <row r="1260" ht="14.25" customHeight="1" hidden="1"/>
    <row r="1261" ht="14.25" customHeight="1" hidden="1"/>
    <row r="1262" ht="14.25" customHeight="1" hidden="1"/>
    <row r="1263" ht="14.25" customHeight="1" hidden="1"/>
    <row r="1264" ht="14.25" customHeight="1" hidden="1"/>
    <row r="1265" ht="14.25" customHeight="1" hidden="1"/>
    <row r="1266" ht="14.25" customHeight="1" hidden="1"/>
    <row r="1267" ht="14.25" customHeight="1" hidden="1"/>
    <row r="1268" ht="14.25" customHeight="1" hidden="1"/>
    <row r="1269" ht="14.25" customHeight="1" hidden="1"/>
    <row r="1270" ht="14.25" customHeight="1" hidden="1"/>
    <row r="1271" ht="14.25" customHeight="1" hidden="1"/>
    <row r="1272" ht="14.25" customHeight="1" hidden="1"/>
    <row r="1273" ht="14.25" customHeight="1" hidden="1"/>
    <row r="1274" ht="14.25" customHeight="1" hidden="1"/>
    <row r="1275" ht="14.25" customHeight="1" hidden="1"/>
    <row r="1276" ht="14.25" customHeight="1" hidden="1"/>
    <row r="1277" ht="14.25" customHeight="1" hidden="1"/>
    <row r="1278" ht="14.25" customHeight="1" hidden="1"/>
    <row r="1279" ht="14.25" customHeight="1" hidden="1"/>
    <row r="1280" ht="14.25" customHeight="1" hidden="1"/>
    <row r="1281" ht="14.25" customHeight="1" hidden="1"/>
    <row r="1282" ht="14.25" customHeight="1" hidden="1"/>
    <row r="1283" ht="14.25" customHeight="1" hidden="1"/>
    <row r="1284" ht="14.25" customHeight="1" hidden="1"/>
    <row r="1285" ht="14.25" customHeight="1" hidden="1"/>
    <row r="1286" ht="14.25" customHeight="1" hidden="1"/>
    <row r="1287" ht="14.25" customHeight="1" hidden="1"/>
    <row r="1288" ht="14.25" customHeight="1" hidden="1"/>
    <row r="1289" ht="14.25" customHeight="1" hidden="1"/>
    <row r="1290" ht="14.25" customHeight="1" hidden="1"/>
    <row r="1291" ht="14.25" customHeight="1" hidden="1"/>
    <row r="1292" ht="14.25" customHeight="1" hidden="1"/>
    <row r="1293" ht="14.25" customHeight="1" hidden="1"/>
    <row r="1294" ht="14.25" customHeight="1" hidden="1"/>
    <row r="1295" ht="14.25" customHeight="1" hidden="1"/>
    <row r="1296" ht="14.25" customHeight="1" hidden="1"/>
    <row r="1297" ht="14.25" customHeight="1" hidden="1"/>
    <row r="1298" ht="14.25" customHeight="1" hidden="1"/>
    <row r="1299" ht="14.25" customHeight="1" hidden="1"/>
    <row r="1300" ht="14.25" customHeight="1" hidden="1"/>
    <row r="1301" ht="14.25" customHeight="1" hidden="1"/>
    <row r="1302" ht="14.25" customHeight="1" hidden="1"/>
    <row r="1303" ht="14.25" customHeight="1" hidden="1"/>
    <row r="1304" ht="14.25" customHeight="1" hidden="1"/>
    <row r="1305" ht="14.25" customHeight="1" hidden="1"/>
    <row r="1306" ht="14.25" customHeight="1" hidden="1"/>
    <row r="1307" ht="14.25" customHeight="1" hidden="1"/>
    <row r="1308" ht="14.25" customHeight="1" hidden="1"/>
    <row r="1309" ht="14.25" customHeight="1" hidden="1"/>
    <row r="1310" ht="14.25" customHeight="1" hidden="1"/>
    <row r="1311" ht="14.25" customHeight="1" hidden="1"/>
    <row r="1312" ht="14.25" customHeight="1" hidden="1"/>
    <row r="1313" ht="14.25" customHeight="1" hidden="1"/>
    <row r="1314" ht="14.25" customHeight="1" hidden="1"/>
    <row r="1315" ht="14.25" customHeight="1" hidden="1"/>
    <row r="1316" ht="14.25" customHeight="1" hidden="1"/>
    <row r="1317" ht="14.25" customHeight="1" hidden="1"/>
    <row r="1318" ht="14.25" customHeight="1" hidden="1"/>
    <row r="1319" ht="14.25" customHeight="1" hidden="1"/>
    <row r="1320" ht="14.25" customHeight="1" hidden="1"/>
    <row r="1321" ht="14.25" customHeight="1" hidden="1"/>
    <row r="1322" ht="14.25" customHeight="1" hidden="1"/>
    <row r="1323" ht="14.25" customHeight="1" hidden="1"/>
    <row r="1324" ht="14.25" customHeight="1" hidden="1"/>
    <row r="1325" ht="14.25" customHeight="1" hidden="1"/>
    <row r="1326" ht="14.25" customHeight="1" hidden="1"/>
    <row r="1327" ht="14.25" customHeight="1" hidden="1"/>
    <row r="1328" ht="14.25" customHeight="1" hidden="1"/>
    <row r="1329" ht="14.25" customHeight="1" hidden="1"/>
    <row r="1330" ht="14.25" customHeight="1" hidden="1"/>
    <row r="1331" ht="14.25" customHeight="1" hidden="1"/>
    <row r="1332" ht="14.25" customHeight="1" hidden="1"/>
    <row r="1333" ht="14.25" customHeight="1" hidden="1"/>
    <row r="1334" ht="14.25" customHeight="1" hidden="1"/>
    <row r="1335" ht="14.25" customHeight="1" hidden="1"/>
    <row r="1336" ht="14.25" customHeight="1" hidden="1"/>
    <row r="1337" ht="14.25" customHeight="1" hidden="1"/>
    <row r="1338" ht="14.25" customHeight="1" hidden="1"/>
    <row r="1339" ht="14.25" customHeight="1" hidden="1"/>
    <row r="1340" ht="14.25" customHeight="1" hidden="1"/>
    <row r="1341" ht="14.25" customHeight="1" hidden="1"/>
    <row r="1342" ht="14.25" customHeight="1" hidden="1"/>
    <row r="1343" ht="14.25" customHeight="1" hidden="1"/>
    <row r="1344" ht="14.25" customHeight="1" hidden="1"/>
    <row r="1345" ht="14.25" customHeight="1" hidden="1"/>
    <row r="1346" ht="14.25" customHeight="1" hidden="1"/>
    <row r="1347" ht="14.25" customHeight="1" hidden="1"/>
    <row r="1348" ht="14.25" customHeight="1" hidden="1"/>
    <row r="1349" ht="14.25" customHeight="1" hidden="1"/>
    <row r="1350" ht="14.25" customHeight="1" hidden="1"/>
    <row r="1351" ht="14.25" customHeight="1" hidden="1"/>
    <row r="1352" ht="14.25" customHeight="1" hidden="1"/>
    <row r="1353" ht="14.25" customHeight="1" hidden="1"/>
    <row r="1354" ht="14.25" customHeight="1" hidden="1"/>
    <row r="1355" ht="14.25" customHeight="1" hidden="1"/>
    <row r="1356" ht="14.25" customHeight="1" hidden="1"/>
    <row r="1357" ht="14.25" customHeight="1" hidden="1"/>
    <row r="1358" ht="14.25" customHeight="1" hidden="1"/>
    <row r="1359" ht="14.25" customHeight="1" hidden="1"/>
    <row r="1360" ht="14.25" customHeight="1" hidden="1"/>
    <row r="1361" ht="14.25" customHeight="1" hidden="1"/>
    <row r="1362" ht="14.25" customHeight="1" hidden="1"/>
    <row r="1363" ht="14.25" customHeight="1" hidden="1"/>
    <row r="1364" ht="14.25" customHeight="1" hidden="1"/>
    <row r="1365" ht="14.25" customHeight="1" hidden="1"/>
    <row r="1366" ht="14.25" customHeight="1" hidden="1"/>
    <row r="1367" ht="14.25" customHeight="1" hidden="1"/>
    <row r="1368" ht="14.25" customHeight="1" hidden="1"/>
    <row r="1369" ht="14.25" customHeight="1" hidden="1"/>
    <row r="1370" ht="14.25" customHeight="1" hidden="1"/>
    <row r="1371" ht="14.25" customHeight="1" hidden="1"/>
    <row r="1372" ht="14.25" customHeight="1" hidden="1"/>
    <row r="1373" ht="14.25" customHeight="1" hidden="1"/>
    <row r="1374" ht="14.25" customHeight="1" hidden="1"/>
    <row r="1375" ht="14.25" customHeight="1" hidden="1"/>
    <row r="1376" ht="14.25" customHeight="1" hidden="1"/>
    <row r="1377" ht="14.25" customHeight="1" hidden="1"/>
    <row r="1378" ht="14.25" customHeight="1" hidden="1"/>
    <row r="1379" ht="14.25" customHeight="1" hidden="1"/>
    <row r="1380" ht="14.25" customHeight="1" hidden="1"/>
    <row r="1381" ht="14.25" customHeight="1" hidden="1"/>
    <row r="1382" ht="14.25" customHeight="1" hidden="1"/>
    <row r="1383" ht="14.25" customHeight="1" hidden="1"/>
    <row r="1384" ht="14.25" customHeight="1" hidden="1"/>
    <row r="1385" ht="14.25" customHeight="1" hidden="1"/>
    <row r="1386" ht="14.25" customHeight="1" hidden="1"/>
    <row r="1387" ht="14.25" customHeight="1" hidden="1"/>
    <row r="1388" ht="14.25" customHeight="1" hidden="1"/>
    <row r="1389" ht="14.25" customHeight="1" hidden="1"/>
    <row r="1390" ht="14.25" customHeight="1" hidden="1"/>
    <row r="1391" ht="14.25" customHeight="1" hidden="1"/>
    <row r="1392" ht="14.25" customHeight="1" hidden="1"/>
    <row r="1393" ht="14.25" customHeight="1" hidden="1"/>
    <row r="1394" ht="14.25" customHeight="1" hidden="1"/>
    <row r="1395" ht="14.25" customHeight="1" hidden="1"/>
    <row r="1396" ht="14.25" customHeight="1" hidden="1"/>
    <row r="1397" ht="14.25" customHeight="1" hidden="1"/>
    <row r="1398" ht="14.25" customHeight="1" hidden="1"/>
    <row r="1399" ht="14.25" customHeight="1" hidden="1"/>
    <row r="1400" ht="14.25" customHeight="1" hidden="1"/>
    <row r="1401" ht="14.25" customHeight="1" hidden="1"/>
    <row r="1402" ht="14.25" customHeight="1" hidden="1"/>
    <row r="1403" ht="14.25" customHeight="1" hidden="1"/>
    <row r="1404" ht="14.25" customHeight="1" hidden="1"/>
    <row r="1405" ht="14.25" customHeight="1" hidden="1"/>
    <row r="1406" ht="14.25" customHeight="1" hidden="1"/>
    <row r="1407" ht="14.25" customHeight="1" hidden="1"/>
    <row r="1408" ht="14.25" customHeight="1" hidden="1"/>
    <row r="1409" ht="14.25" customHeight="1" hidden="1"/>
    <row r="1410" ht="14.25" customHeight="1" hidden="1"/>
    <row r="1411" ht="14.25" customHeight="1" hidden="1"/>
    <row r="1412" ht="14.25" customHeight="1" hidden="1"/>
    <row r="1413" ht="14.25" customHeight="1" hidden="1"/>
    <row r="1414" ht="14.25" customHeight="1" hidden="1"/>
    <row r="1415" ht="14.25" customHeight="1" hidden="1"/>
    <row r="1416" ht="14.25" customHeight="1" hidden="1"/>
    <row r="1417" ht="14.25" customHeight="1" hidden="1"/>
    <row r="1418" ht="14.25" customHeight="1" hidden="1"/>
    <row r="1419" ht="14.25" customHeight="1" hidden="1"/>
    <row r="1420" ht="14.25" customHeight="1" hidden="1"/>
    <row r="1421" ht="14.25" customHeight="1" hidden="1"/>
    <row r="1422" ht="14.25" customHeight="1" hidden="1"/>
    <row r="1423" ht="14.25" customHeight="1" hidden="1"/>
    <row r="1424" ht="14.25" customHeight="1" hidden="1"/>
    <row r="1425" ht="14.25" customHeight="1" hidden="1"/>
    <row r="1426" ht="14.25" customHeight="1" hidden="1"/>
    <row r="1427" ht="14.25" customHeight="1" hidden="1"/>
    <row r="1428" ht="14.25" customHeight="1" hidden="1"/>
    <row r="1429" ht="14.25" customHeight="1" hidden="1"/>
    <row r="1430" ht="14.25" customHeight="1" hidden="1"/>
    <row r="1431" ht="14.25" customHeight="1" hidden="1"/>
    <row r="1432" ht="14.25" customHeight="1" hidden="1"/>
    <row r="1433" ht="14.25" customHeight="1" hidden="1"/>
    <row r="1434" ht="14.25" customHeight="1" hidden="1"/>
    <row r="1435" ht="14.25" customHeight="1" hidden="1"/>
    <row r="1436" ht="14.25" customHeight="1" hidden="1"/>
    <row r="1437" ht="14.25" customHeight="1" hidden="1"/>
    <row r="1438" ht="14.25" customHeight="1" hidden="1"/>
    <row r="1439" ht="14.25" customHeight="1" hidden="1"/>
    <row r="1440" ht="14.25" customHeight="1" hidden="1"/>
    <row r="1441" ht="14.25" customHeight="1" hidden="1"/>
    <row r="1442" ht="14.25" customHeight="1" hidden="1"/>
    <row r="1443" ht="14.25" customHeight="1" hidden="1"/>
    <row r="1444" ht="14.25" customHeight="1" hidden="1"/>
    <row r="1445" ht="14.25" customHeight="1" hidden="1"/>
    <row r="1446" ht="14.25" customHeight="1" hidden="1"/>
    <row r="1447" ht="14.25" customHeight="1" hidden="1"/>
    <row r="1448" ht="14.25" customHeight="1" hidden="1"/>
    <row r="1449" ht="14.25" customHeight="1" hidden="1"/>
    <row r="1450" ht="14.25" customHeight="1" hidden="1"/>
    <row r="1451" ht="14.25" customHeight="1" hidden="1"/>
    <row r="1452" ht="14.25" customHeight="1" hidden="1"/>
    <row r="1453" ht="14.25" customHeight="1" hidden="1"/>
    <row r="1454" ht="14.25" customHeight="1" hidden="1"/>
    <row r="1455" ht="14.25" customHeight="1" hidden="1"/>
    <row r="1456" ht="14.25" customHeight="1" hidden="1"/>
    <row r="1457" ht="14.25" customHeight="1" hidden="1"/>
    <row r="1458" ht="14.25" customHeight="1" hidden="1"/>
    <row r="1459" ht="14.25" customHeight="1" hidden="1"/>
    <row r="1460" ht="14.25" customHeight="1" hidden="1"/>
    <row r="1461" ht="14.25" customHeight="1" hidden="1"/>
    <row r="1462" ht="14.25" customHeight="1" hidden="1"/>
    <row r="1463" ht="14.25" customHeight="1" hidden="1"/>
    <row r="1464" ht="14.25" customHeight="1" hidden="1"/>
    <row r="1465" ht="14.25" customHeight="1" hidden="1"/>
    <row r="1466" ht="14.25" customHeight="1" hidden="1"/>
    <row r="1467" ht="14.25" customHeight="1" hidden="1"/>
    <row r="1468" ht="14.25" customHeight="1" hidden="1"/>
    <row r="1469" ht="14.25" customHeight="1" hidden="1"/>
    <row r="1470" ht="14.25" customHeight="1" hidden="1"/>
    <row r="1471" ht="14.25" customHeight="1" hidden="1"/>
    <row r="1472" ht="14.25" customHeight="1" hidden="1"/>
    <row r="1473" ht="14.25" customHeight="1" hidden="1"/>
    <row r="1474" ht="14.25" customHeight="1" hidden="1"/>
    <row r="1475" ht="14.25" customHeight="1" hidden="1"/>
    <row r="1476" ht="14.25" customHeight="1" hidden="1"/>
    <row r="1477" ht="14.25" customHeight="1" hidden="1"/>
    <row r="1478" ht="14.25" customHeight="1" hidden="1"/>
    <row r="1479" ht="14.25" customHeight="1" hidden="1"/>
    <row r="1480" ht="14.25" customHeight="1" hidden="1"/>
    <row r="1481" ht="14.25" customHeight="1" hidden="1"/>
    <row r="1482" ht="14.25" customHeight="1" hidden="1"/>
    <row r="1483" ht="14.25" customHeight="1" hidden="1"/>
    <row r="1484" ht="14.25" customHeight="1" hidden="1"/>
    <row r="1485" ht="14.25" customHeight="1" hidden="1"/>
    <row r="1486" ht="14.25" customHeight="1" hidden="1"/>
    <row r="1487" ht="14.25" customHeight="1" hidden="1"/>
    <row r="1488" ht="14.25" customHeight="1" hidden="1"/>
    <row r="1489" ht="14.25" customHeight="1" hidden="1"/>
    <row r="1490" ht="14.25" customHeight="1" hidden="1"/>
    <row r="1491" ht="14.25" customHeight="1" hidden="1"/>
    <row r="1492" ht="14.25" customHeight="1" hidden="1"/>
    <row r="1493" ht="14.25" customHeight="1" hidden="1"/>
    <row r="1494" ht="14.25" customHeight="1" hidden="1"/>
    <row r="1495" ht="14.25" customHeight="1" hidden="1"/>
    <row r="1496" ht="14.25" customHeight="1" hidden="1"/>
    <row r="1497" ht="14.25" customHeight="1" hidden="1"/>
    <row r="1498" ht="14.25" customHeight="1" hidden="1"/>
    <row r="1499" ht="14.25" customHeight="1" hidden="1"/>
    <row r="1500" ht="14.25" customHeight="1" hidden="1"/>
    <row r="1501" ht="14.25" customHeight="1" hidden="1"/>
    <row r="1502" ht="14.25" customHeight="1" hidden="1"/>
    <row r="1503" ht="14.25" customHeight="1" hidden="1"/>
    <row r="1504" ht="14.25" customHeight="1" hidden="1"/>
    <row r="1505" ht="14.25" customHeight="1" hidden="1"/>
    <row r="1506" ht="14.25" customHeight="1" hidden="1"/>
    <row r="1507" ht="14.25" customHeight="1" hidden="1"/>
    <row r="1508" ht="14.25" customHeight="1" hidden="1"/>
    <row r="1509" ht="14.25" customHeight="1" hidden="1"/>
    <row r="1510" ht="14.25" customHeight="1" hidden="1"/>
    <row r="1511" ht="14.25" customHeight="1" hidden="1"/>
    <row r="1512" ht="14.25" customHeight="1" hidden="1"/>
    <row r="1513" ht="14.25" customHeight="1" hidden="1"/>
    <row r="1514" ht="14.25" customHeight="1" hidden="1"/>
    <row r="1515" ht="14.25" customHeight="1" hidden="1"/>
    <row r="1516" ht="14.25" customHeight="1" hidden="1"/>
    <row r="1517" ht="14.25" customHeight="1" hidden="1"/>
    <row r="1518" ht="14.25" customHeight="1" hidden="1"/>
    <row r="1519" ht="14.25" customHeight="1" hidden="1"/>
    <row r="1520" ht="14.25" customHeight="1" hidden="1"/>
    <row r="1521" ht="14.25" customHeight="1" hidden="1"/>
    <row r="1522" ht="14.25" customHeight="1" hidden="1"/>
    <row r="1523" ht="14.25" customHeight="1" hidden="1"/>
    <row r="1524" ht="14.25" customHeight="1" hidden="1"/>
    <row r="1525" ht="14.25" customHeight="1" hidden="1"/>
    <row r="1526" ht="14.25" customHeight="1" hidden="1"/>
    <row r="1527" ht="14.25" customHeight="1" hidden="1"/>
    <row r="1528" ht="14.25" customHeight="1" hidden="1"/>
    <row r="1529" ht="14.25" customHeight="1" hidden="1"/>
    <row r="1530" ht="14.25" customHeight="1" hidden="1"/>
    <row r="1531" ht="14.25" customHeight="1" hidden="1"/>
    <row r="1532" ht="14.25" customHeight="1" hidden="1"/>
    <row r="1533" ht="14.25" customHeight="1" hidden="1"/>
    <row r="1534" ht="14.25" customHeight="1" hidden="1"/>
    <row r="1535" ht="14.25" customHeight="1" hidden="1"/>
    <row r="1536" ht="14.25" customHeight="1" hidden="1"/>
    <row r="1537" ht="14.25" customHeight="1" hidden="1"/>
    <row r="1538" ht="14.25" customHeight="1" hidden="1"/>
    <row r="1539" ht="14.25" customHeight="1" hidden="1"/>
    <row r="1540" ht="14.25" customHeight="1" hidden="1"/>
    <row r="1541" ht="14.25" customHeight="1" hidden="1"/>
    <row r="1542" ht="14.25" customHeight="1" hidden="1"/>
    <row r="1543" ht="14.25" customHeight="1" hidden="1"/>
    <row r="1544" ht="14.25" customHeight="1" hidden="1"/>
    <row r="1545" ht="14.25" customHeight="1" hidden="1"/>
    <row r="1546" ht="14.25" customHeight="1" hidden="1"/>
    <row r="1547" ht="14.25" customHeight="1" hidden="1"/>
    <row r="1548" ht="14.25" customHeight="1" hidden="1"/>
    <row r="1549" ht="14.25" customHeight="1" hidden="1"/>
    <row r="1550" ht="14.25" customHeight="1" hidden="1"/>
    <row r="1551" ht="14.25" customHeight="1" hidden="1"/>
    <row r="1552" ht="14.25" customHeight="1" hidden="1"/>
    <row r="1553" ht="14.25" customHeight="1" hidden="1"/>
    <row r="1554" ht="14.25" customHeight="1" hidden="1"/>
    <row r="1555" ht="14.25" customHeight="1" hidden="1"/>
    <row r="1556" ht="14.25" customHeight="1" hidden="1"/>
    <row r="1557" ht="14.25" customHeight="1" hidden="1"/>
    <row r="1558" ht="14.25" customHeight="1" hidden="1"/>
    <row r="1559" ht="14.25" customHeight="1" hidden="1"/>
    <row r="1560" ht="14.25" customHeight="1" hidden="1"/>
    <row r="1561" ht="14.25" customHeight="1" hidden="1"/>
    <row r="1562" ht="14.25" customHeight="1" hidden="1"/>
    <row r="1563" ht="14.25" customHeight="1" hidden="1"/>
    <row r="1564" ht="14.25" customHeight="1" hidden="1"/>
    <row r="1565" ht="14.25" customHeight="1" hidden="1"/>
    <row r="1566" ht="14.25" customHeight="1" hidden="1"/>
    <row r="1567" ht="14.25" customHeight="1" hidden="1"/>
    <row r="1568" ht="14.25" customHeight="1" hidden="1"/>
    <row r="1569" ht="14.25" customHeight="1" hidden="1"/>
    <row r="1570" ht="14.25" customHeight="1" hidden="1"/>
    <row r="1571" ht="14.25" customHeight="1" hidden="1"/>
    <row r="1572" ht="14.25" customHeight="1" hidden="1"/>
    <row r="1573" ht="14.25" customHeight="1" hidden="1"/>
    <row r="1574" ht="14.25" customHeight="1" hidden="1"/>
    <row r="1575" ht="14.25" customHeight="1" hidden="1"/>
    <row r="1576" ht="14.25" customHeight="1" hidden="1"/>
    <row r="1577" ht="14.25" customHeight="1" hidden="1"/>
    <row r="1578" ht="14.25" customHeight="1" hidden="1"/>
    <row r="1579" ht="14.25" customHeight="1" hidden="1"/>
    <row r="1580" ht="14.25" customHeight="1" hidden="1"/>
    <row r="1581" ht="14.25" customHeight="1" hidden="1"/>
    <row r="1582" ht="14.25" customHeight="1" hidden="1"/>
    <row r="1583" ht="14.25" customHeight="1" hidden="1"/>
    <row r="1584" ht="14.25" customHeight="1" hidden="1"/>
    <row r="1585" ht="14.25" customHeight="1" hidden="1"/>
    <row r="1586" ht="14.25" customHeight="1" hidden="1"/>
    <row r="1587" ht="14.25" customHeight="1" hidden="1"/>
    <row r="1588" ht="14.25" customHeight="1" hidden="1"/>
    <row r="1589" ht="14.25" customHeight="1" hidden="1"/>
    <row r="1590" ht="14.25" customHeight="1" hidden="1"/>
    <row r="1591" ht="14.25" customHeight="1" hidden="1"/>
    <row r="1592" ht="14.25" customHeight="1" hidden="1"/>
    <row r="1593" ht="14.25" customHeight="1" hidden="1"/>
    <row r="1594" ht="14.25" customHeight="1" hidden="1"/>
    <row r="1595" ht="14.25" customHeight="1" hidden="1"/>
    <row r="1596" ht="14.25" customHeight="1" hidden="1"/>
    <row r="1597" ht="14.25" customHeight="1" hidden="1"/>
    <row r="1598" ht="14.25" customHeight="1" hidden="1"/>
    <row r="1599" ht="14.25" customHeight="1" hidden="1"/>
    <row r="1600" ht="14.25" customHeight="1" hidden="1"/>
    <row r="1601" ht="14.25" customHeight="1" hidden="1"/>
    <row r="1602" ht="14.25" customHeight="1" hidden="1"/>
    <row r="1603" ht="14.25" customHeight="1" hidden="1"/>
    <row r="1604" ht="14.25" customHeight="1" hidden="1"/>
    <row r="1605" ht="14.25" customHeight="1" hidden="1"/>
    <row r="1606" ht="14.25" customHeight="1" hidden="1"/>
    <row r="1607" ht="14.25" customHeight="1" hidden="1"/>
    <row r="1608" ht="14.25" customHeight="1" hidden="1"/>
    <row r="1609" ht="14.25" customHeight="1" hidden="1"/>
    <row r="1610" ht="14.25" customHeight="1" hidden="1"/>
    <row r="1611" ht="14.25" customHeight="1" hidden="1"/>
    <row r="1612" ht="14.25" customHeight="1" hidden="1"/>
    <row r="1613" ht="14.25" customHeight="1" hidden="1"/>
    <row r="1614" ht="14.25" customHeight="1" hidden="1"/>
    <row r="1615" ht="14.25" customHeight="1" hidden="1"/>
    <row r="1616" ht="14.25" customHeight="1" hidden="1"/>
    <row r="1617" ht="14.25" customHeight="1" hidden="1"/>
    <row r="1618" ht="14.25" customHeight="1" hidden="1"/>
    <row r="1619" ht="14.25" customHeight="1" hidden="1"/>
    <row r="1620" ht="14.25" customHeight="1" hidden="1"/>
    <row r="1621" ht="14.25" customHeight="1" hidden="1"/>
    <row r="1622" ht="14.25" customHeight="1" hidden="1"/>
    <row r="1623" ht="14.25" customHeight="1" hidden="1"/>
    <row r="1624" ht="14.25" customHeight="1" hidden="1"/>
    <row r="1625" ht="14.25" customHeight="1" hidden="1"/>
    <row r="1626" ht="14.25" customHeight="1" hidden="1"/>
    <row r="1627" ht="14.25" customHeight="1" hidden="1"/>
    <row r="1628" ht="14.25" customHeight="1" hidden="1"/>
    <row r="1629" ht="14.25" customHeight="1" hidden="1"/>
    <row r="1630" ht="14.25" customHeight="1" hidden="1"/>
    <row r="1631" ht="14.25" customHeight="1" hidden="1"/>
    <row r="1632" ht="14.25" customHeight="1" hidden="1"/>
    <row r="1633" ht="14.25" customHeight="1" hidden="1"/>
    <row r="1634" ht="14.25" customHeight="1" hidden="1"/>
    <row r="1635" ht="14.25" customHeight="1" hidden="1"/>
    <row r="1636" ht="14.25" customHeight="1" hidden="1"/>
    <row r="1637" ht="14.25" customHeight="1" hidden="1"/>
    <row r="1638" ht="14.25" customHeight="1" hidden="1"/>
    <row r="1639" ht="14.25" customHeight="1" hidden="1"/>
    <row r="1640" ht="14.25" customHeight="1" hidden="1"/>
    <row r="1641" ht="14.25" customHeight="1" hidden="1"/>
    <row r="1642" ht="14.25" customHeight="1" hidden="1"/>
    <row r="1643" ht="14.25" customHeight="1" hidden="1"/>
    <row r="1644" ht="14.25" customHeight="1" hidden="1"/>
    <row r="1645" ht="14.25" customHeight="1" hidden="1"/>
    <row r="1646" ht="14.25" customHeight="1" hidden="1"/>
    <row r="1647" ht="14.25" customHeight="1" hidden="1"/>
    <row r="1648" ht="14.25" customHeight="1" hidden="1"/>
    <row r="1649" ht="14.25" customHeight="1" hidden="1"/>
    <row r="1650" ht="14.25" customHeight="1" hidden="1"/>
    <row r="1651" ht="14.25" customHeight="1" hidden="1"/>
    <row r="1652" ht="14.25" customHeight="1" hidden="1"/>
    <row r="1653" ht="14.25" customHeight="1" hidden="1"/>
    <row r="1654" ht="14.25" customHeight="1" hidden="1"/>
    <row r="1655" ht="14.25" customHeight="1" hidden="1"/>
    <row r="1656" ht="14.25" customHeight="1" hidden="1"/>
    <row r="1657" ht="14.25" customHeight="1" hidden="1"/>
    <row r="1658" ht="14.25" customHeight="1" hidden="1"/>
    <row r="1659" ht="14.25" customHeight="1" hidden="1"/>
    <row r="1660" ht="14.25" customHeight="1" hidden="1"/>
    <row r="1661" ht="14.25" customHeight="1" hidden="1"/>
    <row r="1662" ht="14.25" customHeight="1" hidden="1"/>
    <row r="1663" ht="14.25" customHeight="1" hidden="1"/>
    <row r="1664" ht="14.25" customHeight="1" hidden="1"/>
    <row r="1665" ht="14.25" customHeight="1" hidden="1"/>
    <row r="1666" ht="14.25" customHeight="1" hidden="1"/>
    <row r="1667" ht="14.25" customHeight="1" hidden="1"/>
    <row r="1668" ht="14.25" customHeight="1" hidden="1"/>
    <row r="1669" ht="14.25" customHeight="1" hidden="1"/>
    <row r="1670" ht="14.25" customHeight="1" hidden="1"/>
    <row r="1671" ht="14.25" customHeight="1" hidden="1"/>
    <row r="1672" ht="14.25" customHeight="1" hidden="1"/>
    <row r="1673" ht="14.25" customHeight="1" hidden="1"/>
    <row r="1674" ht="14.25" customHeight="1" hidden="1"/>
    <row r="1675" ht="14.25" customHeight="1" hidden="1"/>
    <row r="1676" ht="14.25" customHeight="1" hidden="1"/>
    <row r="1677" ht="14.25" customHeight="1" hidden="1"/>
    <row r="1678" ht="14.25" customHeight="1" hidden="1"/>
    <row r="1679" ht="14.25" customHeight="1" hidden="1"/>
    <row r="1680" ht="14.25" customHeight="1" hidden="1"/>
    <row r="1681" ht="14.25" customHeight="1" hidden="1"/>
    <row r="1682" ht="14.25" customHeight="1" hidden="1"/>
    <row r="1683" ht="14.25" customHeight="1" hidden="1"/>
    <row r="1684" ht="14.25" customHeight="1" hidden="1"/>
    <row r="1685" ht="14.25" customHeight="1" hidden="1"/>
    <row r="1686" ht="14.25" customHeight="1" hidden="1"/>
    <row r="1687" ht="14.25" customHeight="1" hidden="1"/>
    <row r="1688" ht="14.25" customHeight="1" hidden="1"/>
    <row r="1689" ht="14.25" customHeight="1" hidden="1"/>
    <row r="1690" ht="14.25" customHeight="1" hidden="1"/>
    <row r="1691" ht="14.25" customHeight="1" hidden="1"/>
    <row r="1692" ht="14.25" customHeight="1" hidden="1"/>
    <row r="1693" ht="14.25" customHeight="1" hidden="1"/>
    <row r="1694" ht="14.25" customHeight="1" hidden="1"/>
    <row r="1695" ht="14.25" customHeight="1" hidden="1"/>
    <row r="1696" ht="14.25" customHeight="1" hidden="1"/>
    <row r="1697" ht="14.25" customHeight="1" hidden="1"/>
    <row r="1698" ht="14.25" customHeight="1" hidden="1"/>
    <row r="1699" ht="14.25" customHeight="1" hidden="1"/>
    <row r="1700" ht="14.25" customHeight="1" hidden="1"/>
    <row r="1701" ht="14.25" customHeight="1" hidden="1"/>
    <row r="1702" ht="14.25" customHeight="1" hidden="1"/>
    <row r="1703" ht="14.25" customHeight="1" hidden="1"/>
    <row r="1704" ht="14.25" customHeight="1" hidden="1"/>
    <row r="1705" ht="14.25" customHeight="1" hidden="1"/>
    <row r="1706" ht="14.25" customHeight="1" hidden="1"/>
    <row r="1707" ht="14.25" customHeight="1" hidden="1"/>
    <row r="1708" ht="14.25" customHeight="1" hidden="1"/>
    <row r="1709" ht="14.25" customHeight="1" hidden="1"/>
    <row r="1710" ht="14.25" customHeight="1" hidden="1"/>
    <row r="1711" ht="14.25" customHeight="1" hidden="1"/>
    <row r="1712" ht="14.25" customHeight="1" hidden="1"/>
    <row r="1713" ht="14.25" customHeight="1" hidden="1"/>
    <row r="1714" ht="14.25" customHeight="1" hidden="1"/>
    <row r="1715" ht="14.25" customHeight="1" hidden="1"/>
    <row r="1716" ht="14.25" customHeight="1" hidden="1"/>
    <row r="1717" ht="14.25" customHeight="1" hidden="1"/>
    <row r="1718" ht="14.25" customHeight="1" hidden="1"/>
    <row r="1719" ht="14.25" customHeight="1" hidden="1"/>
    <row r="1720" ht="14.25" customHeight="1" hidden="1"/>
    <row r="1721" ht="14.25" customHeight="1" hidden="1"/>
    <row r="1722" ht="14.25" customHeight="1" hidden="1"/>
    <row r="1723" ht="14.25" customHeight="1" hidden="1"/>
    <row r="1724" ht="14.25" customHeight="1" hidden="1"/>
    <row r="1725" ht="14.25" customHeight="1" hidden="1"/>
    <row r="1726" ht="14.25" customHeight="1" hidden="1"/>
    <row r="1727" ht="14.25" customHeight="1" hidden="1"/>
    <row r="1728" ht="14.25" customHeight="1" hidden="1"/>
    <row r="1729" ht="14.25" customHeight="1" hidden="1"/>
    <row r="1730" ht="14.25" customHeight="1" hidden="1"/>
    <row r="1731" ht="14.25" customHeight="1" hidden="1"/>
    <row r="1732" ht="14.25" customHeight="1" hidden="1"/>
    <row r="1733" ht="14.25" customHeight="1" hidden="1"/>
    <row r="1734" ht="14.25" customHeight="1" hidden="1"/>
    <row r="1735" ht="14.25" customHeight="1" hidden="1"/>
    <row r="1736" ht="14.25" customHeight="1" hidden="1"/>
    <row r="1737" ht="14.25" customHeight="1" hidden="1"/>
    <row r="1738" ht="14.25" customHeight="1" hidden="1"/>
    <row r="1739" ht="14.25" customHeight="1" hidden="1"/>
    <row r="1740" ht="14.25" customHeight="1" hidden="1"/>
    <row r="1741" ht="14.25" customHeight="1" hidden="1"/>
    <row r="1742" ht="14.25" customHeight="1" hidden="1"/>
    <row r="1743" ht="14.25" customHeight="1" hidden="1"/>
    <row r="1744" ht="14.25" customHeight="1" hidden="1"/>
    <row r="1745" ht="14.25" customHeight="1" hidden="1"/>
    <row r="1746" ht="14.25" customHeight="1" hidden="1"/>
    <row r="1747" ht="14.25" customHeight="1" hidden="1"/>
    <row r="1748" ht="14.25" customHeight="1" hidden="1"/>
    <row r="1749" ht="14.25" customHeight="1" hidden="1"/>
    <row r="1750" ht="14.25" customHeight="1" hidden="1"/>
    <row r="1751" ht="14.25" customHeight="1" hidden="1"/>
    <row r="1752" ht="14.25" customHeight="1" hidden="1"/>
    <row r="1753" ht="14.25" customHeight="1" hidden="1"/>
    <row r="1754" ht="14.25" customHeight="1" hidden="1"/>
    <row r="1755" ht="14.25" customHeight="1" hidden="1"/>
    <row r="1756" ht="14.25" customHeight="1" hidden="1"/>
    <row r="1757" ht="14.25" customHeight="1" hidden="1"/>
    <row r="1758" ht="14.25" customHeight="1" hidden="1"/>
    <row r="1759" ht="14.25" customHeight="1" hidden="1"/>
    <row r="1760" ht="14.25" customHeight="1" hidden="1"/>
    <row r="1761" ht="14.25" customHeight="1" hidden="1"/>
    <row r="1762" ht="14.25" customHeight="1" hidden="1"/>
    <row r="1763" ht="14.25" customHeight="1" hidden="1"/>
    <row r="1764" ht="14.25" customHeight="1" hidden="1"/>
    <row r="1765" ht="14.25" customHeight="1" hidden="1"/>
    <row r="1766" ht="14.25" customHeight="1" hidden="1"/>
    <row r="1767" ht="14.25" customHeight="1" hidden="1"/>
    <row r="1768" ht="14.25" customHeight="1" hidden="1"/>
    <row r="1769" ht="14.25" customHeight="1" hidden="1"/>
    <row r="1770" ht="14.25" customHeight="1" hidden="1"/>
    <row r="1771" ht="14.25" customHeight="1" hidden="1"/>
    <row r="1772" ht="14.25" customHeight="1" hidden="1"/>
    <row r="1773" ht="14.25" customHeight="1" hidden="1"/>
    <row r="1774" ht="14.25" customHeight="1" hidden="1"/>
    <row r="1775" ht="14.25" customHeight="1" hidden="1"/>
    <row r="1776" ht="14.25" customHeight="1" hidden="1"/>
    <row r="1777" ht="14.25" customHeight="1" hidden="1"/>
    <row r="1778" ht="14.25" customHeight="1" hidden="1"/>
    <row r="1779" ht="14.25" customHeight="1" hidden="1"/>
    <row r="1780" ht="14.25" customHeight="1" hidden="1"/>
    <row r="1781" ht="14.25" customHeight="1" hidden="1"/>
    <row r="1782" ht="14.25" customHeight="1" hidden="1"/>
    <row r="1783" ht="14.25" customHeight="1" hidden="1"/>
    <row r="1784" ht="14.25" customHeight="1" hidden="1"/>
    <row r="1785" ht="14.25" customHeight="1" hidden="1"/>
    <row r="1786" ht="14.25" customHeight="1" hidden="1"/>
    <row r="1787" ht="14.25" customHeight="1" hidden="1"/>
    <row r="1788" ht="14.25" customHeight="1" hidden="1"/>
    <row r="1789" ht="14.25" customHeight="1" hidden="1"/>
    <row r="1790" ht="14.25" customHeight="1" hidden="1"/>
    <row r="1791" ht="14.25" customHeight="1" hidden="1"/>
    <row r="1792" ht="14.25" customHeight="1" hidden="1"/>
    <row r="1793" ht="14.25" customHeight="1" hidden="1"/>
    <row r="1794" ht="14.25" customHeight="1" hidden="1"/>
    <row r="1795" ht="14.25" customHeight="1" hidden="1"/>
    <row r="1796" ht="14.25" customHeight="1" hidden="1"/>
    <row r="1797" ht="14.25" customHeight="1" hidden="1"/>
    <row r="1798" ht="14.25" customHeight="1" hidden="1"/>
    <row r="1799" ht="14.25" customHeight="1" hidden="1"/>
    <row r="1800" ht="14.25" customHeight="1" hidden="1"/>
    <row r="1801" ht="14.25" customHeight="1" hidden="1"/>
    <row r="1802" ht="14.25" customHeight="1" hidden="1"/>
    <row r="1803" ht="14.25" customHeight="1" hidden="1"/>
    <row r="1804" ht="14.25" customHeight="1" hidden="1"/>
    <row r="1805" ht="14.25" customHeight="1" hidden="1"/>
    <row r="1806" ht="14.25" customHeight="1" hidden="1"/>
    <row r="1807" ht="14.25" customHeight="1" hidden="1"/>
    <row r="1808" ht="14.25" customHeight="1" hidden="1"/>
    <row r="1809" ht="14.25" customHeight="1" hidden="1"/>
    <row r="1810" ht="14.25" customHeight="1" hidden="1"/>
    <row r="1811" ht="14.25" customHeight="1" hidden="1"/>
    <row r="1812" ht="14.25" customHeight="1" hidden="1"/>
    <row r="1813" ht="14.25" customHeight="1" hidden="1"/>
    <row r="1814" ht="14.25" customHeight="1" hidden="1"/>
    <row r="1815" ht="14.25" customHeight="1" hidden="1"/>
    <row r="1816" ht="14.25" customHeight="1" hidden="1"/>
    <row r="1817" ht="14.25" customHeight="1" hidden="1"/>
    <row r="1818" ht="14.25" customHeight="1" hidden="1"/>
    <row r="1819" ht="14.25" customHeight="1" hidden="1"/>
    <row r="1820" ht="14.25" customHeight="1" hidden="1"/>
    <row r="1821" ht="14.25" customHeight="1" hidden="1"/>
    <row r="1822" ht="14.25" customHeight="1" hidden="1"/>
    <row r="1823" ht="14.25" customHeight="1" hidden="1"/>
    <row r="1824" ht="14.25" customHeight="1" hidden="1"/>
    <row r="1825" ht="14.25" customHeight="1" hidden="1"/>
    <row r="1826" ht="14.25" customHeight="1" hidden="1"/>
    <row r="1827" ht="14.25" customHeight="1" hidden="1"/>
    <row r="1828" ht="14.25" customHeight="1" hidden="1"/>
    <row r="1829" ht="14.25" customHeight="1" hidden="1"/>
    <row r="1830" ht="14.25" customHeight="1" hidden="1"/>
    <row r="1831" ht="14.25" customHeight="1" hidden="1"/>
    <row r="1832" ht="14.25" customHeight="1" hidden="1"/>
    <row r="1833" ht="14.25" customHeight="1" hidden="1"/>
    <row r="1834" ht="14.25" customHeight="1" hidden="1"/>
    <row r="1835" ht="14.25" customHeight="1" hidden="1"/>
    <row r="1836" ht="14.25" customHeight="1" hidden="1"/>
    <row r="1837" ht="14.25" customHeight="1" hidden="1"/>
    <row r="1838" ht="14.25" customHeight="1" hidden="1"/>
    <row r="1839" ht="14.25" customHeight="1" hidden="1"/>
    <row r="1840" ht="14.25" customHeight="1" hidden="1"/>
    <row r="1841" ht="14.25" customHeight="1" hidden="1"/>
    <row r="1842" ht="14.25" customHeight="1" hidden="1"/>
    <row r="1843" ht="14.25" customHeight="1" hidden="1"/>
    <row r="1844" ht="14.25" customHeight="1" hidden="1"/>
    <row r="1845" ht="14.25" customHeight="1" hidden="1"/>
    <row r="1846" ht="14.25" customHeight="1" hidden="1"/>
    <row r="1847" ht="14.25" customHeight="1" hidden="1"/>
    <row r="1848" ht="14.25" customHeight="1" hidden="1"/>
    <row r="1849" ht="14.25" customHeight="1" hidden="1"/>
    <row r="1850" ht="14.25" customHeight="1" hidden="1"/>
    <row r="1851" ht="14.25" customHeight="1" hidden="1"/>
    <row r="1852" ht="14.25" customHeight="1" hidden="1"/>
    <row r="1853" ht="14.25" customHeight="1" hidden="1"/>
    <row r="1854" ht="14.25" customHeight="1" hidden="1"/>
    <row r="1855" ht="14.25" customHeight="1" hidden="1"/>
    <row r="1856" ht="14.25" customHeight="1" hidden="1"/>
    <row r="1857" ht="14.25" customHeight="1" hidden="1"/>
    <row r="1858" ht="14.25" customHeight="1" hidden="1"/>
    <row r="1859" ht="14.25" customHeight="1" hidden="1"/>
    <row r="1860" ht="14.25" customHeight="1" hidden="1"/>
    <row r="1861" ht="14.25" customHeight="1" hidden="1"/>
    <row r="1862" ht="14.25" customHeight="1" hidden="1"/>
    <row r="1863" ht="14.25" customHeight="1" hidden="1"/>
    <row r="1864" ht="14.25" customHeight="1" hidden="1"/>
    <row r="1865" ht="14.25" customHeight="1" hidden="1"/>
    <row r="1866" ht="14.25" customHeight="1" hidden="1"/>
    <row r="1867" ht="14.25" customHeight="1" hidden="1"/>
    <row r="1868" ht="14.25" customHeight="1" hidden="1"/>
    <row r="1869" ht="14.25" customHeight="1" hidden="1"/>
    <row r="1870" ht="14.25" customHeight="1" hidden="1"/>
    <row r="1871" ht="14.25" customHeight="1" hidden="1"/>
    <row r="1872" ht="14.25" customHeight="1" hidden="1"/>
    <row r="1873" ht="14.25" customHeight="1" hidden="1"/>
    <row r="1874" ht="14.25" customHeight="1" hidden="1"/>
    <row r="1875" ht="14.25" customHeight="1" hidden="1"/>
    <row r="1876" ht="14.25" customHeight="1" hidden="1"/>
    <row r="1877" ht="14.25" customHeight="1" hidden="1"/>
    <row r="1878" ht="14.25" customHeight="1" hidden="1"/>
    <row r="1879" ht="14.25" customHeight="1" hidden="1"/>
    <row r="1880" ht="14.25" customHeight="1" hidden="1"/>
    <row r="1881" ht="14.25" customHeight="1" hidden="1"/>
    <row r="1882" ht="14.25" customHeight="1" hidden="1"/>
    <row r="1883" ht="14.25" customHeight="1" hidden="1"/>
    <row r="1884" ht="14.25" customHeight="1" hidden="1"/>
    <row r="1885" ht="14.25" customHeight="1" hidden="1"/>
    <row r="1886" ht="14.25" customHeight="1" hidden="1"/>
    <row r="1887" ht="14.25" customHeight="1" hidden="1"/>
    <row r="1888" ht="14.25" customHeight="1" hidden="1"/>
    <row r="1889" ht="14.25" customHeight="1" hidden="1"/>
    <row r="1890" ht="14.25" customHeight="1" hidden="1"/>
    <row r="1891" ht="14.25" customHeight="1" hidden="1"/>
    <row r="1892" ht="14.25" customHeight="1" hidden="1"/>
    <row r="1893" ht="14.25" customHeight="1" hidden="1"/>
    <row r="1894" ht="14.25" customHeight="1" hidden="1"/>
    <row r="1895" ht="14.25" customHeight="1" hidden="1"/>
    <row r="1896" ht="14.25" customHeight="1" hidden="1"/>
    <row r="1897" ht="14.25" customHeight="1" hidden="1"/>
    <row r="1898" ht="14.25" customHeight="1" hidden="1"/>
    <row r="1899" ht="14.25" customHeight="1" hidden="1"/>
    <row r="1900" ht="14.25" customHeight="1" hidden="1"/>
    <row r="1901" ht="14.25" customHeight="1" hidden="1"/>
    <row r="1902" ht="14.25" customHeight="1" hidden="1"/>
    <row r="1903" ht="14.25" customHeight="1" hidden="1"/>
    <row r="1904" ht="14.25" customHeight="1" hidden="1"/>
    <row r="1905" ht="14.25" customHeight="1" hidden="1"/>
    <row r="1906" ht="14.25" customHeight="1" hidden="1"/>
    <row r="1907" ht="14.25" customHeight="1" hidden="1"/>
    <row r="1908" ht="14.25" customHeight="1" hidden="1"/>
    <row r="1909" ht="14.25" customHeight="1" hidden="1"/>
    <row r="1910" ht="14.25" customHeight="1" hidden="1"/>
    <row r="1911" ht="14.25" customHeight="1" hidden="1"/>
    <row r="1912" ht="14.25" customHeight="1" hidden="1"/>
    <row r="1913" ht="14.25" customHeight="1" hidden="1"/>
    <row r="1914" ht="14.25" customHeight="1" hidden="1"/>
    <row r="1915" ht="14.25" customHeight="1" hidden="1"/>
    <row r="1916" ht="14.25" customHeight="1" hidden="1"/>
    <row r="1917" ht="14.25" customHeight="1" hidden="1"/>
    <row r="1918" ht="14.25" customHeight="1" hidden="1"/>
    <row r="1919" ht="14.25" customHeight="1" hidden="1"/>
    <row r="1920" ht="14.25" customHeight="1" hidden="1"/>
    <row r="1921" ht="14.25" customHeight="1" hidden="1"/>
    <row r="1922" ht="14.25" customHeight="1" hidden="1"/>
    <row r="1923" ht="14.25" customHeight="1" hidden="1"/>
    <row r="1924" ht="14.25" customHeight="1" hidden="1"/>
    <row r="1925" ht="14.25" customHeight="1" hidden="1"/>
    <row r="1926" ht="14.25" customHeight="1" hidden="1"/>
    <row r="1927" ht="14.25" customHeight="1" hidden="1"/>
    <row r="1928" ht="14.25" customHeight="1" hidden="1"/>
    <row r="1929" ht="14.25" customHeight="1" hidden="1"/>
    <row r="1930" ht="14.25" customHeight="1" hidden="1"/>
    <row r="1931" ht="14.25" customHeight="1" hidden="1"/>
    <row r="1932" ht="14.25" customHeight="1" hidden="1"/>
    <row r="1933" ht="14.25" customHeight="1" hidden="1"/>
    <row r="1934" ht="14.25" customHeight="1" hidden="1"/>
    <row r="1935" ht="14.25" customHeight="1" hidden="1"/>
    <row r="1936" ht="14.25" customHeight="1" hidden="1"/>
    <row r="1937" ht="14.25" customHeight="1" hidden="1"/>
    <row r="1938" ht="14.25" customHeight="1" hidden="1"/>
    <row r="1939" ht="14.25" customHeight="1" hidden="1"/>
    <row r="1940" ht="14.25" customHeight="1" hidden="1"/>
    <row r="1941" ht="14.25" customHeight="1" hidden="1"/>
    <row r="1942" ht="14.25" customHeight="1" hidden="1"/>
    <row r="1943" ht="14.25" customHeight="1" hidden="1"/>
    <row r="1944" ht="14.25" customHeight="1" hidden="1"/>
    <row r="1945" ht="14.25" customHeight="1" hidden="1"/>
    <row r="1946" ht="14.25" customHeight="1" hidden="1"/>
    <row r="1947" ht="14.25" customHeight="1" hidden="1"/>
    <row r="1948" ht="14.25" customHeight="1" hidden="1"/>
    <row r="1949" ht="14.25" customHeight="1" hidden="1"/>
    <row r="1950" ht="14.25" customHeight="1" hidden="1"/>
    <row r="1951" ht="14.25" customHeight="1" hidden="1"/>
    <row r="1952" ht="14.25" customHeight="1" hidden="1"/>
    <row r="1953" ht="14.25" customHeight="1" hidden="1"/>
    <row r="1954" ht="14.25" customHeight="1" hidden="1"/>
    <row r="1955" ht="14.25" customHeight="1" hidden="1"/>
    <row r="1956" ht="14.25" customHeight="1" hidden="1"/>
    <row r="1957" ht="14.25" customHeight="1" hidden="1"/>
    <row r="1958" ht="14.25" customHeight="1" hidden="1"/>
    <row r="1959" ht="14.25" customHeight="1" hidden="1"/>
    <row r="1960" ht="14.25" customHeight="1" hidden="1"/>
    <row r="1961" ht="14.25" customHeight="1" hidden="1"/>
    <row r="1962" ht="14.25" customHeight="1" hidden="1"/>
    <row r="1963" ht="14.25" customHeight="1" hidden="1"/>
    <row r="1964" ht="14.25" customHeight="1" hidden="1"/>
    <row r="1965" ht="14.25" customHeight="1" hidden="1"/>
    <row r="1966" ht="14.25" customHeight="1" hidden="1"/>
    <row r="1967" ht="14.25" customHeight="1" hidden="1"/>
    <row r="1968" ht="14.25" customHeight="1" hidden="1"/>
    <row r="1969" ht="14.25" customHeight="1" hidden="1"/>
    <row r="1970" ht="14.25" customHeight="1" hidden="1"/>
    <row r="1971" ht="14.25" customHeight="1" hidden="1"/>
    <row r="1972" ht="14.25" customHeight="1" hidden="1"/>
    <row r="1973" ht="14.25" customHeight="1" hidden="1"/>
    <row r="1974" ht="14.25" customHeight="1" hidden="1"/>
    <row r="1975" ht="14.25" customHeight="1" hidden="1"/>
    <row r="1976" ht="14.25" customHeight="1" hidden="1"/>
    <row r="1977" ht="14.25" customHeight="1" hidden="1"/>
    <row r="1978" ht="14.25" customHeight="1" hidden="1"/>
    <row r="1979" ht="14.25" customHeight="1" hidden="1"/>
    <row r="1980" ht="14.25" customHeight="1" hidden="1"/>
    <row r="1981" ht="14.25" customHeight="1" hidden="1"/>
    <row r="1982" ht="14.25" customHeight="1" hidden="1"/>
    <row r="1983" ht="14.25" customHeight="1" hidden="1"/>
    <row r="1984" ht="14.25" customHeight="1" hidden="1"/>
    <row r="1985" ht="14.25" customHeight="1" hidden="1"/>
    <row r="1986" ht="14.25" customHeight="1" hidden="1"/>
    <row r="1987" ht="14.25" customHeight="1" hidden="1"/>
    <row r="1988" ht="14.25" customHeight="1" hidden="1"/>
    <row r="1989" ht="14.25" customHeight="1" hidden="1"/>
    <row r="1990" ht="14.25" customHeight="1" hidden="1"/>
    <row r="1991" ht="14.25" customHeight="1" hidden="1"/>
    <row r="1992" ht="14.25" customHeight="1" hidden="1"/>
    <row r="1993" ht="14.25" customHeight="1" hidden="1"/>
    <row r="1994" ht="14.25" customHeight="1" hidden="1"/>
    <row r="1995" ht="14.25" customHeight="1" hidden="1"/>
    <row r="1996" ht="14.25" customHeight="1" hidden="1"/>
    <row r="1997" ht="14.25" customHeight="1" hidden="1"/>
    <row r="1998" ht="14.25" customHeight="1" hidden="1"/>
    <row r="1999" ht="14.25" customHeight="1" hidden="1"/>
    <row r="2000" ht="14.25" customHeight="1" hidden="1"/>
  </sheetData>
  <sheetProtection/>
  <mergeCells count="42"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3:D13"/>
    <mergeCell ref="I13:K13"/>
    <mergeCell ref="B11:D11"/>
    <mergeCell ref="I11:K11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2009-11-04T03:33:46Z</cp:lastPrinted>
  <dcterms:created xsi:type="dcterms:W3CDTF">2008-01-24T06:28:57Z</dcterms:created>
  <dcterms:modified xsi:type="dcterms:W3CDTF">2014-10-14T09:38:04Z</dcterms:modified>
  <cp:category/>
  <cp:version/>
  <cp:contentType/>
  <cp:contentStatus/>
</cp:coreProperties>
</file>