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'ごみ処理概要'!$A$7:$AP$22</definedName>
    <definedName name="_xlnm.Print_Area" localSheetId="3">'ごみ処理量内訳'!$A$7:$AS$22</definedName>
    <definedName name="_xlnm.Print_Area" localSheetId="1">'ごみ搬入量内訳'!$A$7:$DM$22</definedName>
    <definedName name="_xlnm.Print_Area" localSheetId="6">'災害廃棄物搬入量'!$A$7:$CY$22</definedName>
    <definedName name="_xlnm.Print_Area" localSheetId="2">'施設区分別搬入量内訳'!$A$7:$EN$22</definedName>
    <definedName name="_xlnm.Print_Area" localSheetId="5">'施設資源化量内訳'!$A$7:$FO$22</definedName>
    <definedName name="_xlnm.Print_Area" localSheetId="4">'資源化量内訳'!$A$7:$CJ$22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<sst xmlns="http://schemas.openxmlformats.org/spreadsheetml/2006/main" count="3568" uniqueCount="615">
  <si>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</si>
  <si>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</si>
  <si>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</si>
  <si>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</si>
  <si>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</si>
  <si>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</si>
  <si>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</si>
  <si>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</si>
  <si>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</si>
  <si>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</si>
  <si>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</si>
  <si>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</si>
  <si>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</si>
  <si>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</si>
  <si>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</si>
  <si>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</si>
  <si>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</si>
  <si>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</si>
  <si>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</si>
  <si>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</si>
  <si>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</si>
  <si>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</si>
  <si>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</si>
  <si>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</si>
  <si>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</si>
  <si>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</si>
  <si>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</si>
  <si>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</si>
  <si>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</si>
  <si>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</si>
  <si>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</si>
  <si>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</si>
  <si>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</si>
  <si>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</si>
  <si>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</si>
  <si>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</si>
  <si>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</si>
  <si>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</si>
  <si>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</si>
  <si>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</si>
  <si>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</si>
  <si>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</si>
  <si>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</si>
  <si>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</si>
  <si>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</si>
  <si>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</si>
  <si>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</si>
  <si>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</si>
  <si>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</si>
  <si>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</si>
  <si>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</si>
  <si>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</si>
  <si>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</si>
  <si>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</si>
  <si>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</si>
  <si>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</si>
  <si>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</si>
  <si>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</si>
  <si>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</si>
  <si>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</si>
  <si>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</si>
  <si>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</si>
  <si>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</si>
  <si>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</si>
  <si>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</si>
  <si>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</si>
  <si>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</si>
  <si>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</si>
  <si>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</si>
  <si>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</si>
  <si>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</si>
  <si>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</si>
  <si>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</si>
  <si>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</si>
  <si>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</si>
  <si>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</si>
  <si>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</si>
  <si>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</si>
  <si>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</si>
  <si>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</si>
  <si>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</si>
  <si>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</si>
  <si>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</si>
  <si>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</si>
  <si>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</si>
  <si>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</si>
  <si>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</si>
  <si>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</si>
  <si>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</si>
  <si>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</si>
  <si>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</si>
  <si>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</si>
  <si>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</si>
  <si>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</si>
  <si>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</si>
  <si>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</si>
  <si>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</si>
  <si>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</si>
  <si>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</si>
  <si>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</si>
  <si>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</si>
  <si>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</si>
  <si>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</si>
  <si>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</si>
  <si>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</si>
  <si>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</si>
  <si>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</si>
  <si>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</si>
  <si>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</si>
  <si>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</si>
  <si>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</si>
  <si>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</si>
  <si>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</si>
  <si>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</si>
  <si>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</si>
  <si>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</si>
  <si>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</si>
  <si>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</si>
  <si>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</si>
  <si>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</si>
  <si>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</si>
  <si>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</si>
  <si>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</si>
  <si>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</si>
  <si>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</si>
  <si>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</si>
  <si>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</si>
  <si>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</si>
  <si>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</si>
  <si>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</si>
  <si>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</si>
  <si>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</si>
  <si>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</si>
  <si>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</si>
  <si>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</si>
  <si>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</si>
  <si>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</si>
  <si>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</si>
  <si>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</si>
  <si>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</si>
  <si>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</si>
  <si>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</si>
  <si>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</si>
  <si>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</si>
  <si>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</si>
  <si>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</si>
  <si>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</si>
  <si>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</si>
  <si>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</si>
  <si>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</si>
  <si>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</si>
  <si>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</si>
  <si>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</si>
  <si>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</si>
  <si>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</si>
  <si>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</si>
  <si>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</si>
  <si>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</si>
  <si>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</si>
  <si>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</si>
  <si>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</si>
  <si>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</si>
  <si>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</si>
  <si>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</si>
  <si>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</si>
  <si>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</si>
  <si>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</si>
  <si>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</si>
  <si>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</si>
  <si>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</si>
  <si>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</si>
  <si>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</si>
  <si>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</si>
  <si>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</si>
  <si>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</si>
  <si>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</si>
  <si>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</si>
  <si>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</si>
  <si>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</si>
  <si>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</si>
  <si>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</si>
  <si>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</si>
  <si>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</si>
  <si>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</si>
  <si>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</si>
  <si>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</si>
  <si>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</si>
  <si>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</si>
  <si>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</si>
  <si>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</si>
  <si>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</si>
  <si>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</si>
  <si>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</si>
  <si>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</si>
  <si>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</si>
  <si>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</si>
  <si>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</si>
  <si>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</si>
  <si>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</si>
  <si>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</si>
  <si>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</si>
  <si>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</si>
  <si>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</si>
  <si>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</si>
  <si>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</si>
  <si>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</si>
  <si>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</si>
  <si>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</si>
  <si>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</si>
  <si>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</si>
  <si>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</si>
  <si>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</si>
  <si>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</si>
  <si>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</si>
  <si>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</si>
  <si>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</si>
  <si>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</si>
  <si>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</si>
  <si>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</si>
  <si>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</si>
  <si>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</si>
  <si>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</si>
  <si>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</si>
  <si>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</si>
  <si>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</si>
  <si>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</si>
  <si>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</si>
  <si>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</si>
  <si>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</si>
  <si>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</si>
  <si>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</si>
  <si>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</si>
  <si>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</si>
  <si>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</si>
  <si>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</si>
  <si>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</si>
  <si>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</si>
  <si>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</si>
  <si>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</si>
  <si>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</si>
  <si>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</si>
  <si>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</si>
  <si>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</si>
  <si>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</si>
  <si>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</si>
  <si>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</si>
  <si>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</si>
  <si>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</si>
  <si>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</si>
  <si>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</si>
  <si>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</si>
  <si>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</si>
  <si>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</si>
  <si>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</si>
  <si>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</si>
  <si>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</si>
  <si>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</si>
  <si>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</si>
  <si>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</si>
  <si>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</si>
  <si>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</si>
  <si>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</si>
  <si>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</si>
  <si>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</si>
  <si>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</si>
  <si>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</si>
  <si>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</si>
  <si>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</si>
  <si>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</si>
  <si>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</si>
  <si>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</si>
  <si>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</si>
  <si>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</si>
  <si>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</si>
  <si>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</si>
  <si>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</si>
  <si>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</si>
  <si>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</si>
  <si>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</si>
  <si>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</si>
  <si>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</si>
  <si>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</si>
  <si>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</si>
  <si>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</si>
  <si>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</si>
  <si>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</si>
  <si>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</si>
  <si>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</si>
  <si>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</si>
  <si>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</si>
  <si>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</si>
  <si>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</si>
  <si>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</si>
  <si>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</si>
  <si>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</si>
  <si>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</si>
  <si>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</si>
  <si>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</si>
  <si>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</si>
  <si>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</si>
  <si>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</si>
  <si>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</si>
  <si>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</si>
  <si>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</si>
  <si>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</si>
  <si>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</si>
  <si>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</si>
  <si>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</si>
  <si>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</si>
  <si>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</si>
  <si>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</si>
  <si>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</si>
  <si>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</si>
  <si>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</si>
  <si>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</si>
  <si>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</si>
  <si>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</si>
  <si>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</si>
  <si>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</si>
  <si>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</si>
  <si>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</si>
  <si>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</si>
  <si>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</si>
  <si>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</si>
  <si>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</si>
  <si>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</si>
  <si>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</si>
  <si>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</si>
  <si>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</si>
  <si>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</si>
  <si>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</si>
  <si>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</si>
  <si>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</si>
  <si>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</si>
  <si>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</si>
  <si>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</si>
  <si>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</si>
  <si>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</si>
  <si>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</si>
  <si>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</si>
  <si>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</si>
  <si>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</si>
  <si>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</si>
  <si>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</si>
  <si>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</si>
  <si>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</si>
  <si>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</si>
  <si>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</si>
  <si>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</si>
  <si>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</si>
  <si>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</si>
  <si>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</si>
  <si>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</si>
  <si>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</si>
  <si>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</si>
  <si>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</si>
  <si>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</si>
  <si>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</si>
  <si>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</si>
  <si>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</si>
  <si>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</si>
  <si>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</si>
  <si>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</si>
  <si>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</si>
  <si>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</si>
  <si>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</si>
  <si>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</si>
  <si>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</si>
  <si>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</si>
  <si>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</si>
  <si>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</si>
  <si>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</si>
  <si>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</si>
  <si>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</si>
  <si>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</si>
  <si>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</si>
  <si>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</si>
  <si>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</si>
  <si>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</si>
  <si>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</si>
  <si>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</si>
  <si>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</si>
  <si>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</si>
  <si>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</si>
  <si>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</si>
  <si>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</si>
  <si>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</si>
  <si>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</si>
  <si>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</si>
  <si>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</si>
  <si>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</si>
  <si>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</si>
  <si>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</si>
  <si>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</si>
  <si>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</si>
  <si>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</si>
  <si>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</si>
  <si>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</si>
  <si>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</si>
  <si>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</si>
  <si>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</si>
  <si>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</si>
  <si>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</si>
  <si>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</si>
  <si>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</si>
  <si>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</si>
  <si>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</si>
  <si>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</si>
  <si>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</si>
  <si>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</si>
  <si>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</si>
  <si>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</si>
  <si>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</si>
  <si>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</si>
  <si>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</si>
  <si>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</si>
  <si>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</si>
  <si>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</si>
  <si>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</si>
  <si>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</si>
  <si>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</si>
  <si>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</si>
  <si>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</si>
  <si>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</si>
  <si>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</si>
  <si>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</si>
  <si>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</si>
  <si>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</si>
  <si>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</si>
  <si>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</si>
  <si>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</si>
  <si>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</si>
  <si>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</si>
  <si>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</si>
  <si>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</si>
  <si>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</si>
  <si>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</si>
  <si>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</si>
  <si>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</si>
  <si>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</si>
  <si>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</si>
  <si>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</si>
  <si>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</si>
  <si>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</si>
  <si>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</si>
  <si>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</si>
  <si>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</si>
  <si>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</si>
  <si>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</si>
  <si>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</si>
  <si>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</si>
  <si>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</si>
  <si>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</si>
  <si>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</si>
  <si>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</si>
  <si>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</si>
  <si>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</si>
  <si>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</si>
  <si>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</si>
  <si>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</si>
  <si>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</si>
  <si>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</si>
  <si>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</si>
  <si>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</si>
  <si>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</si>
  <si>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</si>
  <si>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</si>
  <si>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</si>
  <si>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</si>
  <si>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</si>
  <si>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</si>
  <si>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</si>
  <si>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</si>
  <si>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</si>
  <si>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</si>
  <si>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</si>
  <si>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</si>
  <si>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</si>
  <si>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</si>
  <si>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</si>
  <si>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</si>
  <si>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</si>
  <si>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</si>
  <si>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</si>
  <si>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</si>
  <si>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</si>
  <si>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</si>
  <si>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</si>
  <si>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</si>
  <si>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</si>
  <si>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</si>
  <si>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</si>
  <si>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</si>
  <si>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</si>
  <si>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</si>
  <si>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</si>
  <si>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</si>
  <si>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</si>
  <si>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</si>
  <si>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</si>
  <si>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</si>
  <si>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</si>
  <si>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</si>
  <si>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</si>
  <si>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</si>
  <si>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</si>
  <si>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</si>
  <si>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</si>
  <si>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</si>
  <si>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</si>
  <si>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</si>
  <si>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</si>
  <si>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</si>
  <si>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</si>
  <si>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</si>
  <si>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</si>
  <si>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</si>
  <si>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</si>
  <si>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</si>
  <si>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</si>
  <si>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</si>
  <si>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</si>
  <si>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</si>
  <si>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</si>
  <si>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</si>
  <si>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</si>
  <si>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</si>
  <si>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</si>
  <si>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</si>
  <si>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</si>
  <si>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</si>
  <si>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</si>
  <si>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</si>
  <si>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</si>
  <si>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</si>
  <si>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</si>
  <si>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</si>
  <si>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</si>
  <si>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</si>
  <si>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</si>
  <si>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</si>
  <si>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</si>
  <si>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</si>
  <si>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</si>
  <si>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</si>
  <si>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</si>
  <si>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</si>
  <si>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</si>
  <si>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</si>
  <si>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</si>
  <si>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</si>
  <si>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</si>
  <si>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</si>
  <si>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</si>
  <si>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朝日町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</si>
  <si>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</si>
  <si>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</si>
  <si>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</si>
  <si>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</si>
  <si>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</si>
  <si>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</si>
  <si>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</si>
  <si>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富山県</t>
  </si>
  <si>
    <t>16000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</si>
  <si>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</si>
  <si>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</si>
  <si>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</si>
  <si>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</si>
  <si>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</si>
  <si>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</si>
  <si>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</si>
  <si>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</si>
  <si>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</si>
  <si>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</si>
  <si>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</si>
  <si>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</si>
  <si>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</si>
  <si>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</si>
  <si>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</si>
  <si>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</si>
  <si>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</si>
  <si>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</si>
  <si>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</si>
  <si>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</si>
  <si>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</si>
  <si>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</si>
  <si>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</si>
  <si>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</si>
  <si>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</si>
  <si>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</si>
  <si>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</si>
  <si>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</si>
  <si>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</si>
  <si>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合計 処理量（平成２４年度実績） ごみ処理フローシート</t>
  </si>
  <si>
    <t>合計 処理量（平成２４年度実績）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</si>
  <si>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</si>
  <si>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</si>
  <si>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</si>
  <si>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</si>
  <si>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</si>
  <si>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</si>
  <si>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</si>
  <si>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</si>
  <si>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</si>
  <si>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</si>
  <si>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</si>
  <si>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</si>
  <si>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</si>
  <si>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</si>
  <si>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</si>
  <si>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</si>
  <si>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</si>
  <si>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</si>
  <si>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16343</t>
  </si>
  <si>
    <t>16000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</si>
</sst>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FF0000"/>
      <name val="MS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414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49" fontId="19" fillId="0" borderId="69" xfId="0" applyNumberFormat="1" applyFont="1" applyFill="1" applyBorder="1" applyAlignment="1" quotePrefix="1">
      <alignment vertical="center"/>
    </xf>
    <xf numFmtId="3" fontId="56" fillId="36" borderId="69" xfId="48" applyNumberFormat="1" applyFont="1" applyFill="1" applyBorder="1" applyAlignment="1">
      <alignment horizontal="right"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191" fontId="56" fillId="36" borderId="69" xfId="48" applyNumberFormat="1" applyFont="1" applyFill="1" applyBorder="1" applyAlignment="1">
      <alignment horizontal="right" vertical="center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56" fillId="0" borderId="69" xfId="0" applyNumberFormat="1" applyFont="1" applyFill="1" applyBorder="1" applyAlignment="1">
      <alignment horizontal="right" vertical="center"/>
    </xf>
    <xf numFmtId="191" fontId="56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zoomScalePageLayoutView="0" workbookViewId="0" topLeftCell="A1">
      <pane xSplit="3" ySplit="6" topLeftCell="D16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7" width="11.69921875" style="309" customWidth="1"/>
    <col min="8" max="27" width="10.59765625" style="309" customWidth="1"/>
    <col min="28" max="28" width="10.59765625" style="310" customWidth="1"/>
    <col min="29" max="36" width="10.59765625" style="309" customWidth="1"/>
    <col min="37" max="38" width="15.5" style="310" customWidth="1"/>
    <col min="39" max="42" width="10.59765625" style="309" customWidth="1"/>
    <col min="43" max="16384" width="9" style="311" customWidth="1"/>
  </cols>
  <sheetData>
    <row r="1" spans="1:42" s="175" customFormat="1" ht="17.25">
      <c r="A1" s="249" t="s">
        <v>556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40" t="s">
        <v>278</v>
      </c>
      <c r="B2" s="340" t="s">
        <v>279</v>
      </c>
      <c r="C2" s="340" t="s">
        <v>280</v>
      </c>
      <c r="D2" s="329" t="s">
        <v>272</v>
      </c>
      <c r="E2" s="334"/>
      <c r="F2" s="186"/>
      <c r="G2" s="187" t="s">
        <v>283</v>
      </c>
      <c r="H2" s="329" t="s">
        <v>284</v>
      </c>
      <c r="I2" s="334"/>
      <c r="J2" s="334"/>
      <c r="K2" s="344"/>
      <c r="L2" s="323" t="s">
        <v>285</v>
      </c>
      <c r="M2" s="324"/>
      <c r="N2" s="325"/>
      <c r="O2" s="320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2" t="s">
        <v>289</v>
      </c>
      <c r="AC2" s="329" t="s">
        <v>290</v>
      </c>
      <c r="AD2" s="334"/>
      <c r="AE2" s="334"/>
      <c r="AF2" s="334"/>
      <c r="AG2" s="334"/>
      <c r="AH2" s="334"/>
      <c r="AI2" s="334"/>
      <c r="AJ2" s="335"/>
      <c r="AK2" s="332" t="s">
        <v>291</v>
      </c>
      <c r="AL2" s="332" t="s">
        <v>292</v>
      </c>
      <c r="AM2" s="329" t="s">
        <v>293</v>
      </c>
      <c r="AN2" s="330"/>
      <c r="AO2" s="330"/>
      <c r="AP2" s="331"/>
    </row>
    <row r="3" spans="1:42" s="176" customFormat="1" ht="25.5" customHeight="1">
      <c r="A3" s="341"/>
      <c r="B3" s="341"/>
      <c r="C3" s="343"/>
      <c r="D3" s="184"/>
      <c r="E3" s="320" t="s">
        <v>256</v>
      </c>
      <c r="F3" s="320" t="s">
        <v>296</v>
      </c>
      <c r="G3" s="185"/>
      <c r="H3" s="320" t="s">
        <v>257</v>
      </c>
      <c r="I3" s="320" t="s">
        <v>258</v>
      </c>
      <c r="J3" s="320" t="s">
        <v>299</v>
      </c>
      <c r="K3" s="327" t="s">
        <v>300</v>
      </c>
      <c r="L3" s="326" t="s">
        <v>301</v>
      </c>
      <c r="M3" s="326" t="s">
        <v>302</v>
      </c>
      <c r="N3" s="326" t="s">
        <v>303</v>
      </c>
      <c r="O3" s="321"/>
      <c r="P3" s="320" t="s">
        <v>259</v>
      </c>
      <c r="Q3" s="320" t="s">
        <v>260</v>
      </c>
      <c r="R3" s="336" t="s">
        <v>305</v>
      </c>
      <c r="S3" s="337"/>
      <c r="T3" s="337"/>
      <c r="U3" s="337"/>
      <c r="V3" s="337"/>
      <c r="W3" s="337"/>
      <c r="X3" s="337"/>
      <c r="Y3" s="338"/>
      <c r="Z3" s="320" t="s">
        <v>261</v>
      </c>
      <c r="AA3" s="327" t="s">
        <v>300</v>
      </c>
      <c r="AB3" s="333"/>
      <c r="AC3" s="320" t="s">
        <v>262</v>
      </c>
      <c r="AD3" s="320" t="s">
        <v>268</v>
      </c>
      <c r="AE3" s="320" t="s">
        <v>263</v>
      </c>
      <c r="AF3" s="320" t="s">
        <v>309</v>
      </c>
      <c r="AG3" s="320" t="s">
        <v>311</v>
      </c>
      <c r="AH3" s="320" t="s">
        <v>264</v>
      </c>
      <c r="AI3" s="320" t="s">
        <v>265</v>
      </c>
      <c r="AJ3" s="327" t="s">
        <v>300</v>
      </c>
      <c r="AK3" s="333"/>
      <c r="AL3" s="333"/>
      <c r="AM3" s="320" t="s">
        <v>260</v>
      </c>
      <c r="AN3" s="320" t="s">
        <v>266</v>
      </c>
      <c r="AO3" s="320" t="s">
        <v>267</v>
      </c>
      <c r="AP3" s="327" t="s">
        <v>300</v>
      </c>
    </row>
    <row r="4" spans="1:42" s="176" customFormat="1" ht="36" customHeight="1">
      <c r="A4" s="341"/>
      <c r="B4" s="341"/>
      <c r="C4" s="343"/>
      <c r="D4" s="184"/>
      <c r="E4" s="321"/>
      <c r="F4" s="322"/>
      <c r="G4" s="190"/>
      <c r="H4" s="321"/>
      <c r="I4" s="321"/>
      <c r="J4" s="321"/>
      <c r="K4" s="327"/>
      <c r="L4" s="327"/>
      <c r="M4" s="327"/>
      <c r="N4" s="327"/>
      <c r="O4" s="321"/>
      <c r="P4" s="328"/>
      <c r="Q4" s="328"/>
      <c r="R4" s="327" t="s">
        <v>300</v>
      </c>
      <c r="S4" s="320" t="s">
        <v>268</v>
      </c>
      <c r="T4" s="320" t="s">
        <v>315</v>
      </c>
      <c r="U4" s="320" t="s">
        <v>263</v>
      </c>
      <c r="V4" s="320" t="s">
        <v>309</v>
      </c>
      <c r="W4" s="320" t="s">
        <v>311</v>
      </c>
      <c r="X4" s="320" t="s">
        <v>316</v>
      </c>
      <c r="Y4" s="320" t="s">
        <v>269</v>
      </c>
      <c r="Z4" s="339"/>
      <c r="AA4" s="327"/>
      <c r="AB4" s="333"/>
      <c r="AC4" s="328"/>
      <c r="AD4" s="328"/>
      <c r="AE4" s="328"/>
      <c r="AF4" s="322"/>
      <c r="AG4" s="322"/>
      <c r="AH4" s="328"/>
      <c r="AI4" s="328"/>
      <c r="AJ4" s="327"/>
      <c r="AK4" s="333"/>
      <c r="AL4" s="333"/>
      <c r="AM4" s="328"/>
      <c r="AN4" s="328"/>
      <c r="AO4" s="328"/>
      <c r="AP4" s="327"/>
    </row>
    <row r="5" spans="1:42" s="177" customFormat="1" ht="69" customHeight="1">
      <c r="A5" s="341"/>
      <c r="B5" s="341"/>
      <c r="C5" s="343"/>
      <c r="D5" s="191"/>
      <c r="E5" s="192"/>
      <c r="F5" s="192"/>
      <c r="G5" s="192"/>
      <c r="H5" s="192"/>
      <c r="I5" s="192"/>
      <c r="J5" s="192"/>
      <c r="K5" s="191"/>
      <c r="L5" s="327"/>
      <c r="M5" s="327"/>
      <c r="N5" s="327"/>
      <c r="O5" s="192"/>
      <c r="P5" s="192"/>
      <c r="Q5" s="192"/>
      <c r="R5" s="327"/>
      <c r="S5" s="322"/>
      <c r="T5" s="321"/>
      <c r="U5" s="321"/>
      <c r="V5" s="321"/>
      <c r="W5" s="321"/>
      <c r="X5" s="321"/>
      <c r="Y5" s="322"/>
      <c r="Z5" s="191"/>
      <c r="AA5" s="191"/>
      <c r="AB5" s="333"/>
      <c r="AC5" s="192"/>
      <c r="AD5" s="192"/>
      <c r="AE5" s="192"/>
      <c r="AF5" s="192"/>
      <c r="AG5" s="192"/>
      <c r="AH5" s="192"/>
      <c r="AI5" s="192"/>
      <c r="AJ5" s="191"/>
      <c r="AK5" s="333"/>
      <c r="AL5" s="333"/>
      <c r="AM5" s="192"/>
      <c r="AN5" s="192"/>
      <c r="AO5" s="192"/>
      <c r="AP5" s="191"/>
    </row>
    <row r="6" spans="1:42" s="178" customFormat="1" ht="13.5">
      <c r="A6" s="341"/>
      <c r="B6" s="342"/>
      <c r="C6" s="343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562</v>
      </c>
      <c r="B7" s="272" t="s">
        <v>563</v>
      </c>
      <c r="C7" s="273" t="s">
        <v>300</v>
      </c>
      <c r="D7" s="274">
        <f aca="true" t="shared" si="0" ref="D7:K7">SUM(D8:D22)</f>
        <v>1098716</v>
      </c>
      <c r="E7" s="274">
        <f t="shared" si="0"/>
        <v>1098716</v>
      </c>
      <c r="F7" s="274">
        <f t="shared" si="0"/>
        <v>0</v>
      </c>
      <c r="G7" s="274">
        <f t="shared" si="0"/>
        <v>13432</v>
      </c>
      <c r="H7" s="274">
        <f t="shared" si="0"/>
        <v>344085</v>
      </c>
      <c r="I7" s="274">
        <f t="shared" si="0"/>
        <v>32581</v>
      </c>
      <c r="J7" s="290">
        <f t="shared" si="0"/>
        <v>34043</v>
      </c>
      <c r="K7" s="290">
        <f t="shared" si="0"/>
        <v>410709</v>
      </c>
      <c r="L7" s="290">
        <f>IF(D7&lt;&gt;0,K7/D7/365*1000000,"-")</f>
        <v>1024.1319294397292</v>
      </c>
      <c r="M7" s="290">
        <f>IF(D7&lt;&gt;0,('ごみ搬入量内訳'!BR7+'ごみ処理概要'!J7)/'ごみ処理概要'!D7/365*1000000,"-")</f>
        <v>720.7965342559013</v>
      </c>
      <c r="N7" s="274">
        <f>IF(D7&lt;&gt;0,'ごみ搬入量内訳'!CM7/'ごみ処理概要'!D7/365*1000000,"-")</f>
        <v>303.33539518382776</v>
      </c>
      <c r="O7" s="274">
        <f aca="true" t="shared" si="1" ref="O7:AA7">SUM(O8:O22)</f>
        <v>0</v>
      </c>
      <c r="P7" s="274">
        <f t="shared" si="1"/>
        <v>302504</v>
      </c>
      <c r="Q7" s="274">
        <f t="shared" si="1"/>
        <v>2656</v>
      </c>
      <c r="R7" s="274">
        <f t="shared" si="1"/>
        <v>58845</v>
      </c>
      <c r="S7" s="274">
        <f t="shared" si="1"/>
        <v>24123</v>
      </c>
      <c r="T7" s="274">
        <f t="shared" si="1"/>
        <v>10772</v>
      </c>
      <c r="U7" s="274">
        <f t="shared" si="1"/>
        <v>9389</v>
      </c>
      <c r="V7" s="274">
        <f t="shared" si="1"/>
        <v>1671</v>
      </c>
      <c r="W7" s="274">
        <f t="shared" si="1"/>
        <v>936</v>
      </c>
      <c r="X7" s="274">
        <f t="shared" si="1"/>
        <v>11929</v>
      </c>
      <c r="Y7" s="274">
        <f t="shared" si="1"/>
        <v>25</v>
      </c>
      <c r="Z7" s="274">
        <f t="shared" si="1"/>
        <v>12657</v>
      </c>
      <c r="AA7" s="274">
        <f t="shared" si="1"/>
        <v>376662</v>
      </c>
      <c r="AB7" s="275">
        <f>IF(AA7&lt;&gt;0,(Z7+P7+R7)/AA7*100,"-")</f>
        <v>99.29485852037105</v>
      </c>
      <c r="AC7" s="274">
        <f aca="true" t="shared" si="2" ref="AC7:AJ7">SUM(AC8:AC22)</f>
        <v>4023</v>
      </c>
      <c r="AD7" s="274">
        <f t="shared" si="2"/>
        <v>8511</v>
      </c>
      <c r="AE7" s="274">
        <f t="shared" si="2"/>
        <v>9389</v>
      </c>
      <c r="AF7" s="274">
        <f t="shared" si="2"/>
        <v>1671</v>
      </c>
      <c r="AG7" s="274">
        <f t="shared" si="2"/>
        <v>936</v>
      </c>
      <c r="AH7" s="274">
        <f t="shared" si="2"/>
        <v>11787</v>
      </c>
      <c r="AI7" s="274">
        <f t="shared" si="2"/>
        <v>10507</v>
      </c>
      <c r="AJ7" s="274">
        <f t="shared" si="2"/>
        <v>46824</v>
      </c>
      <c r="AK7" s="292">
        <f>IF((AA7+J7)&lt;&gt;0,(Z7+AJ7+J7)/(AA7+J7)*100,"-")</f>
        <v>22.771575705189857</v>
      </c>
      <c r="AL7" s="292">
        <f>IF((AA7+J7)&lt;&gt;0,('資源化量内訳'!D7-'資源化量内訳'!R7-'資源化量内訳'!T7-'資源化量内訳'!V7-'資源化量内訳'!U7)/(AA7+J7)*100,"-")</f>
        <v>21.179678844913017</v>
      </c>
      <c r="AM7" s="274">
        <f>SUM(AM8:AM22)</f>
        <v>2656</v>
      </c>
      <c r="AN7" s="274">
        <f>SUM(AN8:AN22)</f>
        <v>27757</v>
      </c>
      <c r="AO7" s="274">
        <f>SUM(AO8:AO22)</f>
        <v>5417</v>
      </c>
      <c r="AP7" s="274">
        <f>SUM(AP8:AP22)</f>
        <v>35830</v>
      </c>
    </row>
    <row r="8" spans="1:42" s="282" customFormat="1" ht="12" customHeight="1">
      <c r="A8" s="277" t="s">
        <v>562</v>
      </c>
      <c r="B8" s="278" t="s">
        <v>564</v>
      </c>
      <c r="C8" s="277" t="s">
        <v>565</v>
      </c>
      <c r="D8" s="279">
        <f aca="true" t="shared" si="3" ref="D8:D22">+E8+F8</f>
        <v>422069</v>
      </c>
      <c r="E8" s="279">
        <v>422069</v>
      </c>
      <c r="F8" s="279">
        <v>0</v>
      </c>
      <c r="G8" s="279">
        <v>5246</v>
      </c>
      <c r="H8" s="279">
        <f>SUM('ごみ搬入量内訳'!E8,+'ごみ搬入量内訳'!AD8)</f>
        <v>151738</v>
      </c>
      <c r="I8" s="279">
        <f>'ごみ搬入量内訳'!BC8</f>
        <v>790</v>
      </c>
      <c r="J8" s="279">
        <f>'資源化量内訳'!BO8</f>
        <v>16712</v>
      </c>
      <c r="K8" s="279">
        <f aca="true" t="shared" si="4" ref="K8:K22">SUM(H8:J8)</f>
        <v>169240</v>
      </c>
      <c r="L8" s="279">
        <f aca="true" t="shared" si="5" ref="L8:L22">IF(D8&lt;&gt;0,K8/D8/365*1000000,"-")</f>
        <v>1098.5673737628501</v>
      </c>
      <c r="M8" s="279">
        <f>IF(D8&lt;&gt;0,('ごみ搬入量内訳'!BR8+'ごみ処理概要'!J8)/'ごみ処理概要'!D8/365*1000000,"-")</f>
        <v>770.1525917482103</v>
      </c>
      <c r="N8" s="279">
        <f>IF(D8&lt;&gt;0,'ごみ搬入量内訳'!CM8/'ごみ処理概要'!D8/365*1000000,"-")</f>
        <v>328.41478201463974</v>
      </c>
      <c r="O8" s="280">
        <f>'ごみ搬入量内訳'!DH8</f>
        <v>0</v>
      </c>
      <c r="P8" s="280">
        <f>'ごみ処理量内訳'!E8</f>
        <v>124732</v>
      </c>
      <c r="Q8" s="280">
        <f>'ごみ処理量内訳'!N8</f>
        <v>369</v>
      </c>
      <c r="R8" s="279">
        <f aca="true" t="shared" si="6" ref="R8:R22">SUM(S8:Y8)</f>
        <v>23035</v>
      </c>
      <c r="S8" s="280">
        <f>'ごみ処理量内訳'!G8</f>
        <v>6223</v>
      </c>
      <c r="T8" s="280">
        <f>'ごみ処理量内訳'!L8</f>
        <v>4278</v>
      </c>
      <c r="U8" s="280">
        <f>'ごみ処理量内訳'!H8</f>
        <v>9171</v>
      </c>
      <c r="V8" s="280">
        <f>'ごみ処理量内訳'!I8</f>
        <v>0</v>
      </c>
      <c r="W8" s="280">
        <f>'ごみ処理量内訳'!J8</f>
        <v>668</v>
      </c>
      <c r="X8" s="280">
        <f>'ごみ処理量内訳'!K8</f>
        <v>2695</v>
      </c>
      <c r="Y8" s="280">
        <f>'ごみ処理量内訳'!M8</f>
        <v>0</v>
      </c>
      <c r="Z8" s="279">
        <f>'資源化量内訳'!Y8</f>
        <v>4388</v>
      </c>
      <c r="AA8" s="279">
        <f aca="true" t="shared" si="7" ref="AA8:AA22">SUM(P8,Q8,R8,Z8)</f>
        <v>152524</v>
      </c>
      <c r="AB8" s="281">
        <f aca="true" t="shared" si="8" ref="AB8:AB22">IF(AA8&lt;&gt;0,(Z8+P8+R8)/AA8*100,"-")</f>
        <v>99.75807086097926</v>
      </c>
      <c r="AC8" s="279">
        <f>'施設資源化量内訳'!Y8</f>
        <v>2911</v>
      </c>
      <c r="AD8" s="279">
        <f>'施設資源化量内訳'!AT8</f>
        <v>2243</v>
      </c>
      <c r="AE8" s="279">
        <f>'施設資源化量内訳'!BO8</f>
        <v>9171</v>
      </c>
      <c r="AF8" s="279">
        <f>'施設資源化量内訳'!CJ8</f>
        <v>0</v>
      </c>
      <c r="AG8" s="279">
        <f>'施設資源化量内訳'!DE8</f>
        <v>668</v>
      </c>
      <c r="AH8" s="279">
        <f>'施設資源化量内訳'!DZ8</f>
        <v>2695</v>
      </c>
      <c r="AI8" s="279">
        <f>'施設資源化量内訳'!EU8</f>
        <v>4278</v>
      </c>
      <c r="AJ8" s="279">
        <f aca="true" t="shared" si="9" ref="AJ8:AJ22">SUM(AC8:AI8)</f>
        <v>21966</v>
      </c>
      <c r="AK8" s="281">
        <f aca="true" t="shared" si="10" ref="AK8:AK22">IF((AA8+J8)&lt;&gt;0,(Z8+AJ8+J8)/(AA8+J8)*100,"-")</f>
        <v>25.44730435604718</v>
      </c>
      <c r="AL8" s="281">
        <f>IF((AA8+J8)&lt;&gt;0,('資源化量内訳'!D8-'資源化量内訳'!R8-'資源化量内訳'!T8-'資源化量内訳'!V8-'資源化量内訳'!U8)/(AA8+J8)*100,"-")</f>
        <v>23.99844004821669</v>
      </c>
      <c r="AM8" s="279">
        <f>'ごみ処理量内訳'!AA8</f>
        <v>369</v>
      </c>
      <c r="AN8" s="279">
        <f>'ごみ処理量内訳'!AB8</f>
        <v>11783</v>
      </c>
      <c r="AO8" s="279">
        <f>'ごみ処理量内訳'!AC8</f>
        <v>1504</v>
      </c>
      <c r="AP8" s="279">
        <f aca="true" t="shared" si="11" ref="AP8:AP22">SUM(AM8:AO8)</f>
        <v>13656</v>
      </c>
    </row>
    <row r="9" spans="1:42" s="282" customFormat="1" ht="12" customHeight="1">
      <c r="A9" s="277" t="s">
        <v>562</v>
      </c>
      <c r="B9" s="289" t="s">
        <v>566</v>
      </c>
      <c r="C9" s="277" t="s">
        <v>567</v>
      </c>
      <c r="D9" s="279">
        <f t="shared" si="3"/>
        <v>178360</v>
      </c>
      <c r="E9" s="279">
        <v>178360</v>
      </c>
      <c r="F9" s="279">
        <v>0</v>
      </c>
      <c r="G9" s="279">
        <v>2658</v>
      </c>
      <c r="H9" s="279">
        <f>SUM('ごみ搬入量内訳'!E9,+'ごみ搬入量内訳'!AD9)</f>
        <v>53518</v>
      </c>
      <c r="I9" s="279">
        <f>'ごみ搬入量内訳'!BC9</f>
        <v>12743</v>
      </c>
      <c r="J9" s="279">
        <f>'資源化量内訳'!BO9</f>
        <v>5505</v>
      </c>
      <c r="K9" s="279">
        <f t="shared" si="4"/>
        <v>71766</v>
      </c>
      <c r="L9" s="279">
        <f t="shared" si="5"/>
        <v>1102.3726064262828</v>
      </c>
      <c r="M9" s="279">
        <f>IF(D9&lt;&gt;0,('ごみ搬入量内訳'!BR9+'ごみ処理概要'!J9)/'ごみ処理概要'!D9/365*1000000,"-")</f>
        <v>643.5959902552019</v>
      </c>
      <c r="N9" s="279">
        <f>IF(D9&lt;&gt;0,'ごみ搬入量内訳'!CM9/'ごみ処理概要'!D9/365*1000000,"-")</f>
        <v>458.77661617108083</v>
      </c>
      <c r="O9" s="280">
        <f>'ごみ搬入量内訳'!DH9</f>
        <v>0</v>
      </c>
      <c r="P9" s="280">
        <f>'ごみ処理量内訳'!E9</f>
        <v>50120</v>
      </c>
      <c r="Q9" s="280">
        <f>'ごみ処理量内訳'!N9</f>
        <v>1459</v>
      </c>
      <c r="R9" s="279">
        <f t="shared" si="6"/>
        <v>14682</v>
      </c>
      <c r="S9" s="280">
        <f>'ごみ処理量内訳'!G9</f>
        <v>5779</v>
      </c>
      <c r="T9" s="280">
        <f>'ごみ処理量内訳'!L9</f>
        <v>1120</v>
      </c>
      <c r="U9" s="280">
        <f>'ごみ処理量内訳'!H9</f>
        <v>0</v>
      </c>
      <c r="V9" s="280">
        <f>'ごみ処理量内訳'!I9</f>
        <v>1671</v>
      </c>
      <c r="W9" s="280">
        <f>'ごみ処理量内訳'!J9</f>
        <v>268</v>
      </c>
      <c r="X9" s="280">
        <f>'ごみ処理量内訳'!K9</f>
        <v>5844</v>
      </c>
      <c r="Y9" s="280">
        <f>'ごみ処理量内訳'!M9</f>
        <v>0</v>
      </c>
      <c r="Z9" s="279">
        <f>'資源化量内訳'!Y9</f>
        <v>0</v>
      </c>
      <c r="AA9" s="279">
        <f t="shared" si="7"/>
        <v>66261</v>
      </c>
      <c r="AB9" s="281">
        <f t="shared" si="8"/>
        <v>97.79810144730686</v>
      </c>
      <c r="AC9" s="279">
        <f>'施設資源化量内訳'!Y9</f>
        <v>0</v>
      </c>
      <c r="AD9" s="279">
        <f>'施設資源化量内訳'!AT9</f>
        <v>4188</v>
      </c>
      <c r="AE9" s="279">
        <f>'施設資源化量内訳'!BO9</f>
        <v>0</v>
      </c>
      <c r="AF9" s="279">
        <f>'施設資源化量内訳'!CJ9</f>
        <v>1671</v>
      </c>
      <c r="AG9" s="279">
        <f>'施設資源化量内訳'!DE9</f>
        <v>268</v>
      </c>
      <c r="AH9" s="279">
        <f>'施設資源化量内訳'!DZ9</f>
        <v>5743</v>
      </c>
      <c r="AI9" s="279">
        <f>'施設資源化量内訳'!EU9</f>
        <v>1097</v>
      </c>
      <c r="AJ9" s="279">
        <f t="shared" si="9"/>
        <v>12967</v>
      </c>
      <c r="AK9" s="281">
        <f t="shared" si="10"/>
        <v>25.739207981495415</v>
      </c>
      <c r="AL9" s="281">
        <f>IF((AA9+J9)&lt;&gt;0,('資源化量内訳'!D9-'資源化量内訳'!R9-'資源化量内訳'!T9-'資源化量内訳'!V9-'資源化量内訳'!U9)/(AA9+J9)*100,"-")</f>
        <v>24.71225928712761</v>
      </c>
      <c r="AM9" s="279">
        <f>'ごみ処理量内訳'!AA9</f>
        <v>1459</v>
      </c>
      <c r="AN9" s="279">
        <f>'ごみ処理量内訳'!AB9</f>
        <v>5655</v>
      </c>
      <c r="AO9" s="279">
        <f>'ごみ処理量内訳'!AC9</f>
        <v>110</v>
      </c>
      <c r="AP9" s="279">
        <f t="shared" si="11"/>
        <v>7224</v>
      </c>
    </row>
    <row r="10" spans="1:42" s="282" customFormat="1" ht="12" customHeight="1">
      <c r="A10" s="277" t="s">
        <v>562</v>
      </c>
      <c r="B10" s="289" t="s">
        <v>568</v>
      </c>
      <c r="C10" s="277" t="s">
        <v>569</v>
      </c>
      <c r="D10" s="279">
        <f t="shared" si="3"/>
        <v>44472</v>
      </c>
      <c r="E10" s="279">
        <v>44472</v>
      </c>
      <c r="F10" s="279">
        <v>0</v>
      </c>
      <c r="G10" s="279">
        <v>301</v>
      </c>
      <c r="H10" s="279">
        <f>SUM('ごみ搬入量内訳'!E10,+'ごみ搬入量内訳'!AD10)</f>
        <v>15014</v>
      </c>
      <c r="I10" s="279">
        <f>'ごみ搬入量内訳'!BC10</f>
        <v>896</v>
      </c>
      <c r="J10" s="279">
        <f>'資源化量内訳'!BO10</f>
        <v>788</v>
      </c>
      <c r="K10" s="279">
        <f t="shared" si="4"/>
        <v>16698</v>
      </c>
      <c r="L10" s="279">
        <f t="shared" si="5"/>
        <v>1028.6909787164836</v>
      </c>
      <c r="M10" s="279">
        <f>IF(D10&lt;&gt;0,('ごみ搬入量内訳'!BR10+'ごみ処理概要'!J10)/'ごみ処理概要'!D10/365*1000000,"-")</f>
        <v>787.3200807280308</v>
      </c>
      <c r="N10" s="279">
        <f>IF(D10&lt;&gt;0,'ごみ搬入量内訳'!CM10/'ごみ処理概要'!D10/365*1000000,"-")</f>
        <v>241.3708979884526</v>
      </c>
      <c r="O10" s="280">
        <f>'ごみ搬入量内訳'!DH10</f>
        <v>0</v>
      </c>
      <c r="P10" s="280">
        <f>'ごみ処理量内訳'!E10</f>
        <v>12339</v>
      </c>
      <c r="Q10" s="280">
        <f>'ごみ処理量内訳'!N10</f>
        <v>1</v>
      </c>
      <c r="R10" s="279">
        <f t="shared" si="6"/>
        <v>2286</v>
      </c>
      <c r="S10" s="280">
        <f>'ごみ処理量内訳'!G10</f>
        <v>2286</v>
      </c>
      <c r="T10" s="280">
        <f>'ごみ処理量内訳'!L10</f>
        <v>0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1284</v>
      </c>
      <c r="AA10" s="279">
        <f t="shared" si="7"/>
        <v>15910</v>
      </c>
      <c r="AB10" s="281">
        <f t="shared" si="8"/>
        <v>99.99371464487744</v>
      </c>
      <c r="AC10" s="279">
        <f>'施設資源化量内訳'!Y10</f>
        <v>9</v>
      </c>
      <c r="AD10" s="279">
        <f>'施設資源化量内訳'!AT10</f>
        <v>237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0</v>
      </c>
      <c r="AJ10" s="279">
        <f t="shared" si="9"/>
        <v>246</v>
      </c>
      <c r="AK10" s="281">
        <f t="shared" si="10"/>
        <v>13.881902024194515</v>
      </c>
      <c r="AL10" s="281">
        <f>IF((AA10+J10)&lt;&gt;0,('資源化量内訳'!D10-'資源化量内訳'!R10-'資源化量内訳'!T10-'資源化量内訳'!V10-'資源化量内訳'!U10)/(AA10+J10)*100,"-")</f>
        <v>13.881902024194515</v>
      </c>
      <c r="AM10" s="279">
        <f>'ごみ処理量内訳'!AA10</f>
        <v>1</v>
      </c>
      <c r="AN10" s="279">
        <f>'ごみ処理量内訳'!AB10</f>
        <v>1128</v>
      </c>
      <c r="AO10" s="279">
        <f>'ごみ処理量内訳'!AC10</f>
        <v>565</v>
      </c>
      <c r="AP10" s="279">
        <f t="shared" si="11"/>
        <v>1694</v>
      </c>
    </row>
    <row r="11" spans="1:42" s="282" customFormat="1" ht="12" customHeight="1">
      <c r="A11" s="277" t="s">
        <v>562</v>
      </c>
      <c r="B11" s="289" t="s">
        <v>570</v>
      </c>
      <c r="C11" s="277" t="s">
        <v>571</v>
      </c>
      <c r="D11" s="279">
        <f t="shared" si="3"/>
        <v>51548</v>
      </c>
      <c r="E11" s="279">
        <v>51548</v>
      </c>
      <c r="F11" s="279">
        <v>0</v>
      </c>
      <c r="G11" s="279">
        <v>469</v>
      </c>
      <c r="H11" s="279">
        <f>SUM('ごみ搬入量内訳'!E11,+'ごみ搬入量内訳'!AD11)</f>
        <v>14931</v>
      </c>
      <c r="I11" s="279">
        <f>'ごみ搬入量内訳'!BC11</f>
        <v>870</v>
      </c>
      <c r="J11" s="279">
        <f>'資源化量内訳'!BO11</f>
        <v>1199</v>
      </c>
      <c r="K11" s="279">
        <f t="shared" si="4"/>
        <v>17000</v>
      </c>
      <c r="L11" s="279">
        <f t="shared" si="5"/>
        <v>903.5334535918645</v>
      </c>
      <c r="M11" s="279">
        <f>IF(D11&lt;&gt;0,('ごみ搬入量内訳'!BR11+'ごみ処理概要'!J11)/'ごみ処理概要'!D11/365*1000000,"-")</f>
        <v>618.123180310199</v>
      </c>
      <c r="N11" s="279">
        <f>IF(D11&lt;&gt;0,'ごみ搬入量内訳'!CM11/'ごみ処理概要'!D11/365*1000000,"-")</f>
        <v>285.4102732816654</v>
      </c>
      <c r="O11" s="280">
        <f>'ごみ搬入量内訳'!DH11</f>
        <v>0</v>
      </c>
      <c r="P11" s="280">
        <f>'ごみ処理量内訳'!E11</f>
        <v>12565</v>
      </c>
      <c r="Q11" s="280">
        <f>'ごみ処理量内訳'!N11</f>
        <v>0</v>
      </c>
      <c r="R11" s="279">
        <f t="shared" si="6"/>
        <v>2609</v>
      </c>
      <c r="S11" s="280">
        <f>'ごみ処理量内訳'!G11</f>
        <v>1433</v>
      </c>
      <c r="T11" s="280">
        <f>'ごみ処理量内訳'!L11</f>
        <v>1176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0</v>
      </c>
      <c r="Y11" s="280">
        <f>'ごみ処理量内訳'!M11</f>
        <v>0</v>
      </c>
      <c r="Z11" s="279">
        <f>'資源化量内訳'!Y11</f>
        <v>627</v>
      </c>
      <c r="AA11" s="279">
        <f t="shared" si="7"/>
        <v>15801</v>
      </c>
      <c r="AB11" s="281">
        <f t="shared" si="8"/>
        <v>100</v>
      </c>
      <c r="AC11" s="279">
        <f>'施設資源化量内訳'!Y11</f>
        <v>0</v>
      </c>
      <c r="AD11" s="279">
        <f>'施設資源化量内訳'!AT11</f>
        <v>185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0</v>
      </c>
      <c r="AI11" s="279">
        <f>'施設資源化量内訳'!EU11</f>
        <v>1164</v>
      </c>
      <c r="AJ11" s="279">
        <f t="shared" si="9"/>
        <v>1349</v>
      </c>
      <c r="AK11" s="281">
        <f t="shared" si="10"/>
        <v>18.676470588235293</v>
      </c>
      <c r="AL11" s="281">
        <f>IF((AA11+J11)&lt;&gt;0,('資源化量内訳'!D11-'資源化量内訳'!R11-'資源化量内訳'!T11-'資源化量内訳'!V11-'資源化量内訳'!U11)/(AA11+J11)*100,"-")</f>
        <v>18.676470588235293</v>
      </c>
      <c r="AM11" s="279">
        <f>'ごみ処理量内訳'!AA11</f>
        <v>0</v>
      </c>
      <c r="AN11" s="279">
        <f>'ごみ処理量内訳'!AB11</f>
        <v>1814</v>
      </c>
      <c r="AO11" s="279">
        <f>'ごみ処理量内訳'!AC11</f>
        <v>1251</v>
      </c>
      <c r="AP11" s="279">
        <f t="shared" si="11"/>
        <v>3065</v>
      </c>
    </row>
    <row r="12" spans="1:42" s="282" customFormat="1" ht="12" customHeight="1">
      <c r="A12" s="277" t="s">
        <v>562</v>
      </c>
      <c r="B12" s="278" t="s">
        <v>572</v>
      </c>
      <c r="C12" s="277" t="s">
        <v>573</v>
      </c>
      <c r="D12" s="312">
        <f t="shared" si="3"/>
        <v>33897</v>
      </c>
      <c r="E12" s="312">
        <v>33897</v>
      </c>
      <c r="F12" s="312">
        <v>0</v>
      </c>
      <c r="G12" s="312">
        <v>219</v>
      </c>
      <c r="H12" s="312">
        <f>SUM('ごみ搬入量内訳'!E12,+'ごみ搬入量内訳'!AD12)</f>
        <v>10846</v>
      </c>
      <c r="I12" s="312">
        <f>'ごみ搬入量内訳'!BC12</f>
        <v>1120</v>
      </c>
      <c r="J12" s="312">
        <f>'資源化量内訳'!BO12</f>
        <v>789</v>
      </c>
      <c r="K12" s="312">
        <f t="shared" si="4"/>
        <v>12755</v>
      </c>
      <c r="L12" s="312">
        <f t="shared" si="5"/>
        <v>1030.923252189045</v>
      </c>
      <c r="M12" s="312">
        <f>IF(D12&lt;&gt;0,('ごみ搬入量内訳'!BR12+'ごみ処理概要'!J12)/'ごみ処理概要'!D12/365*1000000,"-")</f>
        <v>749.5713242494083</v>
      </c>
      <c r="N12" s="312">
        <f>IF(D12&lt;&gt;0,'ごみ搬入量内訳'!CM12/'ごみ処理概要'!D12/365*1000000,"-")</f>
        <v>281.35192793963665</v>
      </c>
      <c r="O12" s="312">
        <f>'ごみ搬入量内訳'!DH12</f>
        <v>0</v>
      </c>
      <c r="P12" s="312">
        <f>'ごみ処理量内訳'!E12</f>
        <v>10077</v>
      </c>
      <c r="Q12" s="312">
        <f>'ごみ処理量内訳'!N12</f>
        <v>0</v>
      </c>
      <c r="R12" s="312">
        <f t="shared" si="6"/>
        <v>1068</v>
      </c>
      <c r="S12" s="312">
        <f>'ごみ処理量内訳'!G12</f>
        <v>420</v>
      </c>
      <c r="T12" s="312">
        <f>'ごみ処理量内訳'!L12</f>
        <v>648</v>
      </c>
      <c r="U12" s="312">
        <f>'ごみ処理量内訳'!H12</f>
        <v>0</v>
      </c>
      <c r="V12" s="312">
        <f>'ごみ処理量内訳'!I12</f>
        <v>0</v>
      </c>
      <c r="W12" s="312">
        <f>'ごみ処理量内訳'!J12</f>
        <v>0</v>
      </c>
      <c r="X12" s="312">
        <f>'ごみ処理量内訳'!K12</f>
        <v>0</v>
      </c>
      <c r="Y12" s="312">
        <f>'ごみ処理量内訳'!M12</f>
        <v>0</v>
      </c>
      <c r="Z12" s="312">
        <f>'資源化量内訳'!Y12</f>
        <v>821</v>
      </c>
      <c r="AA12" s="312">
        <f t="shared" si="7"/>
        <v>11966</v>
      </c>
      <c r="AB12" s="313">
        <f t="shared" si="8"/>
        <v>100</v>
      </c>
      <c r="AC12" s="312">
        <f>'施設資源化量内訳'!Y12</f>
        <v>195</v>
      </c>
      <c r="AD12" s="312">
        <f>'施設資源化量内訳'!AT12</f>
        <v>152</v>
      </c>
      <c r="AE12" s="312">
        <f>'施設資源化量内訳'!BO12</f>
        <v>0</v>
      </c>
      <c r="AF12" s="312">
        <f>'施設資源化量内訳'!CJ12</f>
        <v>0</v>
      </c>
      <c r="AG12" s="312">
        <f>'施設資源化量内訳'!DE12</f>
        <v>0</v>
      </c>
      <c r="AH12" s="312">
        <f>'施設資源化量内訳'!DZ12</f>
        <v>0</v>
      </c>
      <c r="AI12" s="312">
        <f>'施設資源化量内訳'!EU12</f>
        <v>648</v>
      </c>
      <c r="AJ12" s="312">
        <f t="shared" si="9"/>
        <v>995</v>
      </c>
      <c r="AK12" s="313">
        <f t="shared" si="10"/>
        <v>20.423363386907095</v>
      </c>
      <c r="AL12" s="313">
        <f>IF((AA12+J12)&lt;&gt;0,('資源化量内訳'!D12-'資源化量内訳'!R12-'資源化量内訳'!T12-'資源化量内訳'!V12-'資源化量内訳'!U12)/(AA12+J12)*100,"-")</f>
        <v>20.423363386907095</v>
      </c>
      <c r="AM12" s="312">
        <f>'ごみ処理量内訳'!AA12</f>
        <v>0</v>
      </c>
      <c r="AN12" s="312">
        <f>'ごみ処理量内訳'!AB12</f>
        <v>809</v>
      </c>
      <c r="AO12" s="312">
        <f>'ごみ処理量内訳'!AC12</f>
        <v>101</v>
      </c>
      <c r="AP12" s="312">
        <f t="shared" si="11"/>
        <v>910</v>
      </c>
    </row>
    <row r="13" spans="1:42" s="282" customFormat="1" ht="12" customHeight="1">
      <c r="A13" s="277" t="s">
        <v>562</v>
      </c>
      <c r="B13" s="278" t="s">
        <v>574</v>
      </c>
      <c r="C13" s="277" t="s">
        <v>575</v>
      </c>
      <c r="D13" s="312">
        <f t="shared" si="3"/>
        <v>42661</v>
      </c>
      <c r="E13" s="312">
        <v>42661</v>
      </c>
      <c r="F13" s="312">
        <v>0</v>
      </c>
      <c r="G13" s="312">
        <v>281</v>
      </c>
      <c r="H13" s="312">
        <f>SUM('ごみ搬入量内訳'!E13,+'ごみ搬入量内訳'!AD13)</f>
        <v>13834</v>
      </c>
      <c r="I13" s="312">
        <f>'ごみ搬入量内訳'!BC13</f>
        <v>837</v>
      </c>
      <c r="J13" s="312">
        <f>'資源化量内訳'!BO13</f>
        <v>459</v>
      </c>
      <c r="K13" s="312">
        <f t="shared" si="4"/>
        <v>15130</v>
      </c>
      <c r="L13" s="312">
        <f t="shared" si="5"/>
        <v>971.6615830505742</v>
      </c>
      <c r="M13" s="312">
        <f>IF(D13&lt;&gt;0,('ごみ搬入量内訳'!BR13+'ごみ処理概要'!J13)/'ごみ処理概要'!D13/365*1000000,"-")</f>
        <v>822.7976339751458</v>
      </c>
      <c r="N13" s="312">
        <f>IF(D13&lt;&gt;0,'ごみ搬入量内訳'!CM13/'ごみ処理概要'!D13/365*1000000,"-")</f>
        <v>148.86394907542837</v>
      </c>
      <c r="O13" s="312">
        <f>'ごみ搬入量内訳'!DH13</f>
        <v>0</v>
      </c>
      <c r="P13" s="312">
        <f>'ごみ処理量内訳'!E13</f>
        <v>11040</v>
      </c>
      <c r="Q13" s="312">
        <f>'ごみ処理量内訳'!N13</f>
        <v>2</v>
      </c>
      <c r="R13" s="312">
        <f t="shared" si="6"/>
        <v>2340</v>
      </c>
      <c r="S13" s="312">
        <f>'ごみ処理量内訳'!G13</f>
        <v>2340</v>
      </c>
      <c r="T13" s="312">
        <f>'ごみ処理量内訳'!L13</f>
        <v>0</v>
      </c>
      <c r="U13" s="312">
        <f>'ごみ処理量内訳'!H13</f>
        <v>0</v>
      </c>
      <c r="V13" s="312">
        <f>'ごみ処理量内訳'!I13</f>
        <v>0</v>
      </c>
      <c r="W13" s="312">
        <f>'ごみ処理量内訳'!J13</f>
        <v>0</v>
      </c>
      <c r="X13" s="312">
        <f>'ごみ処理量内訳'!K13</f>
        <v>0</v>
      </c>
      <c r="Y13" s="312">
        <f>'ごみ処理量内訳'!M13</f>
        <v>0</v>
      </c>
      <c r="Z13" s="312">
        <f>'資源化量内訳'!Y13</f>
        <v>1289</v>
      </c>
      <c r="AA13" s="312">
        <f t="shared" si="7"/>
        <v>14671</v>
      </c>
      <c r="AB13" s="313">
        <f t="shared" si="8"/>
        <v>99.98636766409923</v>
      </c>
      <c r="AC13" s="312">
        <f>'施設資源化量内訳'!Y13</f>
        <v>9</v>
      </c>
      <c r="AD13" s="312">
        <f>'施設資源化量内訳'!AT13</f>
        <v>243</v>
      </c>
      <c r="AE13" s="312">
        <f>'施設資源化量内訳'!BO13</f>
        <v>0</v>
      </c>
      <c r="AF13" s="312">
        <f>'施設資源化量内訳'!CJ13</f>
        <v>0</v>
      </c>
      <c r="AG13" s="312">
        <f>'施設資源化量内訳'!DE13</f>
        <v>0</v>
      </c>
      <c r="AH13" s="312">
        <f>'施設資源化量内訳'!DZ13</f>
        <v>0</v>
      </c>
      <c r="AI13" s="312">
        <f>'施設資源化量内訳'!EU13</f>
        <v>0</v>
      </c>
      <c r="AJ13" s="312">
        <f t="shared" si="9"/>
        <v>252</v>
      </c>
      <c r="AK13" s="313">
        <f t="shared" si="10"/>
        <v>13.218770654329148</v>
      </c>
      <c r="AL13" s="313">
        <f>IF((AA13+J13)&lt;&gt;0,('資源化量内訳'!D13-'資源化量内訳'!R13-'資源化量内訳'!T13-'資源化量内訳'!V13-'資源化量内訳'!U13)/(AA13+J13)*100,"-")</f>
        <v>13.218770654329148</v>
      </c>
      <c r="AM13" s="312">
        <f>'ごみ処理量内訳'!AA13</f>
        <v>2</v>
      </c>
      <c r="AN13" s="312">
        <f>'ごみ処理量内訳'!AB13</f>
        <v>1011</v>
      </c>
      <c r="AO13" s="312">
        <f>'ごみ処理量内訳'!AC13</f>
        <v>577</v>
      </c>
      <c r="AP13" s="312">
        <f t="shared" si="11"/>
        <v>1590</v>
      </c>
    </row>
    <row r="14" spans="1:42" s="282" customFormat="1" ht="12" customHeight="1">
      <c r="A14" s="277" t="s">
        <v>562</v>
      </c>
      <c r="B14" s="278" t="s">
        <v>576</v>
      </c>
      <c r="C14" s="277" t="s">
        <v>577</v>
      </c>
      <c r="D14" s="312">
        <f t="shared" si="3"/>
        <v>49841</v>
      </c>
      <c r="E14" s="312">
        <v>49841</v>
      </c>
      <c r="F14" s="312">
        <v>0</v>
      </c>
      <c r="G14" s="312">
        <v>525</v>
      </c>
      <c r="H14" s="312">
        <f>SUM('ごみ搬入量内訳'!E14,+'ごみ搬入量内訳'!AD14)</f>
        <v>13367</v>
      </c>
      <c r="I14" s="312">
        <f>'ごみ搬入量内訳'!BC14</f>
        <v>1091</v>
      </c>
      <c r="J14" s="312">
        <f>'資源化量内訳'!BO14</f>
        <v>1205</v>
      </c>
      <c r="K14" s="312">
        <f t="shared" si="4"/>
        <v>15663</v>
      </c>
      <c r="L14" s="312">
        <f t="shared" si="5"/>
        <v>860.9845060717739</v>
      </c>
      <c r="M14" s="312">
        <f>IF(D14&lt;&gt;0,('ごみ搬入量内訳'!BR14+'ごみ処理概要'!J14)/'ごみ処理概要'!D14/365*1000000,"-")</f>
        <v>561.2917571026549</v>
      </c>
      <c r="N14" s="312">
        <f>IF(D14&lt;&gt;0,'ごみ搬入量内訳'!CM14/'ごみ処理概要'!D14/365*1000000,"-")</f>
        <v>299.69274896911907</v>
      </c>
      <c r="O14" s="312">
        <f>'ごみ搬入量内訳'!DH14</f>
        <v>0</v>
      </c>
      <c r="P14" s="312">
        <f>'ごみ処理量内訳'!E14</f>
        <v>12805</v>
      </c>
      <c r="Q14" s="312">
        <f>'ごみ処理量内訳'!N14</f>
        <v>106</v>
      </c>
      <c r="R14" s="312">
        <f t="shared" si="6"/>
        <v>1547</v>
      </c>
      <c r="S14" s="312">
        <f>'ごみ処理量内訳'!G14</f>
        <v>933</v>
      </c>
      <c r="T14" s="312">
        <f>'ごみ処理量内訳'!L14</f>
        <v>538</v>
      </c>
      <c r="U14" s="312">
        <f>'ごみ処理量内訳'!H14</f>
        <v>0</v>
      </c>
      <c r="V14" s="312">
        <f>'ごみ処理量内訳'!I14</f>
        <v>0</v>
      </c>
      <c r="W14" s="312">
        <f>'ごみ処理量内訳'!J14</f>
        <v>0</v>
      </c>
      <c r="X14" s="312">
        <f>'ごみ処理量内訳'!K14</f>
        <v>76</v>
      </c>
      <c r="Y14" s="312">
        <f>'ごみ処理量内訳'!M14</f>
        <v>0</v>
      </c>
      <c r="Z14" s="312">
        <f>'資源化量内訳'!Y14</f>
        <v>0</v>
      </c>
      <c r="AA14" s="312">
        <f t="shared" si="7"/>
        <v>14458</v>
      </c>
      <c r="AB14" s="313">
        <f t="shared" si="8"/>
        <v>99.26684188684466</v>
      </c>
      <c r="AC14" s="312">
        <f>'施設資源化量内訳'!Y14</f>
        <v>0</v>
      </c>
      <c r="AD14" s="312">
        <f>'施設資源化量内訳'!AT14</f>
        <v>271</v>
      </c>
      <c r="AE14" s="312">
        <f>'施設資源化量内訳'!BO14</f>
        <v>0</v>
      </c>
      <c r="AF14" s="312">
        <f>'施設資源化量内訳'!CJ14</f>
        <v>0</v>
      </c>
      <c r="AG14" s="312">
        <f>'施設資源化量内訳'!DE14</f>
        <v>0</v>
      </c>
      <c r="AH14" s="312">
        <f>'施設資源化量内訳'!DZ14</f>
        <v>75</v>
      </c>
      <c r="AI14" s="312">
        <f>'施設資源化量内訳'!EU14</f>
        <v>537</v>
      </c>
      <c r="AJ14" s="312">
        <f t="shared" si="9"/>
        <v>883</v>
      </c>
      <c r="AK14" s="313">
        <f t="shared" si="10"/>
        <v>13.33077954414863</v>
      </c>
      <c r="AL14" s="313">
        <f>IF((AA14+J14)&lt;&gt;0,('資源化量内訳'!D14-'資源化量内訳'!R14-'資源化量内訳'!T14-'資源化量内訳'!V14-'資源化量内訳'!U14)/(AA14+J14)*100,"-")</f>
        <v>12.851944072016854</v>
      </c>
      <c r="AM14" s="312">
        <f>'ごみ処理量内訳'!AA14</f>
        <v>106</v>
      </c>
      <c r="AN14" s="312">
        <f>'ごみ処理量内訳'!AB14</f>
        <v>1492</v>
      </c>
      <c r="AO14" s="312">
        <f>'ごみ処理量内訳'!AC14</f>
        <v>306</v>
      </c>
      <c r="AP14" s="312">
        <f t="shared" si="11"/>
        <v>1904</v>
      </c>
    </row>
    <row r="15" spans="1:42" s="282" customFormat="1" ht="12" customHeight="1">
      <c r="A15" s="277" t="s">
        <v>562</v>
      </c>
      <c r="B15" s="278" t="s">
        <v>578</v>
      </c>
      <c r="C15" s="277" t="s">
        <v>579</v>
      </c>
      <c r="D15" s="312">
        <f t="shared" si="3"/>
        <v>31987</v>
      </c>
      <c r="E15" s="312">
        <v>31987</v>
      </c>
      <c r="F15" s="312">
        <v>0</v>
      </c>
      <c r="G15" s="312">
        <v>318</v>
      </c>
      <c r="H15" s="312">
        <f>SUM('ごみ搬入量内訳'!E15,+'ごみ搬入量内訳'!AD15)</f>
        <v>6913</v>
      </c>
      <c r="I15" s="312">
        <f>'ごみ搬入量内訳'!BC15</f>
        <v>997</v>
      </c>
      <c r="J15" s="314">
        <f>'資源化量内訳'!BO15</f>
        <v>499</v>
      </c>
      <c r="K15" s="314">
        <f t="shared" si="4"/>
        <v>8409</v>
      </c>
      <c r="L15" s="314">
        <f t="shared" si="5"/>
        <v>720.2412281359166</v>
      </c>
      <c r="M15" s="314">
        <f>IF(D15&lt;&gt;0,('ごみ搬入量内訳'!BR15+'ごみ処理概要'!J15)/'ごみ処理概要'!D15/365*1000000,"-")</f>
        <v>503.88621062238036</v>
      </c>
      <c r="N15" s="312">
        <f>IF(D15&lt;&gt;0,'ごみ搬入量内訳'!CM15/'ごみ処理概要'!D15/365*1000000,"-")</f>
        <v>216.3550175135361</v>
      </c>
      <c r="O15" s="312">
        <f>'ごみ搬入量内訳'!DH15</f>
        <v>0</v>
      </c>
      <c r="P15" s="312">
        <f>'ごみ処理量内訳'!E15</f>
        <v>6307</v>
      </c>
      <c r="Q15" s="312">
        <f>'ごみ処理量内訳'!N15</f>
        <v>517</v>
      </c>
      <c r="R15" s="312">
        <f t="shared" si="6"/>
        <v>561</v>
      </c>
      <c r="S15" s="312">
        <f>'ごみ処理量内訳'!G15</f>
        <v>0</v>
      </c>
      <c r="T15" s="312">
        <f>'ごみ処理量内訳'!L15</f>
        <v>405</v>
      </c>
      <c r="U15" s="312">
        <f>'ごみ処理量内訳'!H15</f>
        <v>156</v>
      </c>
      <c r="V15" s="312">
        <f>'ごみ処理量内訳'!I15</f>
        <v>0</v>
      </c>
      <c r="W15" s="312">
        <f>'ごみ処理量内訳'!J15</f>
        <v>0</v>
      </c>
      <c r="X15" s="312">
        <f>'ごみ処理量内訳'!K15</f>
        <v>0</v>
      </c>
      <c r="Y15" s="312">
        <f>'ごみ処理量内訳'!M15</f>
        <v>0</v>
      </c>
      <c r="Z15" s="312">
        <f>'資源化量内訳'!Y15</f>
        <v>525</v>
      </c>
      <c r="AA15" s="312">
        <f t="shared" si="7"/>
        <v>7910</v>
      </c>
      <c r="AB15" s="313">
        <f t="shared" si="8"/>
        <v>93.46396965865993</v>
      </c>
      <c r="AC15" s="312">
        <f>'施設資源化量内訳'!Y15</f>
        <v>0</v>
      </c>
      <c r="AD15" s="312">
        <f>'施設資源化量内訳'!AT15</f>
        <v>0</v>
      </c>
      <c r="AE15" s="312">
        <f>'施設資源化量内訳'!BO15</f>
        <v>156</v>
      </c>
      <c r="AF15" s="312">
        <f>'施設資源化量内訳'!CJ15</f>
        <v>0</v>
      </c>
      <c r="AG15" s="312">
        <f>'施設資源化量内訳'!DE15</f>
        <v>0</v>
      </c>
      <c r="AH15" s="312">
        <f>'施設資源化量内訳'!DZ15</f>
        <v>0</v>
      </c>
      <c r="AI15" s="312">
        <f>'施設資源化量内訳'!EU15</f>
        <v>216</v>
      </c>
      <c r="AJ15" s="312">
        <f t="shared" si="9"/>
        <v>372</v>
      </c>
      <c r="AK15" s="315">
        <f t="shared" si="10"/>
        <v>16.601260554168153</v>
      </c>
      <c r="AL15" s="315">
        <f>IF((AA15+J15)&lt;&gt;0,('資源化量内訳'!D15-'資源化量内訳'!R15-'資源化量内訳'!T15-'資源化量内訳'!V15-'資源化量内訳'!U15)/(AA15+J15)*100,"-")</f>
        <v>16.601260554168153</v>
      </c>
      <c r="AM15" s="312">
        <f>'ごみ処理量内訳'!AA15</f>
        <v>517</v>
      </c>
      <c r="AN15" s="312">
        <f>'ごみ処理量内訳'!AB15</f>
        <v>687</v>
      </c>
      <c r="AO15" s="312">
        <f>'ごみ処理量内訳'!AC15</f>
        <v>175</v>
      </c>
      <c r="AP15" s="312">
        <f t="shared" si="11"/>
        <v>1379</v>
      </c>
    </row>
    <row r="16" spans="1:42" s="282" customFormat="1" ht="12" customHeight="1">
      <c r="A16" s="277" t="s">
        <v>562</v>
      </c>
      <c r="B16" s="278" t="s">
        <v>580</v>
      </c>
      <c r="C16" s="277" t="s">
        <v>581</v>
      </c>
      <c r="D16" s="312">
        <f t="shared" si="3"/>
        <v>55265</v>
      </c>
      <c r="E16" s="312">
        <v>55265</v>
      </c>
      <c r="F16" s="312">
        <v>0</v>
      </c>
      <c r="G16" s="312">
        <v>728</v>
      </c>
      <c r="H16" s="312">
        <f>SUM('ごみ搬入量内訳'!E16,+'ごみ搬入量内訳'!AD16)</f>
        <v>11756</v>
      </c>
      <c r="I16" s="312">
        <f>'ごみ搬入量内訳'!BC16</f>
        <v>1143</v>
      </c>
      <c r="J16" s="314">
        <f>'資源化量内訳'!BO16</f>
        <v>1338</v>
      </c>
      <c r="K16" s="314">
        <f t="shared" si="4"/>
        <v>14237</v>
      </c>
      <c r="L16" s="314">
        <f t="shared" si="5"/>
        <v>705.7899113734696</v>
      </c>
      <c r="M16" s="314">
        <f>IF(D16&lt;&gt;0,('ごみ搬入量内訳'!BR16+'ごみ処理概要'!J16)/'ごみ処理概要'!D16/365*1000000,"-")</f>
        <v>564.7013331780004</v>
      </c>
      <c r="N16" s="312">
        <f>IF(D16&lt;&gt;0,'ごみ搬入量内訳'!CM16/'ごみ処理概要'!D16/365*1000000,"-")</f>
        <v>141.08857819546913</v>
      </c>
      <c r="O16" s="312">
        <f>'ごみ搬入量内訳'!DH16</f>
        <v>0</v>
      </c>
      <c r="P16" s="312">
        <f>'ごみ処理量内訳'!E16</f>
        <v>7892</v>
      </c>
      <c r="Q16" s="312">
        <f>'ごみ処理量内訳'!N16</f>
        <v>148</v>
      </c>
      <c r="R16" s="312">
        <f t="shared" si="6"/>
        <v>4416</v>
      </c>
      <c r="S16" s="312">
        <f>'ごみ処理量内訳'!G16</f>
        <v>368</v>
      </c>
      <c r="T16" s="312">
        <f>'ごみ処理量内訳'!L16</f>
        <v>709</v>
      </c>
      <c r="U16" s="312">
        <f>'ごみ処理量内訳'!H16</f>
        <v>0</v>
      </c>
      <c r="V16" s="312">
        <f>'ごみ処理量内訳'!I16</f>
        <v>0</v>
      </c>
      <c r="W16" s="312">
        <f>'ごみ処理量内訳'!J16</f>
        <v>0</v>
      </c>
      <c r="X16" s="312">
        <f>'ごみ処理量内訳'!K16</f>
        <v>3314</v>
      </c>
      <c r="Y16" s="312">
        <f>'ごみ処理量内訳'!M16</f>
        <v>25</v>
      </c>
      <c r="Z16" s="312">
        <f>'資源化量内訳'!Y16</f>
        <v>443</v>
      </c>
      <c r="AA16" s="312">
        <f t="shared" si="7"/>
        <v>12899</v>
      </c>
      <c r="AB16" s="313">
        <f t="shared" si="8"/>
        <v>98.85262423443677</v>
      </c>
      <c r="AC16" s="312">
        <f>'施設資源化量内訳'!Y16</f>
        <v>0</v>
      </c>
      <c r="AD16" s="312">
        <f>'施設資源化量内訳'!AT16</f>
        <v>114</v>
      </c>
      <c r="AE16" s="312">
        <f>'施設資源化量内訳'!BO16</f>
        <v>0</v>
      </c>
      <c r="AF16" s="312">
        <f>'施設資源化量内訳'!CJ16</f>
        <v>0</v>
      </c>
      <c r="AG16" s="312">
        <f>'施設資源化量内訳'!DE16</f>
        <v>0</v>
      </c>
      <c r="AH16" s="312">
        <f>'施設資源化量内訳'!DZ16</f>
        <v>3274</v>
      </c>
      <c r="AI16" s="312">
        <f>'施設資源化量内訳'!EU16</f>
        <v>709</v>
      </c>
      <c r="AJ16" s="312">
        <f t="shared" si="9"/>
        <v>4097</v>
      </c>
      <c r="AK16" s="315">
        <f t="shared" si="10"/>
        <v>41.286787946898926</v>
      </c>
      <c r="AL16" s="315">
        <f>IF((AA16+J16)&lt;&gt;0,('資源化量内訳'!D16-'資源化量内訳'!R16-'資源化量内訳'!T16-'資源化量内訳'!V16-'資源化量内訳'!U16)/(AA16+J16)*100,"-")</f>
        <v>18.290370162253282</v>
      </c>
      <c r="AM16" s="312">
        <f>'ごみ処理量内訳'!AA16</f>
        <v>148</v>
      </c>
      <c r="AN16" s="312">
        <f>'ごみ処理量内訳'!AB16</f>
        <v>583</v>
      </c>
      <c r="AO16" s="312">
        <f>'ごみ処理量内訳'!AC16</f>
        <v>143</v>
      </c>
      <c r="AP16" s="312">
        <f t="shared" si="11"/>
        <v>874</v>
      </c>
    </row>
    <row r="17" spans="1:42" s="282" customFormat="1" ht="12" customHeight="1">
      <c r="A17" s="277" t="s">
        <v>562</v>
      </c>
      <c r="B17" s="278" t="s">
        <v>582</v>
      </c>
      <c r="C17" s="277" t="s">
        <v>583</v>
      </c>
      <c r="D17" s="312">
        <f t="shared" si="3"/>
        <v>95374</v>
      </c>
      <c r="E17" s="312">
        <v>95374</v>
      </c>
      <c r="F17" s="312">
        <v>0</v>
      </c>
      <c r="G17" s="312">
        <v>1761</v>
      </c>
      <c r="H17" s="312">
        <f>SUM('ごみ搬入量内訳'!E17,+'ごみ搬入量内訳'!AD17)</f>
        <v>19515</v>
      </c>
      <c r="I17" s="312">
        <f>'ごみ搬入量内訳'!BC17</f>
        <v>10032</v>
      </c>
      <c r="J17" s="312">
        <f>'資源化量内訳'!BO17</f>
        <v>3728</v>
      </c>
      <c r="K17" s="312">
        <f t="shared" si="4"/>
        <v>33275</v>
      </c>
      <c r="L17" s="312">
        <f t="shared" si="5"/>
        <v>955.8620123057</v>
      </c>
      <c r="M17" s="312">
        <f>IF(D17&lt;&gt;0,('ごみ搬入量内訳'!BR17+'ごみ処理概要'!J17)/'ごみ処理概要'!D17/365*1000000,"-")</f>
        <v>688.220648860104</v>
      </c>
      <c r="N17" s="312">
        <f>IF(D17&lt;&gt;0,'ごみ搬入量内訳'!CM17/'ごみ処理概要'!D17/365*1000000,"-")</f>
        <v>267.64136344559597</v>
      </c>
      <c r="O17" s="312">
        <f>'ごみ搬入量内訳'!DH17</f>
        <v>0</v>
      </c>
      <c r="P17" s="312">
        <f>'ごみ処理量内訳'!E17</f>
        <v>26576</v>
      </c>
      <c r="Q17" s="312">
        <f>'ごみ処理量内訳'!N17</f>
        <v>0</v>
      </c>
      <c r="R17" s="312">
        <f t="shared" si="6"/>
        <v>2971</v>
      </c>
      <c r="S17" s="312">
        <f>'ごみ処理量内訳'!G17</f>
        <v>1762</v>
      </c>
      <c r="T17" s="312">
        <f>'ごみ処理量内訳'!L17</f>
        <v>1209</v>
      </c>
      <c r="U17" s="312">
        <f>'ごみ処理量内訳'!H17</f>
        <v>0</v>
      </c>
      <c r="V17" s="312">
        <f>'ごみ処理量内訳'!I17</f>
        <v>0</v>
      </c>
      <c r="W17" s="312">
        <f>'ごみ処理量内訳'!J17</f>
        <v>0</v>
      </c>
      <c r="X17" s="312">
        <f>'ごみ処理量内訳'!K17</f>
        <v>0</v>
      </c>
      <c r="Y17" s="312">
        <f>'ごみ処理量内訳'!M17</f>
        <v>0</v>
      </c>
      <c r="Z17" s="312">
        <f>'資源化量内訳'!Y17</f>
        <v>0</v>
      </c>
      <c r="AA17" s="312">
        <f t="shared" si="7"/>
        <v>29547</v>
      </c>
      <c r="AB17" s="313">
        <f t="shared" si="8"/>
        <v>100</v>
      </c>
      <c r="AC17" s="312">
        <f>'施設資源化量内訳'!Y17</f>
        <v>594</v>
      </c>
      <c r="AD17" s="312">
        <f>'施設資源化量内訳'!AT17</f>
        <v>519</v>
      </c>
      <c r="AE17" s="312">
        <f>'施設資源化量内訳'!BO17</f>
        <v>0</v>
      </c>
      <c r="AF17" s="312">
        <f>'施設資源化量内訳'!CJ17</f>
        <v>0</v>
      </c>
      <c r="AG17" s="312">
        <f>'施設資源化量内訳'!DE17</f>
        <v>0</v>
      </c>
      <c r="AH17" s="312">
        <f>'施設資源化量内訳'!DZ17</f>
        <v>0</v>
      </c>
      <c r="AI17" s="312">
        <f>'施設資源化量内訳'!EU17</f>
        <v>1209</v>
      </c>
      <c r="AJ17" s="312">
        <f t="shared" si="9"/>
        <v>2322</v>
      </c>
      <c r="AK17" s="313">
        <f t="shared" si="10"/>
        <v>18.181818181818183</v>
      </c>
      <c r="AL17" s="313">
        <f>IF((AA17+J17)&lt;&gt;0,('資源化量内訳'!D17-'資源化量内訳'!R17-'資源化量内訳'!T17-'資源化量内訳'!V17-'資源化量内訳'!U17)/(AA17+J17)*100,"-")</f>
        <v>18.181818181818183</v>
      </c>
      <c r="AM17" s="312">
        <f>'ごみ処理量内訳'!AA17</f>
        <v>0</v>
      </c>
      <c r="AN17" s="312">
        <f>'ごみ処理量内訳'!AB17</f>
        <v>0</v>
      </c>
      <c r="AO17" s="312">
        <f>'ごみ処理量内訳'!AC17</f>
        <v>0</v>
      </c>
      <c r="AP17" s="312">
        <f t="shared" si="11"/>
        <v>0</v>
      </c>
    </row>
    <row r="18" spans="1:42" s="282" customFormat="1" ht="12" customHeight="1">
      <c r="A18" s="277" t="s">
        <v>562</v>
      </c>
      <c r="B18" s="278" t="s">
        <v>584</v>
      </c>
      <c r="C18" s="277" t="s">
        <v>585</v>
      </c>
      <c r="D18" s="312">
        <f t="shared" si="3"/>
        <v>3037</v>
      </c>
      <c r="E18" s="312">
        <v>3037</v>
      </c>
      <c r="F18" s="312">
        <v>0</v>
      </c>
      <c r="G18" s="312">
        <v>7</v>
      </c>
      <c r="H18" s="312">
        <f>SUM('ごみ搬入量内訳'!E18,+'ごみ搬入量内訳'!AD18)</f>
        <v>853</v>
      </c>
      <c r="I18" s="312">
        <f>'ごみ搬入量内訳'!BC18</f>
        <v>222</v>
      </c>
      <c r="J18" s="312">
        <f>'資源化量内訳'!BO18</f>
        <v>0</v>
      </c>
      <c r="K18" s="312">
        <f t="shared" si="4"/>
        <v>1075</v>
      </c>
      <c r="L18" s="312">
        <f t="shared" si="5"/>
        <v>969.7746063391685</v>
      </c>
      <c r="M18" s="312">
        <f>IF(D18&lt;&gt;0,('ごみ搬入量内訳'!BR18+'ごみ処理概要'!J18)/'ごみ処理概要'!D18/365*1000000,"-")</f>
        <v>797.4704669803023</v>
      </c>
      <c r="N18" s="312">
        <f>IF(D18&lt;&gt;0,'ごみ搬入量内訳'!CM18/'ごみ処理概要'!D18/365*1000000,"-")</f>
        <v>172.30413935886622</v>
      </c>
      <c r="O18" s="312">
        <f>'ごみ搬入量内訳'!DH18</f>
        <v>0</v>
      </c>
      <c r="P18" s="312">
        <f>'ごみ処理量内訳'!E18</f>
        <v>908</v>
      </c>
      <c r="Q18" s="312">
        <f>'ごみ処理量内訳'!N18</f>
        <v>0</v>
      </c>
      <c r="R18" s="312">
        <f t="shared" si="6"/>
        <v>39</v>
      </c>
      <c r="S18" s="312">
        <f>'ごみ処理量内訳'!G18</f>
        <v>7</v>
      </c>
      <c r="T18" s="312">
        <f>'ごみ処理量内訳'!L18</f>
        <v>32</v>
      </c>
      <c r="U18" s="312">
        <f>'ごみ処理量内訳'!H18</f>
        <v>0</v>
      </c>
      <c r="V18" s="312">
        <f>'ごみ処理量内訳'!I18</f>
        <v>0</v>
      </c>
      <c r="W18" s="312">
        <f>'ごみ処理量内訳'!J18</f>
        <v>0</v>
      </c>
      <c r="X18" s="312">
        <f>'ごみ処理量内訳'!K18</f>
        <v>0</v>
      </c>
      <c r="Y18" s="312">
        <f>'ごみ処理量内訳'!M18</f>
        <v>0</v>
      </c>
      <c r="Z18" s="312">
        <f>'資源化量内訳'!Y18</f>
        <v>128</v>
      </c>
      <c r="AA18" s="312">
        <f t="shared" si="7"/>
        <v>1075</v>
      </c>
      <c r="AB18" s="313">
        <f t="shared" si="8"/>
        <v>100</v>
      </c>
      <c r="AC18" s="312">
        <f>'施設資源化量内訳'!Y18</f>
        <v>23</v>
      </c>
      <c r="AD18" s="312">
        <f>'施設資源化量内訳'!AT18</f>
        <v>0</v>
      </c>
      <c r="AE18" s="312">
        <f>'施設資源化量内訳'!BO18</f>
        <v>0</v>
      </c>
      <c r="AF18" s="312">
        <f>'施設資源化量内訳'!CJ18</f>
        <v>0</v>
      </c>
      <c r="AG18" s="312">
        <f>'施設資源化量内訳'!DE18</f>
        <v>0</v>
      </c>
      <c r="AH18" s="312">
        <f>'施設資源化量内訳'!DZ18</f>
        <v>0</v>
      </c>
      <c r="AI18" s="312">
        <f>'施設資源化量内訳'!EU18</f>
        <v>32</v>
      </c>
      <c r="AJ18" s="312">
        <f t="shared" si="9"/>
        <v>55</v>
      </c>
      <c r="AK18" s="313">
        <f t="shared" si="10"/>
        <v>17.02325581395349</v>
      </c>
      <c r="AL18" s="313">
        <f>IF((AA18+J18)&lt;&gt;0,('資源化量内訳'!D18-'資源化量内訳'!R18-'資源化量内訳'!T18-'資源化量内訳'!V18-'資源化量内訳'!U18)/(AA18+J18)*100,"-")</f>
        <v>17.02325581395349</v>
      </c>
      <c r="AM18" s="312">
        <f>'ごみ処理量内訳'!AA18</f>
        <v>0</v>
      </c>
      <c r="AN18" s="312">
        <f>'ごみ処理量内訳'!AB18</f>
        <v>84</v>
      </c>
      <c r="AO18" s="312">
        <f>'ごみ処理量内訳'!AC18</f>
        <v>7</v>
      </c>
      <c r="AP18" s="312">
        <f t="shared" si="11"/>
        <v>91</v>
      </c>
    </row>
    <row r="19" spans="1:42" s="282" customFormat="1" ht="12" customHeight="1">
      <c r="A19" s="277" t="s">
        <v>562</v>
      </c>
      <c r="B19" s="278" t="s">
        <v>586</v>
      </c>
      <c r="C19" s="277" t="s">
        <v>587</v>
      </c>
      <c r="D19" s="312">
        <f t="shared" si="3"/>
        <v>22275</v>
      </c>
      <c r="E19" s="312">
        <v>22275</v>
      </c>
      <c r="F19" s="312">
        <v>0</v>
      </c>
      <c r="G19" s="312">
        <v>239</v>
      </c>
      <c r="H19" s="312">
        <f>SUM('ごみ搬入量内訳'!E19,+'ごみ搬入量内訳'!AD19)</f>
        <v>8222</v>
      </c>
      <c r="I19" s="312">
        <f>'ごみ搬入量内訳'!BC19</f>
        <v>103</v>
      </c>
      <c r="J19" s="312">
        <f>'資源化量内訳'!BO19</f>
        <v>228</v>
      </c>
      <c r="K19" s="312">
        <f t="shared" si="4"/>
        <v>8553</v>
      </c>
      <c r="L19" s="312">
        <f t="shared" si="5"/>
        <v>1051.9809971864768</v>
      </c>
      <c r="M19" s="312">
        <f>IF(D19&lt;&gt;0,('ごみ搬入量内訳'!BR19+'ごみ処理概要'!J19)/'ごみ処理概要'!D19/365*1000000,"-")</f>
        <v>761.0965053887428</v>
      </c>
      <c r="N19" s="312">
        <f>IF(D19&lt;&gt;0,'ごみ搬入量内訳'!CM19/'ごみ処理概要'!D19/365*1000000,"-")</f>
        <v>290.8844917977338</v>
      </c>
      <c r="O19" s="312">
        <f>'ごみ搬入量内訳'!DH19</f>
        <v>0</v>
      </c>
      <c r="P19" s="312">
        <f>'ごみ処理量内訳'!E19</f>
        <v>6650</v>
      </c>
      <c r="Q19" s="312">
        <f>'ごみ処理量内訳'!N19</f>
        <v>0</v>
      </c>
      <c r="R19" s="312">
        <f t="shared" si="6"/>
        <v>844</v>
      </c>
      <c r="S19" s="312">
        <f>'ごみ処理量内訳'!G19</f>
        <v>187</v>
      </c>
      <c r="T19" s="312">
        <f>'ごみ処理量内訳'!L19</f>
        <v>657</v>
      </c>
      <c r="U19" s="312">
        <f>'ごみ処理量内訳'!H19</f>
        <v>0</v>
      </c>
      <c r="V19" s="312">
        <f>'ごみ処理量内訳'!I19</f>
        <v>0</v>
      </c>
      <c r="W19" s="312">
        <f>'ごみ処理量内訳'!J19</f>
        <v>0</v>
      </c>
      <c r="X19" s="312">
        <f>'ごみ処理量内訳'!K19</f>
        <v>0</v>
      </c>
      <c r="Y19" s="312">
        <f>'ごみ処理量内訳'!M19</f>
        <v>0</v>
      </c>
      <c r="Z19" s="312">
        <f>'資源化量内訳'!Y19</f>
        <v>831</v>
      </c>
      <c r="AA19" s="312">
        <f t="shared" si="7"/>
        <v>8325</v>
      </c>
      <c r="AB19" s="313">
        <f t="shared" si="8"/>
        <v>100</v>
      </c>
      <c r="AC19" s="312">
        <f>'施設資源化量内訳'!Y19</f>
        <v>147</v>
      </c>
      <c r="AD19" s="312">
        <f>'施設資源化量内訳'!AT19</f>
        <v>65</v>
      </c>
      <c r="AE19" s="312">
        <f>'施設資源化量内訳'!BO19</f>
        <v>0</v>
      </c>
      <c r="AF19" s="312">
        <f>'施設資源化量内訳'!CJ19</f>
        <v>0</v>
      </c>
      <c r="AG19" s="312">
        <f>'施設資源化量内訳'!DE19</f>
        <v>0</v>
      </c>
      <c r="AH19" s="312">
        <f>'施設資源化量内訳'!DZ19</f>
        <v>0</v>
      </c>
      <c r="AI19" s="312">
        <f>'施設資源化量内訳'!EU19</f>
        <v>617</v>
      </c>
      <c r="AJ19" s="312">
        <f t="shared" si="9"/>
        <v>829</v>
      </c>
      <c r="AK19" s="313">
        <f t="shared" si="10"/>
        <v>22.07412603764761</v>
      </c>
      <c r="AL19" s="313">
        <f>IF((AA19+J19)&lt;&gt;0,('資源化量内訳'!D19-'資源化量内訳'!R19-'資源化量内訳'!T19-'資源化量内訳'!V19-'資源化量内訳'!U19)/(AA19+J19)*100,"-")</f>
        <v>22.07412603764761</v>
      </c>
      <c r="AM19" s="312">
        <f>'ごみ処理量内訳'!AA19</f>
        <v>0</v>
      </c>
      <c r="AN19" s="312">
        <f>'ごみ処理量内訳'!AB19</f>
        <v>620</v>
      </c>
      <c r="AO19" s="312">
        <f>'ごみ処理量内訳'!AC19</f>
        <v>51</v>
      </c>
      <c r="AP19" s="312">
        <f t="shared" si="11"/>
        <v>671</v>
      </c>
    </row>
    <row r="20" spans="1:42" s="282" customFormat="1" ht="12" customHeight="1">
      <c r="A20" s="277" t="s">
        <v>562</v>
      </c>
      <c r="B20" s="278" t="s">
        <v>588</v>
      </c>
      <c r="C20" s="277" t="s">
        <v>589</v>
      </c>
      <c r="D20" s="312">
        <f t="shared" si="3"/>
        <v>27397</v>
      </c>
      <c r="E20" s="312">
        <v>27397</v>
      </c>
      <c r="F20" s="312">
        <v>0</v>
      </c>
      <c r="G20" s="312">
        <v>179</v>
      </c>
      <c r="H20" s="312">
        <f>SUM('ごみ搬入量内訳'!E20,+'ごみ搬入量内訳'!AD20)</f>
        <v>9321</v>
      </c>
      <c r="I20" s="312">
        <f>'ごみ搬入量内訳'!BC20</f>
        <v>266</v>
      </c>
      <c r="J20" s="312">
        <f>'資源化量内訳'!BO20</f>
        <v>971</v>
      </c>
      <c r="K20" s="312">
        <f t="shared" si="4"/>
        <v>10558</v>
      </c>
      <c r="L20" s="312">
        <f t="shared" si="5"/>
        <v>1055.810030195287</v>
      </c>
      <c r="M20" s="312">
        <f>IF(D20&lt;&gt;0,('ごみ搬入量内訳'!BR20+'ごみ処理概要'!J20)/'ごみ処理概要'!D20/365*1000000,"-")</f>
        <v>927.1088075336716</v>
      </c>
      <c r="N20" s="312">
        <f>IF(D20&lt;&gt;0,'ごみ搬入量内訳'!CM20/'ごみ処理概要'!D20/365*1000000,"-")</f>
        <v>128.70122266161528</v>
      </c>
      <c r="O20" s="312">
        <f>'ごみ搬入量内訳'!DH20</f>
        <v>0</v>
      </c>
      <c r="P20" s="312">
        <f>'ごみ処理量内訳'!E20</f>
        <v>8530</v>
      </c>
      <c r="Q20" s="312">
        <f>'ごみ処理量内訳'!N20</f>
        <v>0</v>
      </c>
      <c r="R20" s="312">
        <f t="shared" si="6"/>
        <v>177</v>
      </c>
      <c r="S20" s="312">
        <f>'ごみ処理量内訳'!G20</f>
        <v>115</v>
      </c>
      <c r="T20" s="312">
        <f>'ごみ処理量内訳'!L20</f>
        <v>0</v>
      </c>
      <c r="U20" s="312">
        <f>'ごみ処理量内訳'!H20</f>
        <v>62</v>
      </c>
      <c r="V20" s="312">
        <f>'ごみ処理量内訳'!I20</f>
        <v>0</v>
      </c>
      <c r="W20" s="312">
        <f>'ごみ処理量内訳'!J20</f>
        <v>0</v>
      </c>
      <c r="X20" s="312">
        <f>'ごみ処理量内訳'!K20</f>
        <v>0</v>
      </c>
      <c r="Y20" s="312">
        <f>'ごみ処理量内訳'!M20</f>
        <v>0</v>
      </c>
      <c r="Z20" s="312">
        <f>'資源化量内訳'!Y20</f>
        <v>880</v>
      </c>
      <c r="AA20" s="312">
        <f t="shared" si="7"/>
        <v>9587</v>
      </c>
      <c r="AB20" s="313">
        <f t="shared" si="8"/>
        <v>100</v>
      </c>
      <c r="AC20" s="312">
        <f>'施設資源化量内訳'!Y20</f>
        <v>129</v>
      </c>
      <c r="AD20" s="312">
        <f>'施設資源化量内訳'!AT20</f>
        <v>42</v>
      </c>
      <c r="AE20" s="312">
        <f>'施設資源化量内訳'!BO20</f>
        <v>62</v>
      </c>
      <c r="AF20" s="312">
        <f>'施設資源化量内訳'!CJ20</f>
        <v>0</v>
      </c>
      <c r="AG20" s="312">
        <f>'施設資源化量内訳'!DE20</f>
        <v>0</v>
      </c>
      <c r="AH20" s="312">
        <f>'施設資源化量内訳'!DZ20</f>
        <v>0</v>
      </c>
      <c r="AI20" s="312">
        <f>'施設資源化量内訳'!EU20</f>
        <v>0</v>
      </c>
      <c r="AJ20" s="312">
        <f t="shared" si="9"/>
        <v>233</v>
      </c>
      <c r="AK20" s="313">
        <f t="shared" si="10"/>
        <v>19.73858685357075</v>
      </c>
      <c r="AL20" s="313">
        <f>IF((AA20+J20)&lt;&gt;0,('資源化量内訳'!D20-'資源化量内訳'!R20-'資源化量内訳'!T20-'資源化量内訳'!V20-'資源化量内訳'!U20)/(AA20+J20)*100,"-")</f>
        <v>19.73858685357075</v>
      </c>
      <c r="AM20" s="312">
        <f>'ごみ処理量内訳'!AA20</f>
        <v>0</v>
      </c>
      <c r="AN20" s="312">
        <f>'ごみ処理量内訳'!AB20</f>
        <v>1010</v>
      </c>
      <c r="AO20" s="312">
        <f>'ごみ処理量内訳'!AC20</f>
        <v>28</v>
      </c>
      <c r="AP20" s="312">
        <f t="shared" si="11"/>
        <v>1038</v>
      </c>
    </row>
    <row r="21" spans="1:42" s="282" customFormat="1" ht="12" customHeight="1">
      <c r="A21" s="277" t="s">
        <v>562</v>
      </c>
      <c r="B21" s="278" t="s">
        <v>590</v>
      </c>
      <c r="C21" s="277" t="s">
        <v>591</v>
      </c>
      <c r="D21" s="312">
        <f t="shared" si="3"/>
        <v>26852</v>
      </c>
      <c r="E21" s="312">
        <v>26852</v>
      </c>
      <c r="F21" s="312">
        <v>0</v>
      </c>
      <c r="G21" s="312">
        <v>389</v>
      </c>
      <c r="H21" s="312">
        <f>SUM('ごみ搬入量内訳'!E21,+'ごみ搬入量内訳'!AD21)</f>
        <v>9532</v>
      </c>
      <c r="I21" s="312">
        <f>'ごみ搬入量内訳'!BC21</f>
        <v>853</v>
      </c>
      <c r="J21" s="312">
        <f>'資源化量内訳'!BO21</f>
        <v>537</v>
      </c>
      <c r="K21" s="312">
        <f t="shared" si="4"/>
        <v>10922</v>
      </c>
      <c r="L21" s="312">
        <f t="shared" si="5"/>
        <v>1114.378358082559</v>
      </c>
      <c r="M21" s="312">
        <f>IF(D21&lt;&gt;0,('ごみ搬入量内訳'!BR21+'ごみ処理概要'!J21)/'ごみ処理概要'!D21/365*1000000,"-")</f>
        <v>984.4933873959542</v>
      </c>
      <c r="N21" s="312">
        <f>IF(D21&lt;&gt;0,'ごみ搬入量内訳'!CM21/'ごみ処理概要'!D21/365*1000000,"-")</f>
        <v>129.88497068660482</v>
      </c>
      <c r="O21" s="312">
        <f>'ごみ搬入量内訳'!DH21</f>
        <v>0</v>
      </c>
      <c r="P21" s="312">
        <f>'ごみ処理量内訳'!E21</f>
        <v>7906</v>
      </c>
      <c r="Q21" s="312">
        <f>'ごみ処理量内訳'!N21</f>
        <v>36</v>
      </c>
      <c r="R21" s="312">
        <f t="shared" si="6"/>
        <v>1477</v>
      </c>
      <c r="S21" s="312">
        <f>'ごみ処理量内訳'!G21</f>
        <v>1477</v>
      </c>
      <c r="T21" s="312">
        <f>'ごみ処理量内訳'!L21</f>
        <v>0</v>
      </c>
      <c r="U21" s="312">
        <f>'ごみ処理量内訳'!H21</f>
        <v>0</v>
      </c>
      <c r="V21" s="312">
        <f>'ごみ処理量内訳'!I21</f>
        <v>0</v>
      </c>
      <c r="W21" s="312">
        <f>'ごみ処理量内訳'!J21</f>
        <v>0</v>
      </c>
      <c r="X21" s="312">
        <f>'ごみ処理量内訳'!K21</f>
        <v>0</v>
      </c>
      <c r="Y21" s="312">
        <f>'ごみ処理量内訳'!M21</f>
        <v>0</v>
      </c>
      <c r="Z21" s="312">
        <f>'資源化量内訳'!Y21</f>
        <v>966</v>
      </c>
      <c r="AA21" s="312">
        <f t="shared" si="7"/>
        <v>10385</v>
      </c>
      <c r="AB21" s="313">
        <f t="shared" si="8"/>
        <v>99.65334617236398</v>
      </c>
      <c r="AC21" s="312">
        <f>'施設資源化量内訳'!Y21</f>
        <v>6</v>
      </c>
      <c r="AD21" s="312">
        <f>'施設資源化量内訳'!AT21</f>
        <v>170</v>
      </c>
      <c r="AE21" s="312">
        <f>'施設資源化量内訳'!BO21</f>
        <v>0</v>
      </c>
      <c r="AF21" s="312">
        <f>'施設資源化量内訳'!CJ21</f>
        <v>0</v>
      </c>
      <c r="AG21" s="312">
        <f>'施設資源化量内訳'!DE21</f>
        <v>0</v>
      </c>
      <c r="AH21" s="312">
        <f>'施設資源化量内訳'!DZ21</f>
        <v>0</v>
      </c>
      <c r="AI21" s="312">
        <f>'施設資源化量内訳'!EU21</f>
        <v>0</v>
      </c>
      <c r="AJ21" s="312">
        <f t="shared" si="9"/>
        <v>176</v>
      </c>
      <c r="AK21" s="313">
        <f t="shared" si="10"/>
        <v>15.372642373191722</v>
      </c>
      <c r="AL21" s="313">
        <f>IF((AA21+J21)&lt;&gt;0,('資源化量内訳'!D21-'資源化量内訳'!R21-'資源化量内訳'!T21-'資源化量内訳'!V21-'資源化量内訳'!U21)/(AA21+J21)*100,"-")</f>
        <v>15.372642373191722</v>
      </c>
      <c r="AM21" s="312">
        <f>'ごみ処理量内訳'!AA21</f>
        <v>36</v>
      </c>
      <c r="AN21" s="312">
        <f>'ごみ処理量内訳'!AB21</f>
        <v>710</v>
      </c>
      <c r="AO21" s="312">
        <f>'ごみ処理量内訳'!AC21</f>
        <v>403</v>
      </c>
      <c r="AP21" s="312">
        <f t="shared" si="11"/>
        <v>1149</v>
      </c>
    </row>
    <row r="22" spans="1:42" s="282" customFormat="1" ht="12" customHeight="1">
      <c r="A22" s="277" t="s">
        <v>562</v>
      </c>
      <c r="B22" s="278" t="s">
        <v>613</v>
      </c>
      <c r="C22" s="277" t="s">
        <v>554</v>
      </c>
      <c r="D22" s="312">
        <f t="shared" si="3"/>
        <v>13681</v>
      </c>
      <c r="E22" s="312">
        <v>13681</v>
      </c>
      <c r="F22" s="312">
        <v>0</v>
      </c>
      <c r="G22" s="312">
        <v>112</v>
      </c>
      <c r="H22" s="312">
        <f>SUM('ごみ搬入量内訳'!E22,+'ごみ搬入量内訳'!AD22)</f>
        <v>4725</v>
      </c>
      <c r="I22" s="312">
        <f>'ごみ搬入量内訳'!BC22</f>
        <v>618</v>
      </c>
      <c r="J22" s="312">
        <f>'資源化量内訳'!BO22</f>
        <v>85</v>
      </c>
      <c r="K22" s="312">
        <f t="shared" si="4"/>
        <v>5428</v>
      </c>
      <c r="L22" s="312">
        <f t="shared" si="5"/>
        <v>1086.998967671393</v>
      </c>
      <c r="M22" s="312">
        <f>IF(D22&lt;&gt;0,('ごみ搬入量内訳'!BR22+'ごみ処理概要'!J22)/'ごみ処理概要'!D22/365*1000000,"-")</f>
        <v>918.3819575794048</v>
      </c>
      <c r="N22" s="312">
        <f>IF(D22&lt;&gt;0,'ごみ搬入量内訳'!CM22/'ごみ処理概要'!D22/365*1000000,"-")</f>
        <v>168.6170100919884</v>
      </c>
      <c r="O22" s="312">
        <f>'ごみ搬入量内訳'!DH22</f>
        <v>0</v>
      </c>
      <c r="P22" s="312">
        <f>'ごみ処理量内訳'!E22</f>
        <v>4057</v>
      </c>
      <c r="Q22" s="312">
        <f>'ごみ処理量内訳'!N22</f>
        <v>18</v>
      </c>
      <c r="R22" s="312">
        <f t="shared" si="6"/>
        <v>793</v>
      </c>
      <c r="S22" s="312">
        <f>'ごみ処理量内訳'!G22</f>
        <v>793</v>
      </c>
      <c r="T22" s="312">
        <f>'ごみ処理量内訳'!L22</f>
        <v>0</v>
      </c>
      <c r="U22" s="312">
        <f>'ごみ処理量内訳'!H22</f>
        <v>0</v>
      </c>
      <c r="V22" s="312">
        <f>'ごみ処理量内訳'!I22</f>
        <v>0</v>
      </c>
      <c r="W22" s="312">
        <f>'ごみ処理量内訳'!J22</f>
        <v>0</v>
      </c>
      <c r="X22" s="312">
        <f>'ごみ処理量内訳'!K22</f>
        <v>0</v>
      </c>
      <c r="Y22" s="312">
        <f>'ごみ処理量内訳'!M22</f>
        <v>0</v>
      </c>
      <c r="Z22" s="312">
        <f>'資源化量内訳'!Y22</f>
        <v>475</v>
      </c>
      <c r="AA22" s="312">
        <f t="shared" si="7"/>
        <v>5343</v>
      </c>
      <c r="AB22" s="313">
        <f t="shared" si="8"/>
        <v>99.66311061201573</v>
      </c>
      <c r="AC22" s="312">
        <f>'施設資源化量内訳'!Y22</f>
        <v>0</v>
      </c>
      <c r="AD22" s="312">
        <f>'施設資源化量内訳'!AT22</f>
        <v>82</v>
      </c>
      <c r="AE22" s="312">
        <f>'施設資源化量内訳'!BO22</f>
        <v>0</v>
      </c>
      <c r="AF22" s="312">
        <f>'施設資源化量内訳'!CJ22</f>
        <v>0</v>
      </c>
      <c r="AG22" s="312">
        <f>'施設資源化量内訳'!DE22</f>
        <v>0</v>
      </c>
      <c r="AH22" s="312">
        <f>'施設資源化量内訳'!DZ22</f>
        <v>0</v>
      </c>
      <c r="AI22" s="312">
        <f>'施設資源化量内訳'!EU22</f>
        <v>0</v>
      </c>
      <c r="AJ22" s="312">
        <f t="shared" si="9"/>
        <v>82</v>
      </c>
      <c r="AK22" s="313">
        <f t="shared" si="10"/>
        <v>11.82756079587325</v>
      </c>
      <c r="AL22" s="313">
        <f>IF((AA22+J22)&lt;&gt;0,('資源化量内訳'!D22-'資源化量内訳'!R22-'資源化量内訳'!T22-'資源化量内訳'!V22-'資源化量内訳'!U22)/(AA22+J22)*100,"-")</f>
        <v>11.82756079587325</v>
      </c>
      <c r="AM22" s="312">
        <f>'ごみ処理量内訳'!AA22</f>
        <v>18</v>
      </c>
      <c r="AN22" s="312">
        <f>'ごみ処理量内訳'!AB22</f>
        <v>371</v>
      </c>
      <c r="AO22" s="312">
        <f>'ごみ処理量内訳'!AC22</f>
        <v>196</v>
      </c>
      <c r="AP22" s="312">
        <f t="shared" si="11"/>
        <v>585</v>
      </c>
    </row>
  </sheetData>
  <sheetProtection/>
  <mergeCells count="46"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AF3:AF4"/>
    <mergeCell ref="T4:T5"/>
    <mergeCell ref="AC2:AJ2"/>
    <mergeCell ref="AG3:AG4"/>
    <mergeCell ref="U4:U5"/>
    <mergeCell ref="AH3:AH4"/>
    <mergeCell ref="AD3:AD4"/>
    <mergeCell ref="AE3:AE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117" width="11" style="309" customWidth="1"/>
    <col min="118" max="16384" width="9" style="311" customWidth="1"/>
  </cols>
  <sheetData>
    <row r="1" spans="1:112" s="175" customFormat="1" ht="17.25">
      <c r="A1" s="249" t="s">
        <v>557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40" t="s">
        <v>278</v>
      </c>
      <c r="B2" s="340" t="s">
        <v>279</v>
      </c>
      <c r="C2" s="340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41"/>
      <c r="B3" s="341"/>
      <c r="C3" s="343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7" t="s">
        <v>300</v>
      </c>
      <c r="DJ3" s="346" t="s">
        <v>275</v>
      </c>
      <c r="DK3" s="346" t="s">
        <v>276</v>
      </c>
      <c r="DL3" s="346" t="s">
        <v>277</v>
      </c>
      <c r="DM3" s="346" t="s">
        <v>329</v>
      </c>
    </row>
    <row r="4" spans="1:117" s="175" customFormat="1" ht="25.5" customHeight="1">
      <c r="A4" s="341"/>
      <c r="B4" s="341"/>
      <c r="C4" s="343"/>
      <c r="D4" s="198"/>
      <c r="E4" s="217"/>
      <c r="F4" s="348" t="s">
        <v>273</v>
      </c>
      <c r="G4" s="349"/>
      <c r="H4" s="349"/>
      <c r="I4" s="350"/>
      <c r="J4" s="348" t="s">
        <v>330</v>
      </c>
      <c r="K4" s="349"/>
      <c r="L4" s="349"/>
      <c r="M4" s="350"/>
      <c r="N4" s="348" t="s">
        <v>331</v>
      </c>
      <c r="O4" s="349"/>
      <c r="P4" s="349"/>
      <c r="Q4" s="350"/>
      <c r="R4" s="348" t="s">
        <v>332</v>
      </c>
      <c r="S4" s="349"/>
      <c r="T4" s="349"/>
      <c r="U4" s="350"/>
      <c r="V4" s="348" t="s">
        <v>333</v>
      </c>
      <c r="W4" s="349"/>
      <c r="X4" s="349"/>
      <c r="Y4" s="350"/>
      <c r="Z4" s="348" t="s">
        <v>334</v>
      </c>
      <c r="AA4" s="349"/>
      <c r="AB4" s="349"/>
      <c r="AC4" s="350"/>
      <c r="AD4" s="217"/>
      <c r="AE4" s="348" t="s">
        <v>273</v>
      </c>
      <c r="AF4" s="349"/>
      <c r="AG4" s="349"/>
      <c r="AH4" s="350"/>
      <c r="AI4" s="348" t="s">
        <v>330</v>
      </c>
      <c r="AJ4" s="349"/>
      <c r="AK4" s="349"/>
      <c r="AL4" s="350"/>
      <c r="AM4" s="348" t="s">
        <v>331</v>
      </c>
      <c r="AN4" s="349"/>
      <c r="AO4" s="349"/>
      <c r="AP4" s="350"/>
      <c r="AQ4" s="348" t="s">
        <v>332</v>
      </c>
      <c r="AR4" s="349"/>
      <c r="AS4" s="349"/>
      <c r="AT4" s="350"/>
      <c r="AU4" s="348" t="s">
        <v>333</v>
      </c>
      <c r="AV4" s="349"/>
      <c r="AW4" s="349"/>
      <c r="AX4" s="350"/>
      <c r="AY4" s="348" t="s">
        <v>334</v>
      </c>
      <c r="AZ4" s="349"/>
      <c r="BA4" s="349"/>
      <c r="BB4" s="350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7"/>
      <c r="DJ4" s="347"/>
      <c r="DK4" s="347"/>
      <c r="DL4" s="347"/>
      <c r="DM4" s="347"/>
    </row>
    <row r="5" spans="1:117" s="175" customFormat="1" ht="25.5" customHeight="1">
      <c r="A5" s="341"/>
      <c r="B5" s="341"/>
      <c r="C5" s="343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42"/>
      <c r="B6" s="342"/>
      <c r="C6" s="345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562</v>
      </c>
      <c r="B7" s="272" t="s">
        <v>563</v>
      </c>
      <c r="C7" s="273" t="s">
        <v>300</v>
      </c>
      <c r="D7" s="291">
        <f aca="true" t="shared" si="0" ref="D7:AI7">SUM(D8:D22)</f>
        <v>376666</v>
      </c>
      <c r="E7" s="291">
        <f t="shared" si="0"/>
        <v>249132</v>
      </c>
      <c r="F7" s="291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  <c r="J7" s="291">
        <f t="shared" si="0"/>
        <v>204172</v>
      </c>
      <c r="K7" s="291">
        <f t="shared" si="0"/>
        <v>70595</v>
      </c>
      <c r="L7" s="291">
        <f t="shared" si="0"/>
        <v>132332</v>
      </c>
      <c r="M7" s="291">
        <f t="shared" si="0"/>
        <v>1245</v>
      </c>
      <c r="N7" s="291">
        <f t="shared" si="0"/>
        <v>15972</v>
      </c>
      <c r="O7" s="291">
        <f t="shared" si="0"/>
        <v>4089</v>
      </c>
      <c r="P7" s="291">
        <f t="shared" si="0"/>
        <v>11877</v>
      </c>
      <c r="Q7" s="291">
        <f t="shared" si="0"/>
        <v>6</v>
      </c>
      <c r="R7" s="291">
        <f t="shared" si="0"/>
        <v>27630</v>
      </c>
      <c r="S7" s="291">
        <f t="shared" si="0"/>
        <v>4278</v>
      </c>
      <c r="T7" s="291">
        <f t="shared" si="0"/>
        <v>23352</v>
      </c>
      <c r="U7" s="291">
        <f t="shared" si="0"/>
        <v>0</v>
      </c>
      <c r="V7" s="291">
        <f t="shared" si="0"/>
        <v>401</v>
      </c>
      <c r="W7" s="291">
        <f t="shared" si="0"/>
        <v>368</v>
      </c>
      <c r="X7" s="291">
        <f t="shared" si="0"/>
        <v>33</v>
      </c>
      <c r="Y7" s="291">
        <f t="shared" si="0"/>
        <v>0</v>
      </c>
      <c r="Z7" s="291">
        <f t="shared" si="0"/>
        <v>957</v>
      </c>
      <c r="AA7" s="291">
        <f t="shared" si="0"/>
        <v>0</v>
      </c>
      <c r="AB7" s="291">
        <f t="shared" si="0"/>
        <v>957</v>
      </c>
      <c r="AC7" s="291">
        <f t="shared" si="0"/>
        <v>0</v>
      </c>
      <c r="AD7" s="291">
        <f t="shared" si="0"/>
        <v>94953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81174</v>
      </c>
      <c r="AJ7" s="291">
        <f aca="true" t="shared" si="1" ref="AJ7:BO7">SUM(AJ8:AJ22)</f>
        <v>0</v>
      </c>
      <c r="AK7" s="291">
        <f t="shared" si="1"/>
        <v>0</v>
      </c>
      <c r="AL7" s="291">
        <f t="shared" si="1"/>
        <v>81174</v>
      </c>
      <c r="AM7" s="291">
        <f t="shared" si="1"/>
        <v>1428</v>
      </c>
      <c r="AN7" s="291">
        <f t="shared" si="1"/>
        <v>0</v>
      </c>
      <c r="AO7" s="291">
        <f t="shared" si="1"/>
        <v>0</v>
      </c>
      <c r="AP7" s="291">
        <f t="shared" si="1"/>
        <v>1428</v>
      </c>
      <c r="AQ7" s="291">
        <f t="shared" si="1"/>
        <v>12200</v>
      </c>
      <c r="AR7" s="291">
        <f t="shared" si="1"/>
        <v>0</v>
      </c>
      <c r="AS7" s="291">
        <f t="shared" si="1"/>
        <v>0</v>
      </c>
      <c r="AT7" s="291">
        <f t="shared" si="1"/>
        <v>12200</v>
      </c>
      <c r="AU7" s="291">
        <f t="shared" si="1"/>
        <v>62</v>
      </c>
      <c r="AV7" s="291">
        <f t="shared" si="1"/>
        <v>0</v>
      </c>
      <c r="AW7" s="291">
        <f t="shared" si="1"/>
        <v>62</v>
      </c>
      <c r="AX7" s="291">
        <f t="shared" si="1"/>
        <v>0</v>
      </c>
      <c r="AY7" s="291">
        <f t="shared" si="1"/>
        <v>89</v>
      </c>
      <c r="AZ7" s="291">
        <f t="shared" si="1"/>
        <v>0</v>
      </c>
      <c r="BA7" s="291">
        <f t="shared" si="1"/>
        <v>0</v>
      </c>
      <c r="BB7" s="291">
        <f t="shared" si="1"/>
        <v>89</v>
      </c>
      <c r="BC7" s="291">
        <f t="shared" si="1"/>
        <v>32581</v>
      </c>
      <c r="BD7" s="291">
        <f t="shared" si="1"/>
        <v>5887</v>
      </c>
      <c r="BE7" s="291">
        <f t="shared" si="1"/>
        <v>0</v>
      </c>
      <c r="BF7" s="291">
        <f t="shared" si="1"/>
        <v>4288</v>
      </c>
      <c r="BG7" s="291">
        <f t="shared" si="1"/>
        <v>572</v>
      </c>
      <c r="BH7" s="291">
        <f t="shared" si="1"/>
        <v>318</v>
      </c>
      <c r="BI7" s="291">
        <f t="shared" si="1"/>
        <v>0</v>
      </c>
      <c r="BJ7" s="291">
        <f t="shared" si="1"/>
        <v>709</v>
      </c>
      <c r="BK7" s="291">
        <f t="shared" si="1"/>
        <v>26694</v>
      </c>
      <c r="BL7" s="291">
        <f t="shared" si="1"/>
        <v>0</v>
      </c>
      <c r="BM7" s="291">
        <f t="shared" si="1"/>
        <v>16302</v>
      </c>
      <c r="BN7" s="291">
        <f t="shared" si="1"/>
        <v>1441</v>
      </c>
      <c r="BO7" s="291">
        <f t="shared" si="1"/>
        <v>7052</v>
      </c>
      <c r="BP7" s="291">
        <f aca="true" t="shared" si="2" ref="BP7:CU7">SUM(BP8:BP22)</f>
        <v>0</v>
      </c>
      <c r="BQ7" s="291">
        <f t="shared" si="2"/>
        <v>1899</v>
      </c>
      <c r="BR7" s="291">
        <f t="shared" si="2"/>
        <v>255019</v>
      </c>
      <c r="BS7" s="291">
        <f t="shared" si="2"/>
        <v>0</v>
      </c>
      <c r="BT7" s="291">
        <f t="shared" si="2"/>
        <v>208460</v>
      </c>
      <c r="BU7" s="291">
        <f t="shared" si="2"/>
        <v>16544</v>
      </c>
      <c r="BV7" s="291">
        <f t="shared" si="2"/>
        <v>27948</v>
      </c>
      <c r="BW7" s="291">
        <f t="shared" si="2"/>
        <v>401</v>
      </c>
      <c r="BX7" s="291">
        <f t="shared" si="2"/>
        <v>1666</v>
      </c>
      <c r="BY7" s="291">
        <f t="shared" si="2"/>
        <v>249132</v>
      </c>
      <c r="BZ7" s="291">
        <f t="shared" si="2"/>
        <v>0</v>
      </c>
      <c r="CA7" s="291">
        <f t="shared" si="2"/>
        <v>204172</v>
      </c>
      <c r="CB7" s="291">
        <f t="shared" si="2"/>
        <v>15972</v>
      </c>
      <c r="CC7" s="291">
        <f t="shared" si="2"/>
        <v>27630</v>
      </c>
      <c r="CD7" s="291">
        <f t="shared" si="2"/>
        <v>401</v>
      </c>
      <c r="CE7" s="291">
        <f t="shared" si="2"/>
        <v>957</v>
      </c>
      <c r="CF7" s="291">
        <f t="shared" si="2"/>
        <v>5887</v>
      </c>
      <c r="CG7" s="291">
        <f t="shared" si="2"/>
        <v>0</v>
      </c>
      <c r="CH7" s="291">
        <f t="shared" si="2"/>
        <v>4288</v>
      </c>
      <c r="CI7" s="291">
        <f t="shared" si="2"/>
        <v>572</v>
      </c>
      <c r="CJ7" s="291">
        <f t="shared" si="2"/>
        <v>318</v>
      </c>
      <c r="CK7" s="291">
        <f t="shared" si="2"/>
        <v>0</v>
      </c>
      <c r="CL7" s="291">
        <f t="shared" si="2"/>
        <v>709</v>
      </c>
      <c r="CM7" s="291">
        <f t="shared" si="2"/>
        <v>121647</v>
      </c>
      <c r="CN7" s="291">
        <f t="shared" si="2"/>
        <v>0</v>
      </c>
      <c r="CO7" s="291">
        <f t="shared" si="2"/>
        <v>97476</v>
      </c>
      <c r="CP7" s="291">
        <f t="shared" si="2"/>
        <v>2869</v>
      </c>
      <c r="CQ7" s="291">
        <f t="shared" si="2"/>
        <v>19252</v>
      </c>
      <c r="CR7" s="291">
        <f t="shared" si="2"/>
        <v>62</v>
      </c>
      <c r="CS7" s="291">
        <f t="shared" si="2"/>
        <v>1988</v>
      </c>
      <c r="CT7" s="291">
        <f t="shared" si="2"/>
        <v>94953</v>
      </c>
      <c r="CU7" s="291">
        <f t="shared" si="2"/>
        <v>0</v>
      </c>
      <c r="CV7" s="291">
        <f aca="true" t="shared" si="3" ref="CV7:DM7">SUM(CV8:CV22)</f>
        <v>81174</v>
      </c>
      <c r="CW7" s="291">
        <f t="shared" si="3"/>
        <v>1428</v>
      </c>
      <c r="CX7" s="291">
        <f t="shared" si="3"/>
        <v>12200</v>
      </c>
      <c r="CY7" s="291">
        <f t="shared" si="3"/>
        <v>62</v>
      </c>
      <c r="CZ7" s="291">
        <f t="shared" si="3"/>
        <v>89</v>
      </c>
      <c r="DA7" s="291">
        <f t="shared" si="3"/>
        <v>26694</v>
      </c>
      <c r="DB7" s="291">
        <f t="shared" si="3"/>
        <v>0</v>
      </c>
      <c r="DC7" s="291">
        <f t="shared" si="3"/>
        <v>16302</v>
      </c>
      <c r="DD7" s="291">
        <f t="shared" si="3"/>
        <v>1441</v>
      </c>
      <c r="DE7" s="291">
        <f t="shared" si="3"/>
        <v>7052</v>
      </c>
      <c r="DF7" s="291">
        <f t="shared" si="3"/>
        <v>0</v>
      </c>
      <c r="DG7" s="291">
        <f t="shared" si="3"/>
        <v>1899</v>
      </c>
      <c r="DH7" s="291">
        <f t="shared" si="3"/>
        <v>0</v>
      </c>
      <c r="DI7" s="291">
        <f t="shared" si="3"/>
        <v>48</v>
      </c>
      <c r="DJ7" s="291">
        <f t="shared" si="3"/>
        <v>4</v>
      </c>
      <c r="DK7" s="291">
        <f t="shared" si="3"/>
        <v>4</v>
      </c>
      <c r="DL7" s="291">
        <f t="shared" si="3"/>
        <v>36</v>
      </c>
      <c r="DM7" s="291">
        <f t="shared" si="3"/>
        <v>4</v>
      </c>
    </row>
    <row r="8" spans="1:117" s="282" customFormat="1" ht="12" customHeight="1">
      <c r="A8" s="277" t="s">
        <v>562</v>
      </c>
      <c r="B8" s="278" t="s">
        <v>564</v>
      </c>
      <c r="C8" s="277" t="s">
        <v>565</v>
      </c>
      <c r="D8" s="284">
        <f aca="true" t="shared" si="4" ref="D8:D22">SUM(E8,AD8,BC8)</f>
        <v>152528</v>
      </c>
      <c r="E8" s="285">
        <f aca="true" t="shared" si="5" ref="E8:E22">SUM(F8,J8,N8,R8,V8,Z8)</f>
        <v>101934</v>
      </c>
      <c r="F8" s="285">
        <f aca="true" t="shared" si="6" ref="F8:F22">SUM(G8:I8)</f>
        <v>0</v>
      </c>
      <c r="G8" s="285">
        <v>0</v>
      </c>
      <c r="H8" s="285">
        <v>0</v>
      </c>
      <c r="I8" s="285">
        <v>0</v>
      </c>
      <c r="J8" s="285">
        <f aca="true" t="shared" si="7" ref="J8:J22">SUM(K8:M8)</f>
        <v>85761</v>
      </c>
      <c r="K8" s="285">
        <v>54059</v>
      </c>
      <c r="L8" s="285">
        <v>31702</v>
      </c>
      <c r="M8" s="285">
        <v>0</v>
      </c>
      <c r="N8" s="285">
        <f aca="true" t="shared" si="8" ref="N8:N22">SUM(O8:Q8)</f>
        <v>6223</v>
      </c>
      <c r="O8" s="285">
        <v>3892</v>
      </c>
      <c r="P8" s="285">
        <v>2331</v>
      </c>
      <c r="Q8" s="285">
        <v>0</v>
      </c>
      <c r="R8" s="285">
        <f aca="true" t="shared" si="9" ref="R8:R22">SUM(S8:U8)</f>
        <v>9577</v>
      </c>
      <c r="S8" s="285">
        <v>3078</v>
      </c>
      <c r="T8" s="285">
        <v>6499</v>
      </c>
      <c r="U8" s="285">
        <v>0</v>
      </c>
      <c r="V8" s="285">
        <f aca="true" t="shared" si="10" ref="V8:V22">SUM(W8:Y8)</f>
        <v>373</v>
      </c>
      <c r="W8" s="285">
        <v>368</v>
      </c>
      <c r="X8" s="285">
        <v>5</v>
      </c>
      <c r="Y8" s="285">
        <v>0</v>
      </c>
      <c r="Z8" s="285">
        <f aca="true" t="shared" si="11" ref="Z8:Z22">SUM(AA8:AC8)</f>
        <v>0</v>
      </c>
      <c r="AA8" s="285">
        <v>0</v>
      </c>
      <c r="AB8" s="285">
        <v>0</v>
      </c>
      <c r="AC8" s="285">
        <v>0</v>
      </c>
      <c r="AD8" s="285">
        <f aca="true" t="shared" si="12" ref="AD8:AD22">SUM(AE8,AI8,AM8,AQ8,AU8,AY8)</f>
        <v>49804</v>
      </c>
      <c r="AE8" s="285">
        <f aca="true" t="shared" si="13" ref="AE8:AE22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22">SUM(AJ8:AL8)</f>
        <v>38181</v>
      </c>
      <c r="AJ8" s="285">
        <v>0</v>
      </c>
      <c r="AK8" s="285">
        <v>0</v>
      </c>
      <c r="AL8" s="285">
        <v>38181</v>
      </c>
      <c r="AM8" s="285">
        <f aca="true" t="shared" si="15" ref="AM8:AM22">SUM(AN8:AP8)</f>
        <v>0</v>
      </c>
      <c r="AN8" s="285">
        <v>0</v>
      </c>
      <c r="AO8" s="285">
        <v>0</v>
      </c>
      <c r="AP8" s="285">
        <v>0</v>
      </c>
      <c r="AQ8" s="285">
        <f aca="true" t="shared" si="16" ref="AQ8:AQ22">SUM(AR8:AT8)</f>
        <v>11623</v>
      </c>
      <c r="AR8" s="285">
        <v>0</v>
      </c>
      <c r="AS8" s="285">
        <v>0</v>
      </c>
      <c r="AT8" s="285">
        <v>11623</v>
      </c>
      <c r="AU8" s="285">
        <f aca="true" t="shared" si="17" ref="AU8:AU22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22">SUM(AZ8:BB8)</f>
        <v>0</v>
      </c>
      <c r="AZ8" s="285">
        <v>0</v>
      </c>
      <c r="BA8" s="285">
        <v>0</v>
      </c>
      <c r="BB8" s="285">
        <v>0</v>
      </c>
      <c r="BC8" s="284">
        <f aca="true" t="shared" si="19" ref="BC8:BC22">SUM(BD8,BK8)</f>
        <v>790</v>
      </c>
      <c r="BD8" s="284">
        <f aca="true" t="shared" si="20" ref="BD8:BD22">SUM(BE8:BJ8)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4">
        <f aca="true" t="shared" si="21" ref="BK8:BK22">SUM(BL8:BQ8)</f>
        <v>790</v>
      </c>
      <c r="BL8" s="285">
        <v>0</v>
      </c>
      <c r="BM8" s="285">
        <v>790</v>
      </c>
      <c r="BN8" s="285">
        <v>0</v>
      </c>
      <c r="BO8" s="285">
        <v>0</v>
      </c>
      <c r="BP8" s="285">
        <v>0</v>
      </c>
      <c r="BQ8" s="285">
        <v>0</v>
      </c>
      <c r="BR8" s="285">
        <f aca="true" t="shared" si="22" ref="BR8:BR22">SUM(BY8,CF8)</f>
        <v>101934</v>
      </c>
      <c r="BS8" s="285">
        <f aca="true" t="shared" si="23" ref="BS8:BS22">SUM(BZ8,CG8)</f>
        <v>0</v>
      </c>
      <c r="BT8" s="285">
        <f aca="true" t="shared" si="24" ref="BT8:BT22">SUM(CA8,CH8)</f>
        <v>85761</v>
      </c>
      <c r="BU8" s="285">
        <f aca="true" t="shared" si="25" ref="BU8:BU22">SUM(CB8,CI8)</f>
        <v>6223</v>
      </c>
      <c r="BV8" s="285">
        <f aca="true" t="shared" si="26" ref="BV8:BV22">SUM(CC8,CJ8)</f>
        <v>9577</v>
      </c>
      <c r="BW8" s="285">
        <f aca="true" t="shared" si="27" ref="BW8:BW22">SUM(CD8,CK8)</f>
        <v>373</v>
      </c>
      <c r="BX8" s="285">
        <f aca="true" t="shared" si="28" ref="BX8:BX22">SUM(CE8,CL8)</f>
        <v>0</v>
      </c>
      <c r="BY8" s="284">
        <f aca="true" t="shared" si="29" ref="BY8:BY22">SUM(BZ8:CE8)</f>
        <v>101934</v>
      </c>
      <c r="BZ8" s="285">
        <f aca="true" t="shared" si="30" ref="BZ8:BZ22">F8</f>
        <v>0</v>
      </c>
      <c r="CA8" s="285">
        <f aca="true" t="shared" si="31" ref="CA8:CA22">J8</f>
        <v>85761</v>
      </c>
      <c r="CB8" s="285">
        <f aca="true" t="shared" si="32" ref="CB8:CB22">N8</f>
        <v>6223</v>
      </c>
      <c r="CC8" s="285">
        <f aca="true" t="shared" si="33" ref="CC8:CC22">R8</f>
        <v>9577</v>
      </c>
      <c r="CD8" s="285">
        <f aca="true" t="shared" si="34" ref="CD8:CD22">V8</f>
        <v>373</v>
      </c>
      <c r="CE8" s="285">
        <f aca="true" t="shared" si="35" ref="CE8:CE22">Z8</f>
        <v>0</v>
      </c>
      <c r="CF8" s="284">
        <f aca="true" t="shared" si="36" ref="CF8:CF22">SUM(CG8:CL8)</f>
        <v>0</v>
      </c>
      <c r="CG8" s="285">
        <f aca="true" t="shared" si="37" ref="CG8:CG22">BE8</f>
        <v>0</v>
      </c>
      <c r="CH8" s="285">
        <f aca="true" t="shared" si="38" ref="CH8:CH22">BF8</f>
        <v>0</v>
      </c>
      <c r="CI8" s="285">
        <f aca="true" t="shared" si="39" ref="CI8:CI22">BG8</f>
        <v>0</v>
      </c>
      <c r="CJ8" s="285">
        <f aca="true" t="shared" si="40" ref="CJ8:CJ22">BH8</f>
        <v>0</v>
      </c>
      <c r="CK8" s="285">
        <f aca="true" t="shared" si="41" ref="CK8:CK22">BI8</f>
        <v>0</v>
      </c>
      <c r="CL8" s="285">
        <f aca="true" t="shared" si="42" ref="CL8:CL22">BJ8</f>
        <v>0</v>
      </c>
      <c r="CM8" s="285">
        <f aca="true" t="shared" si="43" ref="CM8:CM22">SUM(CT8,DA8)</f>
        <v>50594</v>
      </c>
      <c r="CN8" s="285">
        <f aca="true" t="shared" si="44" ref="CN8:CN22">SUM(CU8,DB8)</f>
        <v>0</v>
      </c>
      <c r="CO8" s="285">
        <f aca="true" t="shared" si="45" ref="CO8:CO22">SUM(CV8,DC8)</f>
        <v>38971</v>
      </c>
      <c r="CP8" s="285">
        <f aca="true" t="shared" si="46" ref="CP8:CP22">SUM(CW8,DD8)</f>
        <v>0</v>
      </c>
      <c r="CQ8" s="285">
        <f aca="true" t="shared" si="47" ref="CQ8:CQ22">SUM(CX8,DE8)</f>
        <v>11623</v>
      </c>
      <c r="CR8" s="285">
        <f aca="true" t="shared" si="48" ref="CR8:CR22">SUM(CY8,DF8)</f>
        <v>0</v>
      </c>
      <c r="CS8" s="285">
        <f aca="true" t="shared" si="49" ref="CS8:CS22">SUM(CZ8,DG8)</f>
        <v>0</v>
      </c>
      <c r="CT8" s="284">
        <f aca="true" t="shared" si="50" ref="CT8:CT22">SUM(CU8:CZ8)</f>
        <v>49804</v>
      </c>
      <c r="CU8" s="285">
        <f aca="true" t="shared" si="51" ref="CU8:CU22">AE8</f>
        <v>0</v>
      </c>
      <c r="CV8" s="285">
        <f aca="true" t="shared" si="52" ref="CV8:CV22">AI8</f>
        <v>38181</v>
      </c>
      <c r="CW8" s="285">
        <f aca="true" t="shared" si="53" ref="CW8:CW22">AM8</f>
        <v>0</v>
      </c>
      <c r="CX8" s="285">
        <f aca="true" t="shared" si="54" ref="CX8:CX22">AQ8</f>
        <v>11623</v>
      </c>
      <c r="CY8" s="285">
        <f aca="true" t="shared" si="55" ref="CY8:CY22">AU8</f>
        <v>0</v>
      </c>
      <c r="CZ8" s="285">
        <f aca="true" t="shared" si="56" ref="CZ8:CZ22">AY8</f>
        <v>0</v>
      </c>
      <c r="DA8" s="284">
        <f aca="true" t="shared" si="57" ref="DA8:DA22">SUM(DB8:DG8)</f>
        <v>790</v>
      </c>
      <c r="DB8" s="285">
        <f aca="true" t="shared" si="58" ref="DB8:DB22">BL8</f>
        <v>0</v>
      </c>
      <c r="DC8" s="285">
        <f aca="true" t="shared" si="59" ref="DC8:DC22">BM8</f>
        <v>790</v>
      </c>
      <c r="DD8" s="285">
        <f aca="true" t="shared" si="60" ref="DD8:DD22">BN8</f>
        <v>0</v>
      </c>
      <c r="DE8" s="285">
        <f aca="true" t="shared" si="61" ref="DE8:DE22">BO8</f>
        <v>0</v>
      </c>
      <c r="DF8" s="285">
        <f aca="true" t="shared" si="62" ref="DF8:DF22">BP8</f>
        <v>0</v>
      </c>
      <c r="DG8" s="285">
        <f aca="true" t="shared" si="63" ref="DG8:DG22">BQ8</f>
        <v>0</v>
      </c>
      <c r="DH8" s="285">
        <v>0</v>
      </c>
      <c r="DI8" s="284">
        <f aca="true" t="shared" si="64" ref="DI8:DI22">SUM(DJ8:DM8)</f>
        <v>4</v>
      </c>
      <c r="DJ8" s="285">
        <v>4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562</v>
      </c>
      <c r="B9" s="289" t="s">
        <v>566</v>
      </c>
      <c r="C9" s="277" t="s">
        <v>567</v>
      </c>
      <c r="D9" s="284">
        <f t="shared" si="4"/>
        <v>66261</v>
      </c>
      <c r="E9" s="285">
        <f t="shared" si="5"/>
        <v>36394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29176</v>
      </c>
      <c r="K9" s="285">
        <v>16536</v>
      </c>
      <c r="L9" s="285">
        <v>12640</v>
      </c>
      <c r="M9" s="285">
        <v>0</v>
      </c>
      <c r="N9" s="285">
        <f t="shared" si="8"/>
        <v>942</v>
      </c>
      <c r="O9" s="285">
        <v>197</v>
      </c>
      <c r="P9" s="285">
        <v>745</v>
      </c>
      <c r="Q9" s="285">
        <v>0</v>
      </c>
      <c r="R9" s="285">
        <f t="shared" si="9"/>
        <v>6276</v>
      </c>
      <c r="S9" s="285">
        <v>1200</v>
      </c>
      <c r="T9" s="285">
        <v>5076</v>
      </c>
      <c r="U9" s="285">
        <v>0</v>
      </c>
      <c r="V9" s="285">
        <f t="shared" si="10"/>
        <v>0</v>
      </c>
      <c r="W9" s="285">
        <v>0</v>
      </c>
      <c r="X9" s="285">
        <v>0</v>
      </c>
      <c r="Y9" s="285">
        <v>0</v>
      </c>
      <c r="Z9" s="285">
        <f t="shared" si="11"/>
        <v>0</v>
      </c>
      <c r="AA9" s="285">
        <v>0</v>
      </c>
      <c r="AB9" s="285">
        <v>0</v>
      </c>
      <c r="AC9" s="285">
        <v>0</v>
      </c>
      <c r="AD9" s="285">
        <f t="shared" si="12"/>
        <v>17124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17124</v>
      </c>
      <c r="AJ9" s="285">
        <v>0</v>
      </c>
      <c r="AK9" s="285">
        <v>0</v>
      </c>
      <c r="AL9" s="285">
        <v>17124</v>
      </c>
      <c r="AM9" s="285">
        <f t="shared" si="15"/>
        <v>0</v>
      </c>
      <c r="AN9" s="285">
        <v>0</v>
      </c>
      <c r="AO9" s="285">
        <v>0</v>
      </c>
      <c r="AP9" s="285"/>
      <c r="AQ9" s="285">
        <f t="shared" si="16"/>
        <v>0</v>
      </c>
      <c r="AR9" s="285">
        <v>0</v>
      </c>
      <c r="AS9" s="285">
        <v>0</v>
      </c>
      <c r="AT9" s="285"/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0</v>
      </c>
      <c r="AZ9" s="285">
        <v>0</v>
      </c>
      <c r="BA9" s="285">
        <v>0</v>
      </c>
      <c r="BB9" s="285">
        <v>0</v>
      </c>
      <c r="BC9" s="284">
        <f t="shared" si="19"/>
        <v>12743</v>
      </c>
      <c r="BD9" s="284">
        <f t="shared" si="20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4">
        <f t="shared" si="21"/>
        <v>12743</v>
      </c>
      <c r="BL9" s="285">
        <v>0</v>
      </c>
      <c r="BM9" s="285">
        <v>3906</v>
      </c>
      <c r="BN9" s="285">
        <v>517</v>
      </c>
      <c r="BO9" s="285">
        <v>7000</v>
      </c>
      <c r="BP9" s="285">
        <v>0</v>
      </c>
      <c r="BQ9" s="285">
        <v>1320</v>
      </c>
      <c r="BR9" s="285">
        <f t="shared" si="22"/>
        <v>36394</v>
      </c>
      <c r="BS9" s="285">
        <f t="shared" si="23"/>
        <v>0</v>
      </c>
      <c r="BT9" s="285">
        <f t="shared" si="24"/>
        <v>29176</v>
      </c>
      <c r="BU9" s="285">
        <f t="shared" si="25"/>
        <v>942</v>
      </c>
      <c r="BV9" s="285">
        <f t="shared" si="26"/>
        <v>6276</v>
      </c>
      <c r="BW9" s="285">
        <f t="shared" si="27"/>
        <v>0</v>
      </c>
      <c r="BX9" s="285">
        <f t="shared" si="28"/>
        <v>0</v>
      </c>
      <c r="BY9" s="284">
        <f t="shared" si="29"/>
        <v>36394</v>
      </c>
      <c r="BZ9" s="285">
        <f t="shared" si="30"/>
        <v>0</v>
      </c>
      <c r="CA9" s="285">
        <f t="shared" si="31"/>
        <v>29176</v>
      </c>
      <c r="CB9" s="285">
        <f t="shared" si="32"/>
        <v>942</v>
      </c>
      <c r="CC9" s="285">
        <f t="shared" si="33"/>
        <v>6276</v>
      </c>
      <c r="CD9" s="285">
        <f t="shared" si="34"/>
        <v>0</v>
      </c>
      <c r="CE9" s="285">
        <f t="shared" si="35"/>
        <v>0</v>
      </c>
      <c r="CF9" s="284">
        <f t="shared" si="36"/>
        <v>0</v>
      </c>
      <c r="CG9" s="285">
        <f t="shared" si="37"/>
        <v>0</v>
      </c>
      <c r="CH9" s="285">
        <f t="shared" si="38"/>
        <v>0</v>
      </c>
      <c r="CI9" s="285">
        <f t="shared" si="39"/>
        <v>0</v>
      </c>
      <c r="CJ9" s="285">
        <f t="shared" si="40"/>
        <v>0</v>
      </c>
      <c r="CK9" s="285">
        <f t="shared" si="41"/>
        <v>0</v>
      </c>
      <c r="CL9" s="285">
        <f t="shared" si="42"/>
        <v>0</v>
      </c>
      <c r="CM9" s="285">
        <f t="shared" si="43"/>
        <v>29867</v>
      </c>
      <c r="CN9" s="285">
        <f t="shared" si="44"/>
        <v>0</v>
      </c>
      <c r="CO9" s="285">
        <f t="shared" si="45"/>
        <v>21030</v>
      </c>
      <c r="CP9" s="285">
        <f t="shared" si="46"/>
        <v>517</v>
      </c>
      <c r="CQ9" s="285">
        <f t="shared" si="47"/>
        <v>7000</v>
      </c>
      <c r="CR9" s="285">
        <f t="shared" si="48"/>
        <v>0</v>
      </c>
      <c r="CS9" s="285">
        <f t="shared" si="49"/>
        <v>1320</v>
      </c>
      <c r="CT9" s="284">
        <f t="shared" si="50"/>
        <v>17124</v>
      </c>
      <c r="CU9" s="285">
        <f t="shared" si="51"/>
        <v>0</v>
      </c>
      <c r="CV9" s="285">
        <f t="shared" si="52"/>
        <v>17124</v>
      </c>
      <c r="CW9" s="285">
        <f t="shared" si="53"/>
        <v>0</v>
      </c>
      <c r="CX9" s="285">
        <f t="shared" si="54"/>
        <v>0</v>
      </c>
      <c r="CY9" s="285">
        <f t="shared" si="55"/>
        <v>0</v>
      </c>
      <c r="CZ9" s="285">
        <f t="shared" si="56"/>
        <v>0</v>
      </c>
      <c r="DA9" s="284">
        <f t="shared" si="57"/>
        <v>12743</v>
      </c>
      <c r="DB9" s="285">
        <f t="shared" si="58"/>
        <v>0</v>
      </c>
      <c r="DC9" s="285">
        <f t="shared" si="59"/>
        <v>3906</v>
      </c>
      <c r="DD9" s="285">
        <f t="shared" si="60"/>
        <v>517</v>
      </c>
      <c r="DE9" s="285">
        <f t="shared" si="61"/>
        <v>7000</v>
      </c>
      <c r="DF9" s="285">
        <f t="shared" si="62"/>
        <v>0</v>
      </c>
      <c r="DG9" s="285">
        <f t="shared" si="63"/>
        <v>1320</v>
      </c>
      <c r="DH9" s="285">
        <v>0</v>
      </c>
      <c r="DI9" s="284">
        <f t="shared" si="64"/>
        <v>0</v>
      </c>
      <c r="DJ9" s="285">
        <v>0</v>
      </c>
      <c r="DK9" s="285">
        <v>0</v>
      </c>
      <c r="DL9" s="285">
        <v>0</v>
      </c>
      <c r="DM9" s="285">
        <v>0</v>
      </c>
    </row>
    <row r="10" spans="1:117" s="282" customFormat="1" ht="12" customHeight="1">
      <c r="A10" s="277" t="s">
        <v>562</v>
      </c>
      <c r="B10" s="289" t="s">
        <v>568</v>
      </c>
      <c r="C10" s="277" t="s">
        <v>569</v>
      </c>
      <c r="D10" s="284">
        <f t="shared" si="4"/>
        <v>15910</v>
      </c>
      <c r="E10" s="285">
        <f t="shared" si="5"/>
        <v>11096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8009</v>
      </c>
      <c r="K10" s="285">
        <v>0</v>
      </c>
      <c r="L10" s="285">
        <v>8009</v>
      </c>
      <c r="M10" s="285">
        <v>0</v>
      </c>
      <c r="N10" s="285">
        <f t="shared" si="8"/>
        <v>1803</v>
      </c>
      <c r="O10" s="285">
        <v>0</v>
      </c>
      <c r="P10" s="285">
        <v>1803</v>
      </c>
      <c r="Q10" s="285">
        <v>0</v>
      </c>
      <c r="R10" s="285">
        <f t="shared" si="9"/>
        <v>1284</v>
      </c>
      <c r="S10" s="285">
        <v>0</v>
      </c>
      <c r="T10" s="285">
        <v>1284</v>
      </c>
      <c r="U10" s="285">
        <v>0</v>
      </c>
      <c r="V10" s="285">
        <f t="shared" si="10"/>
        <v>0</v>
      </c>
      <c r="W10" s="285">
        <v>0</v>
      </c>
      <c r="X10" s="285">
        <v>0</v>
      </c>
      <c r="Y10" s="285">
        <v>0</v>
      </c>
      <c r="Z10" s="285">
        <f t="shared" si="11"/>
        <v>0</v>
      </c>
      <c r="AA10" s="285">
        <v>0</v>
      </c>
      <c r="AB10" s="285">
        <v>0</v>
      </c>
      <c r="AC10" s="285">
        <v>0</v>
      </c>
      <c r="AD10" s="285">
        <f t="shared" si="12"/>
        <v>3918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3499</v>
      </c>
      <c r="AJ10" s="285">
        <v>0</v>
      </c>
      <c r="AK10" s="285">
        <v>0</v>
      </c>
      <c r="AL10" s="285">
        <v>3499</v>
      </c>
      <c r="AM10" s="285">
        <f t="shared" si="15"/>
        <v>419</v>
      </c>
      <c r="AN10" s="285">
        <v>0</v>
      </c>
      <c r="AO10" s="285">
        <v>0</v>
      </c>
      <c r="AP10" s="285">
        <v>419</v>
      </c>
      <c r="AQ10" s="285">
        <f t="shared" si="16"/>
        <v>0</v>
      </c>
      <c r="AR10" s="285">
        <v>0</v>
      </c>
      <c r="AS10" s="285">
        <v>0</v>
      </c>
      <c r="AT10" s="285">
        <v>0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0</v>
      </c>
      <c r="AZ10" s="285">
        <v>0</v>
      </c>
      <c r="BA10" s="285">
        <v>0</v>
      </c>
      <c r="BB10" s="285">
        <v>0</v>
      </c>
      <c r="BC10" s="284">
        <f t="shared" si="19"/>
        <v>896</v>
      </c>
      <c r="BD10" s="284">
        <f t="shared" si="20"/>
        <v>896</v>
      </c>
      <c r="BE10" s="285">
        <v>0</v>
      </c>
      <c r="BF10" s="285">
        <v>831</v>
      </c>
      <c r="BG10" s="285">
        <v>65</v>
      </c>
      <c r="BH10" s="285">
        <v>0</v>
      </c>
      <c r="BI10" s="285">
        <v>0</v>
      </c>
      <c r="BJ10" s="285">
        <v>0</v>
      </c>
      <c r="BK10" s="284">
        <f t="shared" si="21"/>
        <v>0</v>
      </c>
      <c r="BL10" s="285"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f t="shared" si="22"/>
        <v>11992</v>
      </c>
      <c r="BS10" s="285">
        <f t="shared" si="23"/>
        <v>0</v>
      </c>
      <c r="BT10" s="285">
        <f t="shared" si="24"/>
        <v>8840</v>
      </c>
      <c r="BU10" s="285">
        <f t="shared" si="25"/>
        <v>1868</v>
      </c>
      <c r="BV10" s="285">
        <f t="shared" si="26"/>
        <v>1284</v>
      </c>
      <c r="BW10" s="285">
        <f t="shared" si="27"/>
        <v>0</v>
      </c>
      <c r="BX10" s="285">
        <f t="shared" si="28"/>
        <v>0</v>
      </c>
      <c r="BY10" s="284">
        <f t="shared" si="29"/>
        <v>11096</v>
      </c>
      <c r="BZ10" s="285">
        <f t="shared" si="30"/>
        <v>0</v>
      </c>
      <c r="CA10" s="285">
        <f t="shared" si="31"/>
        <v>8009</v>
      </c>
      <c r="CB10" s="285">
        <f t="shared" si="32"/>
        <v>1803</v>
      </c>
      <c r="CC10" s="285">
        <f t="shared" si="33"/>
        <v>1284</v>
      </c>
      <c r="CD10" s="285">
        <f t="shared" si="34"/>
        <v>0</v>
      </c>
      <c r="CE10" s="285">
        <f t="shared" si="35"/>
        <v>0</v>
      </c>
      <c r="CF10" s="284">
        <f t="shared" si="36"/>
        <v>896</v>
      </c>
      <c r="CG10" s="285">
        <f t="shared" si="37"/>
        <v>0</v>
      </c>
      <c r="CH10" s="285">
        <f t="shared" si="38"/>
        <v>831</v>
      </c>
      <c r="CI10" s="285">
        <f t="shared" si="39"/>
        <v>65</v>
      </c>
      <c r="CJ10" s="285">
        <f t="shared" si="40"/>
        <v>0</v>
      </c>
      <c r="CK10" s="285">
        <f t="shared" si="41"/>
        <v>0</v>
      </c>
      <c r="CL10" s="285">
        <f t="shared" si="42"/>
        <v>0</v>
      </c>
      <c r="CM10" s="285">
        <f t="shared" si="43"/>
        <v>3918</v>
      </c>
      <c r="CN10" s="285">
        <f t="shared" si="44"/>
        <v>0</v>
      </c>
      <c r="CO10" s="285">
        <f t="shared" si="45"/>
        <v>3499</v>
      </c>
      <c r="CP10" s="285">
        <f t="shared" si="46"/>
        <v>419</v>
      </c>
      <c r="CQ10" s="285">
        <f t="shared" si="47"/>
        <v>0</v>
      </c>
      <c r="CR10" s="285">
        <f t="shared" si="48"/>
        <v>0</v>
      </c>
      <c r="CS10" s="285">
        <f t="shared" si="49"/>
        <v>0</v>
      </c>
      <c r="CT10" s="284">
        <f t="shared" si="50"/>
        <v>3918</v>
      </c>
      <c r="CU10" s="285">
        <f t="shared" si="51"/>
        <v>0</v>
      </c>
      <c r="CV10" s="285">
        <f t="shared" si="52"/>
        <v>3499</v>
      </c>
      <c r="CW10" s="285">
        <f t="shared" si="53"/>
        <v>419</v>
      </c>
      <c r="CX10" s="285">
        <f t="shared" si="54"/>
        <v>0</v>
      </c>
      <c r="CY10" s="285">
        <f t="shared" si="55"/>
        <v>0</v>
      </c>
      <c r="CZ10" s="285">
        <f t="shared" si="56"/>
        <v>0</v>
      </c>
      <c r="DA10" s="284">
        <f t="shared" si="57"/>
        <v>0</v>
      </c>
      <c r="DB10" s="285">
        <f t="shared" si="58"/>
        <v>0</v>
      </c>
      <c r="DC10" s="285">
        <f t="shared" si="59"/>
        <v>0</v>
      </c>
      <c r="DD10" s="285">
        <f t="shared" si="60"/>
        <v>0</v>
      </c>
      <c r="DE10" s="285">
        <f t="shared" si="61"/>
        <v>0</v>
      </c>
      <c r="DF10" s="285">
        <f t="shared" si="62"/>
        <v>0</v>
      </c>
      <c r="DG10" s="285">
        <f t="shared" si="63"/>
        <v>0</v>
      </c>
      <c r="DH10" s="285">
        <v>0</v>
      </c>
      <c r="DI10" s="284">
        <f t="shared" si="64"/>
        <v>1</v>
      </c>
      <c r="DJ10" s="285">
        <v>0</v>
      </c>
      <c r="DK10" s="285">
        <v>1</v>
      </c>
      <c r="DL10" s="285">
        <v>0</v>
      </c>
      <c r="DM10" s="285">
        <v>0</v>
      </c>
    </row>
    <row r="11" spans="1:117" s="282" customFormat="1" ht="12" customHeight="1">
      <c r="A11" s="277" t="s">
        <v>562</v>
      </c>
      <c r="B11" s="289" t="s">
        <v>570</v>
      </c>
      <c r="C11" s="277" t="s">
        <v>571</v>
      </c>
      <c r="D11" s="284">
        <f t="shared" si="4"/>
        <v>15801</v>
      </c>
      <c r="E11" s="285">
        <f t="shared" si="5"/>
        <v>10269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7908</v>
      </c>
      <c r="K11" s="285">
        <v>0</v>
      </c>
      <c r="L11" s="285">
        <v>7908</v>
      </c>
      <c r="M11" s="285">
        <v>0</v>
      </c>
      <c r="N11" s="285">
        <f t="shared" si="8"/>
        <v>585</v>
      </c>
      <c r="O11" s="285">
        <v>0</v>
      </c>
      <c r="P11" s="285">
        <v>585</v>
      </c>
      <c r="Q11" s="285">
        <v>0</v>
      </c>
      <c r="R11" s="285">
        <f t="shared" si="9"/>
        <v>1590</v>
      </c>
      <c r="S11" s="285">
        <v>0</v>
      </c>
      <c r="T11" s="285">
        <v>1590</v>
      </c>
      <c r="U11" s="285">
        <v>0</v>
      </c>
      <c r="V11" s="285">
        <f t="shared" si="10"/>
        <v>0</v>
      </c>
      <c r="W11" s="285">
        <v>0</v>
      </c>
      <c r="X11" s="285">
        <v>0</v>
      </c>
      <c r="Y11" s="285">
        <v>0</v>
      </c>
      <c r="Z11" s="285">
        <f t="shared" si="11"/>
        <v>186</v>
      </c>
      <c r="AA11" s="285">
        <v>0</v>
      </c>
      <c r="AB11" s="285">
        <v>186</v>
      </c>
      <c r="AC11" s="285">
        <v>0</v>
      </c>
      <c r="AD11" s="285">
        <f t="shared" si="12"/>
        <v>4662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4264</v>
      </c>
      <c r="AJ11" s="285">
        <v>0</v>
      </c>
      <c r="AK11" s="285">
        <v>0</v>
      </c>
      <c r="AL11" s="285">
        <v>4264</v>
      </c>
      <c r="AM11" s="285">
        <f t="shared" si="15"/>
        <v>379</v>
      </c>
      <c r="AN11" s="285">
        <v>0</v>
      </c>
      <c r="AO11" s="285">
        <v>0</v>
      </c>
      <c r="AP11" s="285">
        <v>379</v>
      </c>
      <c r="AQ11" s="285">
        <f t="shared" si="16"/>
        <v>19</v>
      </c>
      <c r="AR11" s="285">
        <v>0</v>
      </c>
      <c r="AS11" s="285">
        <v>0</v>
      </c>
      <c r="AT11" s="285">
        <v>19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0</v>
      </c>
      <c r="AZ11" s="285">
        <v>0</v>
      </c>
      <c r="BA11" s="285">
        <v>0</v>
      </c>
      <c r="BB11" s="285">
        <v>0</v>
      </c>
      <c r="BC11" s="284">
        <f t="shared" si="19"/>
        <v>870</v>
      </c>
      <c r="BD11" s="284">
        <f t="shared" si="20"/>
        <v>162</v>
      </c>
      <c r="BE11" s="285">
        <v>0</v>
      </c>
      <c r="BF11" s="285">
        <v>108</v>
      </c>
      <c r="BG11" s="285">
        <v>54</v>
      </c>
      <c r="BH11" s="285">
        <v>0</v>
      </c>
      <c r="BI11" s="285">
        <v>0</v>
      </c>
      <c r="BJ11" s="285">
        <v>0</v>
      </c>
      <c r="BK11" s="284">
        <f t="shared" si="21"/>
        <v>708</v>
      </c>
      <c r="BL11" s="285">
        <v>0</v>
      </c>
      <c r="BM11" s="285">
        <v>285</v>
      </c>
      <c r="BN11" s="285">
        <v>415</v>
      </c>
      <c r="BO11" s="285">
        <v>8</v>
      </c>
      <c r="BP11" s="285">
        <v>0</v>
      </c>
      <c r="BQ11" s="285">
        <v>0</v>
      </c>
      <c r="BR11" s="285">
        <f t="shared" si="22"/>
        <v>10431</v>
      </c>
      <c r="BS11" s="285">
        <f t="shared" si="23"/>
        <v>0</v>
      </c>
      <c r="BT11" s="285">
        <f t="shared" si="24"/>
        <v>8016</v>
      </c>
      <c r="BU11" s="285">
        <f t="shared" si="25"/>
        <v>639</v>
      </c>
      <c r="BV11" s="285">
        <f t="shared" si="26"/>
        <v>1590</v>
      </c>
      <c r="BW11" s="285">
        <f t="shared" si="27"/>
        <v>0</v>
      </c>
      <c r="BX11" s="285">
        <f t="shared" si="28"/>
        <v>186</v>
      </c>
      <c r="BY11" s="284">
        <f t="shared" si="29"/>
        <v>10269</v>
      </c>
      <c r="BZ11" s="285">
        <f t="shared" si="30"/>
        <v>0</v>
      </c>
      <c r="CA11" s="285">
        <f t="shared" si="31"/>
        <v>7908</v>
      </c>
      <c r="CB11" s="285">
        <f t="shared" si="32"/>
        <v>585</v>
      </c>
      <c r="CC11" s="285">
        <f t="shared" si="33"/>
        <v>1590</v>
      </c>
      <c r="CD11" s="285">
        <f t="shared" si="34"/>
        <v>0</v>
      </c>
      <c r="CE11" s="285">
        <f t="shared" si="35"/>
        <v>186</v>
      </c>
      <c r="CF11" s="284">
        <f t="shared" si="36"/>
        <v>162</v>
      </c>
      <c r="CG11" s="285">
        <f t="shared" si="37"/>
        <v>0</v>
      </c>
      <c r="CH11" s="285">
        <f t="shared" si="38"/>
        <v>108</v>
      </c>
      <c r="CI11" s="285">
        <f t="shared" si="39"/>
        <v>54</v>
      </c>
      <c r="CJ11" s="285">
        <f t="shared" si="40"/>
        <v>0</v>
      </c>
      <c r="CK11" s="285">
        <f t="shared" si="41"/>
        <v>0</v>
      </c>
      <c r="CL11" s="285">
        <f t="shared" si="42"/>
        <v>0</v>
      </c>
      <c r="CM11" s="285">
        <f t="shared" si="43"/>
        <v>5370</v>
      </c>
      <c r="CN11" s="285">
        <f t="shared" si="44"/>
        <v>0</v>
      </c>
      <c r="CO11" s="285">
        <f t="shared" si="45"/>
        <v>4549</v>
      </c>
      <c r="CP11" s="285">
        <f t="shared" si="46"/>
        <v>794</v>
      </c>
      <c r="CQ11" s="285">
        <f t="shared" si="47"/>
        <v>27</v>
      </c>
      <c r="CR11" s="285">
        <f t="shared" si="48"/>
        <v>0</v>
      </c>
      <c r="CS11" s="285">
        <f t="shared" si="49"/>
        <v>0</v>
      </c>
      <c r="CT11" s="284">
        <f t="shared" si="50"/>
        <v>4662</v>
      </c>
      <c r="CU11" s="285">
        <f t="shared" si="51"/>
        <v>0</v>
      </c>
      <c r="CV11" s="285">
        <f t="shared" si="52"/>
        <v>4264</v>
      </c>
      <c r="CW11" s="285">
        <f t="shared" si="53"/>
        <v>379</v>
      </c>
      <c r="CX11" s="285">
        <f t="shared" si="54"/>
        <v>19</v>
      </c>
      <c r="CY11" s="285">
        <f t="shared" si="55"/>
        <v>0</v>
      </c>
      <c r="CZ11" s="285">
        <f t="shared" si="56"/>
        <v>0</v>
      </c>
      <c r="DA11" s="284">
        <f t="shared" si="57"/>
        <v>708</v>
      </c>
      <c r="DB11" s="285">
        <f t="shared" si="58"/>
        <v>0</v>
      </c>
      <c r="DC11" s="285">
        <f t="shared" si="59"/>
        <v>285</v>
      </c>
      <c r="DD11" s="285">
        <f t="shared" si="60"/>
        <v>415</v>
      </c>
      <c r="DE11" s="285">
        <f t="shared" si="61"/>
        <v>8</v>
      </c>
      <c r="DF11" s="285">
        <f t="shared" si="62"/>
        <v>0</v>
      </c>
      <c r="DG11" s="285">
        <f t="shared" si="63"/>
        <v>0</v>
      </c>
      <c r="DH11" s="285">
        <v>0</v>
      </c>
      <c r="DI11" s="284">
        <f t="shared" si="64"/>
        <v>0</v>
      </c>
      <c r="DJ11" s="285">
        <v>0</v>
      </c>
      <c r="DK11" s="285">
        <v>0</v>
      </c>
      <c r="DL11" s="285">
        <v>0</v>
      </c>
      <c r="DM11" s="285">
        <v>0</v>
      </c>
    </row>
    <row r="12" spans="1:117" s="282" customFormat="1" ht="12" customHeight="1">
      <c r="A12" s="277" t="s">
        <v>562</v>
      </c>
      <c r="B12" s="278" t="s">
        <v>572</v>
      </c>
      <c r="C12" s="277" t="s">
        <v>573</v>
      </c>
      <c r="D12" s="316">
        <f t="shared" si="4"/>
        <v>11966</v>
      </c>
      <c r="E12" s="316">
        <f t="shared" si="5"/>
        <v>8485</v>
      </c>
      <c r="F12" s="316">
        <f t="shared" si="6"/>
        <v>0</v>
      </c>
      <c r="G12" s="316">
        <v>0</v>
      </c>
      <c r="H12" s="316">
        <v>0</v>
      </c>
      <c r="I12" s="316">
        <v>0</v>
      </c>
      <c r="J12" s="316">
        <f t="shared" si="7"/>
        <v>6929</v>
      </c>
      <c r="K12" s="316">
        <v>0</v>
      </c>
      <c r="L12" s="316">
        <v>6929</v>
      </c>
      <c r="M12" s="316">
        <v>0</v>
      </c>
      <c r="N12" s="316">
        <f t="shared" si="8"/>
        <v>420</v>
      </c>
      <c r="O12" s="316">
        <v>0</v>
      </c>
      <c r="P12" s="316">
        <v>420</v>
      </c>
      <c r="Q12" s="316">
        <v>0</v>
      </c>
      <c r="R12" s="316">
        <f t="shared" si="9"/>
        <v>1136</v>
      </c>
      <c r="S12" s="316">
        <v>0</v>
      </c>
      <c r="T12" s="316">
        <v>1136</v>
      </c>
      <c r="U12" s="316">
        <v>0</v>
      </c>
      <c r="V12" s="316">
        <f t="shared" si="10"/>
        <v>0</v>
      </c>
      <c r="W12" s="316">
        <v>0</v>
      </c>
      <c r="X12" s="316">
        <v>0</v>
      </c>
      <c r="Y12" s="316">
        <v>0</v>
      </c>
      <c r="Z12" s="316">
        <f t="shared" si="11"/>
        <v>0</v>
      </c>
      <c r="AA12" s="316">
        <v>0</v>
      </c>
      <c r="AB12" s="316">
        <v>0</v>
      </c>
      <c r="AC12" s="316">
        <v>0</v>
      </c>
      <c r="AD12" s="316">
        <f t="shared" si="12"/>
        <v>2361</v>
      </c>
      <c r="AE12" s="316">
        <f t="shared" si="13"/>
        <v>0</v>
      </c>
      <c r="AF12" s="316">
        <v>0</v>
      </c>
      <c r="AG12" s="316">
        <v>0</v>
      </c>
      <c r="AH12" s="316">
        <v>0</v>
      </c>
      <c r="AI12" s="316">
        <f t="shared" si="14"/>
        <v>2028</v>
      </c>
      <c r="AJ12" s="316">
        <v>0</v>
      </c>
      <c r="AK12" s="316">
        <v>0</v>
      </c>
      <c r="AL12" s="316">
        <v>2028</v>
      </c>
      <c r="AM12" s="316">
        <f t="shared" si="15"/>
        <v>0</v>
      </c>
      <c r="AN12" s="316">
        <v>0</v>
      </c>
      <c r="AO12" s="316">
        <v>0</v>
      </c>
      <c r="AP12" s="316"/>
      <c r="AQ12" s="316">
        <f t="shared" si="16"/>
        <v>333</v>
      </c>
      <c r="AR12" s="316">
        <v>0</v>
      </c>
      <c r="AS12" s="316">
        <v>0</v>
      </c>
      <c r="AT12" s="316">
        <v>333</v>
      </c>
      <c r="AU12" s="316">
        <f t="shared" si="17"/>
        <v>0</v>
      </c>
      <c r="AV12" s="316">
        <v>0</v>
      </c>
      <c r="AW12" s="316">
        <v>0</v>
      </c>
      <c r="AX12" s="316">
        <v>0</v>
      </c>
      <c r="AY12" s="316">
        <f t="shared" si="18"/>
        <v>0</v>
      </c>
      <c r="AZ12" s="316">
        <v>0</v>
      </c>
      <c r="BA12" s="316">
        <v>0</v>
      </c>
      <c r="BB12" s="316">
        <v>0</v>
      </c>
      <c r="BC12" s="316">
        <f t="shared" si="19"/>
        <v>1120</v>
      </c>
      <c r="BD12" s="316">
        <f t="shared" si="20"/>
        <v>0</v>
      </c>
      <c r="BE12" s="316">
        <v>0</v>
      </c>
      <c r="BF12" s="316"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f t="shared" si="21"/>
        <v>1120</v>
      </c>
      <c r="BL12" s="316">
        <v>0</v>
      </c>
      <c r="BM12" s="316">
        <v>1120</v>
      </c>
      <c r="BN12" s="316">
        <v>0</v>
      </c>
      <c r="BO12" s="316">
        <v>0</v>
      </c>
      <c r="BP12" s="316">
        <v>0</v>
      </c>
      <c r="BQ12" s="316">
        <v>0</v>
      </c>
      <c r="BR12" s="316">
        <f t="shared" si="22"/>
        <v>8485</v>
      </c>
      <c r="BS12" s="316">
        <f t="shared" si="23"/>
        <v>0</v>
      </c>
      <c r="BT12" s="316">
        <f t="shared" si="24"/>
        <v>6929</v>
      </c>
      <c r="BU12" s="316">
        <f t="shared" si="25"/>
        <v>420</v>
      </c>
      <c r="BV12" s="316">
        <f t="shared" si="26"/>
        <v>1136</v>
      </c>
      <c r="BW12" s="316">
        <f t="shared" si="27"/>
        <v>0</v>
      </c>
      <c r="BX12" s="316">
        <f t="shared" si="28"/>
        <v>0</v>
      </c>
      <c r="BY12" s="316">
        <f t="shared" si="29"/>
        <v>8485</v>
      </c>
      <c r="BZ12" s="316">
        <f t="shared" si="30"/>
        <v>0</v>
      </c>
      <c r="CA12" s="316">
        <f t="shared" si="31"/>
        <v>6929</v>
      </c>
      <c r="CB12" s="316">
        <f t="shared" si="32"/>
        <v>420</v>
      </c>
      <c r="CC12" s="316">
        <f t="shared" si="33"/>
        <v>1136</v>
      </c>
      <c r="CD12" s="316">
        <f t="shared" si="34"/>
        <v>0</v>
      </c>
      <c r="CE12" s="316">
        <f t="shared" si="35"/>
        <v>0</v>
      </c>
      <c r="CF12" s="316">
        <f t="shared" si="36"/>
        <v>0</v>
      </c>
      <c r="CG12" s="316">
        <f t="shared" si="37"/>
        <v>0</v>
      </c>
      <c r="CH12" s="316">
        <f t="shared" si="38"/>
        <v>0</v>
      </c>
      <c r="CI12" s="316">
        <f t="shared" si="39"/>
        <v>0</v>
      </c>
      <c r="CJ12" s="316">
        <f t="shared" si="40"/>
        <v>0</v>
      </c>
      <c r="CK12" s="316">
        <f t="shared" si="41"/>
        <v>0</v>
      </c>
      <c r="CL12" s="316">
        <f t="shared" si="42"/>
        <v>0</v>
      </c>
      <c r="CM12" s="316">
        <f t="shared" si="43"/>
        <v>3481</v>
      </c>
      <c r="CN12" s="316">
        <f t="shared" si="44"/>
        <v>0</v>
      </c>
      <c r="CO12" s="316">
        <f t="shared" si="45"/>
        <v>3148</v>
      </c>
      <c r="CP12" s="316">
        <f t="shared" si="46"/>
        <v>0</v>
      </c>
      <c r="CQ12" s="316">
        <f t="shared" si="47"/>
        <v>333</v>
      </c>
      <c r="CR12" s="316">
        <f t="shared" si="48"/>
        <v>0</v>
      </c>
      <c r="CS12" s="316">
        <f t="shared" si="49"/>
        <v>0</v>
      </c>
      <c r="CT12" s="316">
        <f t="shared" si="50"/>
        <v>2361</v>
      </c>
      <c r="CU12" s="316">
        <f t="shared" si="51"/>
        <v>0</v>
      </c>
      <c r="CV12" s="316">
        <f t="shared" si="52"/>
        <v>2028</v>
      </c>
      <c r="CW12" s="316">
        <f t="shared" si="53"/>
        <v>0</v>
      </c>
      <c r="CX12" s="316">
        <f t="shared" si="54"/>
        <v>333</v>
      </c>
      <c r="CY12" s="316">
        <f t="shared" si="55"/>
        <v>0</v>
      </c>
      <c r="CZ12" s="316">
        <f t="shared" si="56"/>
        <v>0</v>
      </c>
      <c r="DA12" s="316">
        <f t="shared" si="57"/>
        <v>1120</v>
      </c>
      <c r="DB12" s="316">
        <f t="shared" si="58"/>
        <v>0</v>
      </c>
      <c r="DC12" s="316">
        <f t="shared" si="59"/>
        <v>1120</v>
      </c>
      <c r="DD12" s="316">
        <f t="shared" si="60"/>
        <v>0</v>
      </c>
      <c r="DE12" s="316">
        <f t="shared" si="61"/>
        <v>0</v>
      </c>
      <c r="DF12" s="316">
        <f t="shared" si="62"/>
        <v>0</v>
      </c>
      <c r="DG12" s="316">
        <f t="shared" si="63"/>
        <v>0</v>
      </c>
      <c r="DH12" s="316">
        <v>0</v>
      </c>
      <c r="DI12" s="316">
        <f t="shared" si="64"/>
        <v>2</v>
      </c>
      <c r="DJ12" s="316">
        <v>0</v>
      </c>
      <c r="DK12" s="316">
        <v>2</v>
      </c>
      <c r="DL12" s="316">
        <v>0</v>
      </c>
      <c r="DM12" s="316">
        <v>0</v>
      </c>
    </row>
    <row r="13" spans="1:117" s="282" customFormat="1" ht="12" customHeight="1">
      <c r="A13" s="277" t="s">
        <v>562</v>
      </c>
      <c r="B13" s="278" t="s">
        <v>574</v>
      </c>
      <c r="C13" s="277" t="s">
        <v>575</v>
      </c>
      <c r="D13" s="316">
        <f t="shared" si="4"/>
        <v>14671</v>
      </c>
      <c r="E13" s="316">
        <f t="shared" si="5"/>
        <v>11516</v>
      </c>
      <c r="F13" s="316">
        <f t="shared" si="6"/>
        <v>0</v>
      </c>
      <c r="G13" s="316">
        <v>0</v>
      </c>
      <c r="H13" s="316">
        <v>0</v>
      </c>
      <c r="I13" s="316">
        <v>0</v>
      </c>
      <c r="J13" s="316">
        <f t="shared" si="7"/>
        <v>8303</v>
      </c>
      <c r="K13" s="316">
        <v>0</v>
      </c>
      <c r="L13" s="316">
        <v>8303</v>
      </c>
      <c r="M13" s="316">
        <v>0</v>
      </c>
      <c r="N13" s="316">
        <f t="shared" si="8"/>
        <v>1924</v>
      </c>
      <c r="O13" s="316">
        <v>0</v>
      </c>
      <c r="P13" s="316">
        <v>1924</v>
      </c>
      <c r="Q13" s="316">
        <v>0</v>
      </c>
      <c r="R13" s="316">
        <f t="shared" si="9"/>
        <v>1289</v>
      </c>
      <c r="S13" s="316">
        <v>0</v>
      </c>
      <c r="T13" s="316">
        <v>1289</v>
      </c>
      <c r="U13" s="316">
        <v>0</v>
      </c>
      <c r="V13" s="316">
        <f t="shared" si="10"/>
        <v>0</v>
      </c>
      <c r="W13" s="316">
        <v>0</v>
      </c>
      <c r="X13" s="316">
        <v>0</v>
      </c>
      <c r="Y13" s="316">
        <v>0</v>
      </c>
      <c r="Z13" s="316">
        <f t="shared" si="11"/>
        <v>0</v>
      </c>
      <c r="AA13" s="316">
        <v>0</v>
      </c>
      <c r="AB13" s="316">
        <v>0</v>
      </c>
      <c r="AC13" s="316">
        <v>0</v>
      </c>
      <c r="AD13" s="316">
        <f t="shared" si="12"/>
        <v>2318</v>
      </c>
      <c r="AE13" s="316">
        <f t="shared" si="13"/>
        <v>0</v>
      </c>
      <c r="AF13" s="316">
        <v>0</v>
      </c>
      <c r="AG13" s="316">
        <v>0</v>
      </c>
      <c r="AH13" s="316">
        <v>0</v>
      </c>
      <c r="AI13" s="316">
        <f t="shared" si="14"/>
        <v>1982</v>
      </c>
      <c r="AJ13" s="316">
        <v>0</v>
      </c>
      <c r="AK13" s="316">
        <v>0</v>
      </c>
      <c r="AL13" s="316">
        <v>1982</v>
      </c>
      <c r="AM13" s="316">
        <f t="shared" si="15"/>
        <v>336</v>
      </c>
      <c r="AN13" s="316">
        <v>0</v>
      </c>
      <c r="AO13" s="316">
        <v>0</v>
      </c>
      <c r="AP13" s="316">
        <v>336</v>
      </c>
      <c r="AQ13" s="316">
        <f t="shared" si="16"/>
        <v>0</v>
      </c>
      <c r="AR13" s="316">
        <v>0</v>
      </c>
      <c r="AS13" s="316">
        <v>0</v>
      </c>
      <c r="AT13" s="316">
        <v>0</v>
      </c>
      <c r="AU13" s="316">
        <f t="shared" si="17"/>
        <v>0</v>
      </c>
      <c r="AV13" s="316">
        <v>0</v>
      </c>
      <c r="AW13" s="316">
        <v>0</v>
      </c>
      <c r="AX13" s="316">
        <v>0</v>
      </c>
      <c r="AY13" s="316">
        <f t="shared" si="18"/>
        <v>0</v>
      </c>
      <c r="AZ13" s="316">
        <v>0</v>
      </c>
      <c r="BA13" s="316">
        <v>0</v>
      </c>
      <c r="BB13" s="316">
        <v>0</v>
      </c>
      <c r="BC13" s="316">
        <f t="shared" si="19"/>
        <v>837</v>
      </c>
      <c r="BD13" s="316">
        <f t="shared" si="20"/>
        <v>837</v>
      </c>
      <c r="BE13" s="316">
        <v>0</v>
      </c>
      <c r="BF13" s="316">
        <v>755</v>
      </c>
      <c r="BG13" s="316">
        <v>82</v>
      </c>
      <c r="BH13" s="316">
        <v>0</v>
      </c>
      <c r="BI13" s="316">
        <v>0</v>
      </c>
      <c r="BJ13" s="316">
        <v>0</v>
      </c>
      <c r="BK13" s="316">
        <f t="shared" si="21"/>
        <v>0</v>
      </c>
      <c r="BL13" s="316">
        <v>0</v>
      </c>
      <c r="BM13" s="316">
        <v>0</v>
      </c>
      <c r="BN13" s="316">
        <v>0</v>
      </c>
      <c r="BO13" s="316">
        <v>0</v>
      </c>
      <c r="BP13" s="316">
        <v>0</v>
      </c>
      <c r="BQ13" s="316">
        <v>0</v>
      </c>
      <c r="BR13" s="316">
        <f t="shared" si="22"/>
        <v>12353</v>
      </c>
      <c r="BS13" s="316">
        <f t="shared" si="23"/>
        <v>0</v>
      </c>
      <c r="BT13" s="316">
        <f t="shared" si="24"/>
        <v>9058</v>
      </c>
      <c r="BU13" s="316">
        <f t="shared" si="25"/>
        <v>2006</v>
      </c>
      <c r="BV13" s="316">
        <f t="shared" si="26"/>
        <v>1289</v>
      </c>
      <c r="BW13" s="316">
        <f t="shared" si="27"/>
        <v>0</v>
      </c>
      <c r="BX13" s="316">
        <f t="shared" si="28"/>
        <v>0</v>
      </c>
      <c r="BY13" s="316">
        <f t="shared" si="29"/>
        <v>11516</v>
      </c>
      <c r="BZ13" s="316">
        <f t="shared" si="30"/>
        <v>0</v>
      </c>
      <c r="CA13" s="316">
        <f t="shared" si="31"/>
        <v>8303</v>
      </c>
      <c r="CB13" s="316">
        <f t="shared" si="32"/>
        <v>1924</v>
      </c>
      <c r="CC13" s="316">
        <f t="shared" si="33"/>
        <v>1289</v>
      </c>
      <c r="CD13" s="316">
        <f t="shared" si="34"/>
        <v>0</v>
      </c>
      <c r="CE13" s="316">
        <f t="shared" si="35"/>
        <v>0</v>
      </c>
      <c r="CF13" s="316">
        <f t="shared" si="36"/>
        <v>837</v>
      </c>
      <c r="CG13" s="316">
        <f t="shared" si="37"/>
        <v>0</v>
      </c>
      <c r="CH13" s="316">
        <f t="shared" si="38"/>
        <v>755</v>
      </c>
      <c r="CI13" s="316">
        <f t="shared" si="39"/>
        <v>82</v>
      </c>
      <c r="CJ13" s="316">
        <f t="shared" si="40"/>
        <v>0</v>
      </c>
      <c r="CK13" s="316">
        <f t="shared" si="41"/>
        <v>0</v>
      </c>
      <c r="CL13" s="316">
        <f t="shared" si="42"/>
        <v>0</v>
      </c>
      <c r="CM13" s="316">
        <f t="shared" si="43"/>
        <v>2318</v>
      </c>
      <c r="CN13" s="316">
        <f t="shared" si="44"/>
        <v>0</v>
      </c>
      <c r="CO13" s="316">
        <f t="shared" si="45"/>
        <v>1982</v>
      </c>
      <c r="CP13" s="316">
        <f t="shared" si="46"/>
        <v>336</v>
      </c>
      <c r="CQ13" s="316">
        <f t="shared" si="47"/>
        <v>0</v>
      </c>
      <c r="CR13" s="316">
        <f t="shared" si="48"/>
        <v>0</v>
      </c>
      <c r="CS13" s="316">
        <f t="shared" si="49"/>
        <v>0</v>
      </c>
      <c r="CT13" s="316">
        <f t="shared" si="50"/>
        <v>2318</v>
      </c>
      <c r="CU13" s="316">
        <f t="shared" si="51"/>
        <v>0</v>
      </c>
      <c r="CV13" s="316">
        <f t="shared" si="52"/>
        <v>1982</v>
      </c>
      <c r="CW13" s="316">
        <f t="shared" si="53"/>
        <v>336</v>
      </c>
      <c r="CX13" s="316">
        <f t="shared" si="54"/>
        <v>0</v>
      </c>
      <c r="CY13" s="316">
        <f t="shared" si="55"/>
        <v>0</v>
      </c>
      <c r="CZ13" s="316">
        <f t="shared" si="56"/>
        <v>0</v>
      </c>
      <c r="DA13" s="316">
        <f t="shared" si="57"/>
        <v>0</v>
      </c>
      <c r="DB13" s="316">
        <f t="shared" si="58"/>
        <v>0</v>
      </c>
      <c r="DC13" s="316">
        <f t="shared" si="59"/>
        <v>0</v>
      </c>
      <c r="DD13" s="316">
        <f t="shared" si="60"/>
        <v>0</v>
      </c>
      <c r="DE13" s="316">
        <f t="shared" si="61"/>
        <v>0</v>
      </c>
      <c r="DF13" s="316">
        <f t="shared" si="62"/>
        <v>0</v>
      </c>
      <c r="DG13" s="316">
        <f t="shared" si="63"/>
        <v>0</v>
      </c>
      <c r="DH13" s="316">
        <v>0</v>
      </c>
      <c r="DI13" s="316">
        <f t="shared" si="64"/>
        <v>0</v>
      </c>
      <c r="DJ13" s="316">
        <v>0</v>
      </c>
      <c r="DK13" s="316">
        <v>0</v>
      </c>
      <c r="DL13" s="316">
        <v>0</v>
      </c>
      <c r="DM13" s="316">
        <v>0</v>
      </c>
    </row>
    <row r="14" spans="1:117" s="282" customFormat="1" ht="12" customHeight="1">
      <c r="A14" s="277" t="s">
        <v>562</v>
      </c>
      <c r="B14" s="278" t="s">
        <v>576</v>
      </c>
      <c r="C14" s="277" t="s">
        <v>577</v>
      </c>
      <c r="D14" s="316">
        <f t="shared" si="4"/>
        <v>14458</v>
      </c>
      <c r="E14" s="316">
        <f t="shared" si="5"/>
        <v>8123</v>
      </c>
      <c r="F14" s="316">
        <f t="shared" si="6"/>
        <v>0</v>
      </c>
      <c r="G14" s="316">
        <v>0</v>
      </c>
      <c r="H14" s="316">
        <v>0</v>
      </c>
      <c r="I14" s="316">
        <v>0</v>
      </c>
      <c r="J14" s="316">
        <f t="shared" si="7"/>
        <v>7314</v>
      </c>
      <c r="K14" s="316">
        <v>0</v>
      </c>
      <c r="L14" s="316">
        <v>7314</v>
      </c>
      <c r="M14" s="316">
        <v>0</v>
      </c>
      <c r="N14" s="316">
        <f t="shared" si="8"/>
        <v>309</v>
      </c>
      <c r="O14" s="316">
        <v>0</v>
      </c>
      <c r="P14" s="316">
        <v>309</v>
      </c>
      <c r="Q14" s="316">
        <v>0</v>
      </c>
      <c r="R14" s="316">
        <f t="shared" si="9"/>
        <v>493</v>
      </c>
      <c r="S14" s="316">
        <v>0</v>
      </c>
      <c r="T14" s="316">
        <v>493</v>
      </c>
      <c r="U14" s="316">
        <v>0</v>
      </c>
      <c r="V14" s="316">
        <f t="shared" si="10"/>
        <v>7</v>
      </c>
      <c r="W14" s="316">
        <v>0</v>
      </c>
      <c r="X14" s="316">
        <v>7</v>
      </c>
      <c r="Y14" s="316">
        <v>0</v>
      </c>
      <c r="Z14" s="316">
        <f t="shared" si="11"/>
        <v>0</v>
      </c>
      <c r="AA14" s="316">
        <v>0</v>
      </c>
      <c r="AB14" s="316">
        <v>0</v>
      </c>
      <c r="AC14" s="316">
        <v>0</v>
      </c>
      <c r="AD14" s="316">
        <f t="shared" si="12"/>
        <v>5244</v>
      </c>
      <c r="AE14" s="316">
        <f t="shared" si="13"/>
        <v>0</v>
      </c>
      <c r="AF14" s="316">
        <v>0</v>
      </c>
      <c r="AG14" s="316">
        <v>0</v>
      </c>
      <c r="AH14" s="316">
        <v>0</v>
      </c>
      <c r="AI14" s="316">
        <f t="shared" si="14"/>
        <v>5244</v>
      </c>
      <c r="AJ14" s="316">
        <v>0</v>
      </c>
      <c r="AK14" s="316">
        <v>0</v>
      </c>
      <c r="AL14" s="316">
        <v>5244</v>
      </c>
      <c r="AM14" s="316">
        <f t="shared" si="15"/>
        <v>0</v>
      </c>
      <c r="AN14" s="316">
        <v>0</v>
      </c>
      <c r="AO14" s="316">
        <v>0</v>
      </c>
      <c r="AP14" s="316">
        <v>0</v>
      </c>
      <c r="AQ14" s="316">
        <f t="shared" si="16"/>
        <v>0</v>
      </c>
      <c r="AR14" s="316">
        <v>0</v>
      </c>
      <c r="AS14" s="316">
        <v>0</v>
      </c>
      <c r="AT14" s="316">
        <v>0</v>
      </c>
      <c r="AU14" s="316">
        <f t="shared" si="17"/>
        <v>0</v>
      </c>
      <c r="AV14" s="316">
        <v>0</v>
      </c>
      <c r="AW14" s="316">
        <v>0</v>
      </c>
      <c r="AX14" s="316">
        <v>0</v>
      </c>
      <c r="AY14" s="316">
        <f t="shared" si="18"/>
        <v>0</v>
      </c>
      <c r="AZ14" s="316">
        <v>0</v>
      </c>
      <c r="BA14" s="316">
        <v>0</v>
      </c>
      <c r="BB14" s="316">
        <v>0</v>
      </c>
      <c r="BC14" s="316">
        <f t="shared" si="19"/>
        <v>1091</v>
      </c>
      <c r="BD14" s="316">
        <f t="shared" si="20"/>
        <v>883</v>
      </c>
      <c r="BE14" s="316">
        <v>0</v>
      </c>
      <c r="BF14" s="316">
        <v>169</v>
      </c>
      <c r="BG14" s="316">
        <v>132</v>
      </c>
      <c r="BH14" s="316">
        <v>68</v>
      </c>
      <c r="BI14" s="316">
        <v>0</v>
      </c>
      <c r="BJ14" s="316">
        <v>514</v>
      </c>
      <c r="BK14" s="316">
        <f t="shared" si="21"/>
        <v>208</v>
      </c>
      <c r="BL14" s="316">
        <v>0</v>
      </c>
      <c r="BM14" s="316">
        <v>154</v>
      </c>
      <c r="BN14" s="316">
        <v>9</v>
      </c>
      <c r="BO14" s="316">
        <v>2</v>
      </c>
      <c r="BP14" s="316">
        <v>0</v>
      </c>
      <c r="BQ14" s="316">
        <v>43</v>
      </c>
      <c r="BR14" s="316">
        <f t="shared" si="22"/>
        <v>9006</v>
      </c>
      <c r="BS14" s="316">
        <f t="shared" si="23"/>
        <v>0</v>
      </c>
      <c r="BT14" s="316">
        <f t="shared" si="24"/>
        <v>7483</v>
      </c>
      <c r="BU14" s="316">
        <f t="shared" si="25"/>
        <v>441</v>
      </c>
      <c r="BV14" s="316">
        <f t="shared" si="26"/>
        <v>561</v>
      </c>
      <c r="BW14" s="316">
        <f t="shared" si="27"/>
        <v>7</v>
      </c>
      <c r="BX14" s="316">
        <f t="shared" si="28"/>
        <v>514</v>
      </c>
      <c r="BY14" s="316">
        <f t="shared" si="29"/>
        <v>8123</v>
      </c>
      <c r="BZ14" s="316">
        <f t="shared" si="30"/>
        <v>0</v>
      </c>
      <c r="CA14" s="316">
        <f t="shared" si="31"/>
        <v>7314</v>
      </c>
      <c r="CB14" s="316">
        <f t="shared" si="32"/>
        <v>309</v>
      </c>
      <c r="CC14" s="316">
        <f t="shared" si="33"/>
        <v>493</v>
      </c>
      <c r="CD14" s="316">
        <f t="shared" si="34"/>
        <v>7</v>
      </c>
      <c r="CE14" s="316">
        <f t="shared" si="35"/>
        <v>0</v>
      </c>
      <c r="CF14" s="316">
        <f t="shared" si="36"/>
        <v>883</v>
      </c>
      <c r="CG14" s="316">
        <f t="shared" si="37"/>
        <v>0</v>
      </c>
      <c r="CH14" s="316">
        <f t="shared" si="38"/>
        <v>169</v>
      </c>
      <c r="CI14" s="316">
        <f t="shared" si="39"/>
        <v>132</v>
      </c>
      <c r="CJ14" s="316">
        <f t="shared" si="40"/>
        <v>68</v>
      </c>
      <c r="CK14" s="316">
        <f t="shared" si="41"/>
        <v>0</v>
      </c>
      <c r="CL14" s="316">
        <f t="shared" si="42"/>
        <v>514</v>
      </c>
      <c r="CM14" s="316">
        <f t="shared" si="43"/>
        <v>5452</v>
      </c>
      <c r="CN14" s="316">
        <f t="shared" si="44"/>
        <v>0</v>
      </c>
      <c r="CO14" s="316">
        <f t="shared" si="45"/>
        <v>5398</v>
      </c>
      <c r="CP14" s="316">
        <f t="shared" si="46"/>
        <v>9</v>
      </c>
      <c r="CQ14" s="316">
        <f t="shared" si="47"/>
        <v>2</v>
      </c>
      <c r="CR14" s="316">
        <f t="shared" si="48"/>
        <v>0</v>
      </c>
      <c r="CS14" s="316">
        <f t="shared" si="49"/>
        <v>43</v>
      </c>
      <c r="CT14" s="316">
        <f t="shared" si="50"/>
        <v>5244</v>
      </c>
      <c r="CU14" s="316">
        <f t="shared" si="51"/>
        <v>0</v>
      </c>
      <c r="CV14" s="316">
        <f t="shared" si="52"/>
        <v>5244</v>
      </c>
      <c r="CW14" s="316">
        <f t="shared" si="53"/>
        <v>0</v>
      </c>
      <c r="CX14" s="316">
        <f t="shared" si="54"/>
        <v>0</v>
      </c>
      <c r="CY14" s="316">
        <f t="shared" si="55"/>
        <v>0</v>
      </c>
      <c r="CZ14" s="316">
        <f t="shared" si="56"/>
        <v>0</v>
      </c>
      <c r="DA14" s="316">
        <f t="shared" si="57"/>
        <v>208</v>
      </c>
      <c r="DB14" s="316">
        <f t="shared" si="58"/>
        <v>0</v>
      </c>
      <c r="DC14" s="316">
        <f t="shared" si="59"/>
        <v>154</v>
      </c>
      <c r="DD14" s="316">
        <f t="shared" si="60"/>
        <v>9</v>
      </c>
      <c r="DE14" s="316">
        <f t="shared" si="61"/>
        <v>2</v>
      </c>
      <c r="DF14" s="316">
        <f t="shared" si="62"/>
        <v>0</v>
      </c>
      <c r="DG14" s="316">
        <f t="shared" si="63"/>
        <v>43</v>
      </c>
      <c r="DH14" s="316">
        <v>0</v>
      </c>
      <c r="DI14" s="316">
        <f t="shared" si="64"/>
        <v>0</v>
      </c>
      <c r="DJ14" s="316">
        <v>0</v>
      </c>
      <c r="DK14" s="316">
        <v>0</v>
      </c>
      <c r="DL14" s="316">
        <v>0</v>
      </c>
      <c r="DM14" s="316">
        <v>0</v>
      </c>
    </row>
    <row r="15" spans="1:117" s="282" customFormat="1" ht="12" customHeight="1">
      <c r="A15" s="277" t="s">
        <v>562</v>
      </c>
      <c r="B15" s="278" t="s">
        <v>578</v>
      </c>
      <c r="C15" s="277" t="s">
        <v>579</v>
      </c>
      <c r="D15" s="316">
        <f t="shared" si="4"/>
        <v>7910</v>
      </c>
      <c r="E15" s="316">
        <f t="shared" si="5"/>
        <v>5068</v>
      </c>
      <c r="F15" s="316">
        <f t="shared" si="6"/>
        <v>0</v>
      </c>
      <c r="G15" s="316">
        <v>0</v>
      </c>
      <c r="H15" s="316">
        <v>0</v>
      </c>
      <c r="I15" s="316">
        <v>0</v>
      </c>
      <c r="J15" s="316">
        <f t="shared" si="7"/>
        <v>4239</v>
      </c>
      <c r="K15" s="316">
        <v>0</v>
      </c>
      <c r="L15" s="316">
        <v>4239</v>
      </c>
      <c r="M15" s="316">
        <v>0</v>
      </c>
      <c r="N15" s="316">
        <f t="shared" si="8"/>
        <v>325</v>
      </c>
      <c r="O15" s="316">
        <v>0</v>
      </c>
      <c r="P15" s="316">
        <v>325</v>
      </c>
      <c r="Q15" s="316">
        <v>0</v>
      </c>
      <c r="R15" s="316">
        <f t="shared" si="9"/>
        <v>490</v>
      </c>
      <c r="S15" s="316">
        <v>0</v>
      </c>
      <c r="T15" s="316">
        <v>490</v>
      </c>
      <c r="U15" s="316">
        <v>0</v>
      </c>
      <c r="V15" s="316">
        <f t="shared" si="10"/>
        <v>14</v>
      </c>
      <c r="W15" s="316">
        <v>0</v>
      </c>
      <c r="X15" s="316">
        <v>14</v>
      </c>
      <c r="Y15" s="316">
        <v>0</v>
      </c>
      <c r="Z15" s="316">
        <f t="shared" si="11"/>
        <v>0</v>
      </c>
      <c r="AA15" s="316">
        <v>0</v>
      </c>
      <c r="AB15" s="316">
        <v>0</v>
      </c>
      <c r="AC15" s="316">
        <v>0</v>
      </c>
      <c r="AD15" s="316">
        <f t="shared" si="12"/>
        <v>1845</v>
      </c>
      <c r="AE15" s="316">
        <f t="shared" si="13"/>
        <v>0</v>
      </c>
      <c r="AF15" s="316">
        <v>0</v>
      </c>
      <c r="AG15" s="316">
        <v>0</v>
      </c>
      <c r="AH15" s="316">
        <v>0</v>
      </c>
      <c r="AI15" s="316">
        <f t="shared" si="14"/>
        <v>1845</v>
      </c>
      <c r="AJ15" s="316">
        <v>0</v>
      </c>
      <c r="AK15" s="316">
        <v>0</v>
      </c>
      <c r="AL15" s="316">
        <v>1845</v>
      </c>
      <c r="AM15" s="316">
        <f t="shared" si="15"/>
        <v>0</v>
      </c>
      <c r="AN15" s="316">
        <v>0</v>
      </c>
      <c r="AO15" s="316">
        <v>0</v>
      </c>
      <c r="AP15" s="316">
        <v>0</v>
      </c>
      <c r="AQ15" s="316">
        <f t="shared" si="16"/>
        <v>0</v>
      </c>
      <c r="AR15" s="316">
        <v>0</v>
      </c>
      <c r="AS15" s="316">
        <v>0</v>
      </c>
      <c r="AT15" s="316">
        <v>0</v>
      </c>
      <c r="AU15" s="316">
        <f t="shared" si="17"/>
        <v>0</v>
      </c>
      <c r="AV15" s="316">
        <v>0</v>
      </c>
      <c r="AW15" s="316">
        <v>0</v>
      </c>
      <c r="AX15" s="316">
        <v>0</v>
      </c>
      <c r="AY15" s="316">
        <f t="shared" si="18"/>
        <v>0</v>
      </c>
      <c r="AZ15" s="316">
        <v>0</v>
      </c>
      <c r="BA15" s="316">
        <v>0</v>
      </c>
      <c r="BB15" s="316">
        <v>0</v>
      </c>
      <c r="BC15" s="316">
        <f t="shared" si="19"/>
        <v>997</v>
      </c>
      <c r="BD15" s="316">
        <f t="shared" si="20"/>
        <v>316</v>
      </c>
      <c r="BE15" s="316">
        <v>0</v>
      </c>
      <c r="BF15" s="316">
        <v>160</v>
      </c>
      <c r="BG15" s="316">
        <v>0</v>
      </c>
      <c r="BH15" s="316">
        <v>156</v>
      </c>
      <c r="BI15" s="316">
        <v>0</v>
      </c>
      <c r="BJ15" s="316">
        <v>0</v>
      </c>
      <c r="BK15" s="316">
        <f t="shared" si="21"/>
        <v>681</v>
      </c>
      <c r="BL15" s="316">
        <v>0</v>
      </c>
      <c r="BM15" s="316">
        <v>63</v>
      </c>
      <c r="BN15" s="316">
        <v>66</v>
      </c>
      <c r="BO15" s="316">
        <v>35</v>
      </c>
      <c r="BP15" s="316">
        <v>0</v>
      </c>
      <c r="BQ15" s="316">
        <v>517</v>
      </c>
      <c r="BR15" s="316">
        <f t="shared" si="22"/>
        <v>5384</v>
      </c>
      <c r="BS15" s="316">
        <f t="shared" si="23"/>
        <v>0</v>
      </c>
      <c r="BT15" s="316">
        <f t="shared" si="24"/>
        <v>4399</v>
      </c>
      <c r="BU15" s="316">
        <f t="shared" si="25"/>
        <v>325</v>
      </c>
      <c r="BV15" s="316">
        <f t="shared" si="26"/>
        <v>646</v>
      </c>
      <c r="BW15" s="316">
        <f t="shared" si="27"/>
        <v>14</v>
      </c>
      <c r="BX15" s="316">
        <f t="shared" si="28"/>
        <v>0</v>
      </c>
      <c r="BY15" s="316">
        <f t="shared" si="29"/>
        <v>5068</v>
      </c>
      <c r="BZ15" s="316">
        <f t="shared" si="30"/>
        <v>0</v>
      </c>
      <c r="CA15" s="316">
        <f t="shared" si="31"/>
        <v>4239</v>
      </c>
      <c r="CB15" s="316">
        <f t="shared" si="32"/>
        <v>325</v>
      </c>
      <c r="CC15" s="316">
        <f t="shared" si="33"/>
        <v>490</v>
      </c>
      <c r="CD15" s="316">
        <f t="shared" si="34"/>
        <v>14</v>
      </c>
      <c r="CE15" s="316">
        <f t="shared" si="35"/>
        <v>0</v>
      </c>
      <c r="CF15" s="316">
        <f t="shared" si="36"/>
        <v>316</v>
      </c>
      <c r="CG15" s="316">
        <f t="shared" si="37"/>
        <v>0</v>
      </c>
      <c r="CH15" s="316">
        <f t="shared" si="38"/>
        <v>160</v>
      </c>
      <c r="CI15" s="316">
        <f t="shared" si="39"/>
        <v>0</v>
      </c>
      <c r="CJ15" s="316">
        <f t="shared" si="40"/>
        <v>156</v>
      </c>
      <c r="CK15" s="316">
        <f t="shared" si="41"/>
        <v>0</v>
      </c>
      <c r="CL15" s="316">
        <f t="shared" si="42"/>
        <v>0</v>
      </c>
      <c r="CM15" s="316">
        <f t="shared" si="43"/>
        <v>2526</v>
      </c>
      <c r="CN15" s="316">
        <f t="shared" si="44"/>
        <v>0</v>
      </c>
      <c r="CO15" s="316">
        <f t="shared" si="45"/>
        <v>1908</v>
      </c>
      <c r="CP15" s="316">
        <f t="shared" si="46"/>
        <v>66</v>
      </c>
      <c r="CQ15" s="316">
        <f t="shared" si="47"/>
        <v>35</v>
      </c>
      <c r="CR15" s="316">
        <f t="shared" si="48"/>
        <v>0</v>
      </c>
      <c r="CS15" s="316">
        <f t="shared" si="49"/>
        <v>517</v>
      </c>
      <c r="CT15" s="316">
        <f t="shared" si="50"/>
        <v>1845</v>
      </c>
      <c r="CU15" s="316">
        <f t="shared" si="51"/>
        <v>0</v>
      </c>
      <c r="CV15" s="316">
        <f t="shared" si="52"/>
        <v>1845</v>
      </c>
      <c r="CW15" s="316">
        <f t="shared" si="53"/>
        <v>0</v>
      </c>
      <c r="CX15" s="316">
        <f t="shared" si="54"/>
        <v>0</v>
      </c>
      <c r="CY15" s="316">
        <f t="shared" si="55"/>
        <v>0</v>
      </c>
      <c r="CZ15" s="316">
        <f t="shared" si="56"/>
        <v>0</v>
      </c>
      <c r="DA15" s="316">
        <f t="shared" si="57"/>
        <v>681</v>
      </c>
      <c r="DB15" s="316">
        <f t="shared" si="58"/>
        <v>0</v>
      </c>
      <c r="DC15" s="316">
        <f t="shared" si="59"/>
        <v>63</v>
      </c>
      <c r="DD15" s="316">
        <f t="shared" si="60"/>
        <v>66</v>
      </c>
      <c r="DE15" s="316">
        <f t="shared" si="61"/>
        <v>35</v>
      </c>
      <c r="DF15" s="316">
        <f t="shared" si="62"/>
        <v>0</v>
      </c>
      <c r="DG15" s="316">
        <f t="shared" si="63"/>
        <v>517</v>
      </c>
      <c r="DH15" s="316">
        <v>0</v>
      </c>
      <c r="DI15" s="316">
        <f t="shared" si="64"/>
        <v>0</v>
      </c>
      <c r="DJ15" s="316">
        <v>0</v>
      </c>
      <c r="DK15" s="316">
        <v>0</v>
      </c>
      <c r="DL15" s="316">
        <v>0</v>
      </c>
      <c r="DM15" s="316">
        <v>0</v>
      </c>
    </row>
    <row r="16" spans="1:117" s="282" customFormat="1" ht="12" customHeight="1">
      <c r="A16" s="277" t="s">
        <v>562</v>
      </c>
      <c r="B16" s="278" t="s">
        <v>580</v>
      </c>
      <c r="C16" s="277" t="s">
        <v>581</v>
      </c>
      <c r="D16" s="316">
        <f t="shared" si="4"/>
        <v>12899</v>
      </c>
      <c r="E16" s="316">
        <f t="shared" si="5"/>
        <v>9162</v>
      </c>
      <c r="F16" s="316">
        <f t="shared" si="6"/>
        <v>0</v>
      </c>
      <c r="G16" s="316">
        <v>0</v>
      </c>
      <c r="H16" s="316">
        <v>0</v>
      </c>
      <c r="I16" s="316">
        <v>0</v>
      </c>
      <c r="J16" s="316">
        <f t="shared" si="7"/>
        <v>8115</v>
      </c>
      <c r="K16" s="316">
        <v>0</v>
      </c>
      <c r="L16" s="316">
        <v>8115</v>
      </c>
      <c r="M16" s="316">
        <v>0</v>
      </c>
      <c r="N16" s="316">
        <f t="shared" si="8"/>
        <v>384</v>
      </c>
      <c r="O16" s="316">
        <v>0</v>
      </c>
      <c r="P16" s="316">
        <v>384</v>
      </c>
      <c r="Q16" s="316">
        <v>0</v>
      </c>
      <c r="R16" s="316">
        <f t="shared" si="9"/>
        <v>656</v>
      </c>
      <c r="S16" s="316">
        <v>0</v>
      </c>
      <c r="T16" s="316">
        <v>656</v>
      </c>
      <c r="U16" s="316">
        <v>0</v>
      </c>
      <c r="V16" s="316">
        <f t="shared" si="10"/>
        <v>7</v>
      </c>
      <c r="W16" s="316">
        <v>0</v>
      </c>
      <c r="X16" s="316">
        <v>7</v>
      </c>
      <c r="Y16" s="316">
        <v>0</v>
      </c>
      <c r="Z16" s="316">
        <f t="shared" si="11"/>
        <v>0</v>
      </c>
      <c r="AA16" s="316">
        <v>0</v>
      </c>
      <c r="AB16" s="316">
        <v>0</v>
      </c>
      <c r="AC16" s="316">
        <v>0</v>
      </c>
      <c r="AD16" s="316">
        <f t="shared" si="12"/>
        <v>2594</v>
      </c>
      <c r="AE16" s="316">
        <f t="shared" si="13"/>
        <v>0</v>
      </c>
      <c r="AF16" s="316">
        <v>0</v>
      </c>
      <c r="AG16" s="316">
        <v>0</v>
      </c>
      <c r="AH16" s="316">
        <v>0</v>
      </c>
      <c r="AI16" s="316">
        <f t="shared" si="14"/>
        <v>2574</v>
      </c>
      <c r="AJ16" s="316">
        <v>0</v>
      </c>
      <c r="AK16" s="316">
        <v>0</v>
      </c>
      <c r="AL16" s="316">
        <v>2574</v>
      </c>
      <c r="AM16" s="316">
        <f t="shared" si="15"/>
        <v>0</v>
      </c>
      <c r="AN16" s="316">
        <v>0</v>
      </c>
      <c r="AO16" s="316">
        <v>0</v>
      </c>
      <c r="AP16" s="316">
        <v>0</v>
      </c>
      <c r="AQ16" s="316">
        <f t="shared" si="16"/>
        <v>20</v>
      </c>
      <c r="AR16" s="316">
        <v>0</v>
      </c>
      <c r="AS16" s="316">
        <v>0</v>
      </c>
      <c r="AT16" s="316">
        <v>20</v>
      </c>
      <c r="AU16" s="316">
        <f t="shared" si="17"/>
        <v>0</v>
      </c>
      <c r="AV16" s="316">
        <v>0</v>
      </c>
      <c r="AW16" s="316">
        <v>0</v>
      </c>
      <c r="AX16" s="316">
        <v>0</v>
      </c>
      <c r="AY16" s="316">
        <f t="shared" si="18"/>
        <v>0</v>
      </c>
      <c r="AZ16" s="316">
        <v>0</v>
      </c>
      <c r="BA16" s="316">
        <v>0</v>
      </c>
      <c r="BB16" s="316">
        <v>0</v>
      </c>
      <c r="BC16" s="316">
        <f t="shared" si="19"/>
        <v>1143</v>
      </c>
      <c r="BD16" s="316">
        <f t="shared" si="20"/>
        <v>891</v>
      </c>
      <c r="BE16" s="316">
        <v>0</v>
      </c>
      <c r="BF16" s="316">
        <v>428</v>
      </c>
      <c r="BG16" s="316">
        <v>198</v>
      </c>
      <c r="BH16" s="316">
        <v>94</v>
      </c>
      <c r="BI16" s="316">
        <v>0</v>
      </c>
      <c r="BJ16" s="316">
        <v>171</v>
      </c>
      <c r="BK16" s="316">
        <f t="shared" si="21"/>
        <v>252</v>
      </c>
      <c r="BL16" s="316">
        <v>0</v>
      </c>
      <c r="BM16" s="316">
        <v>215</v>
      </c>
      <c r="BN16" s="316">
        <v>12</v>
      </c>
      <c r="BO16" s="316">
        <v>7</v>
      </c>
      <c r="BP16" s="316">
        <v>0</v>
      </c>
      <c r="BQ16" s="316">
        <v>18</v>
      </c>
      <c r="BR16" s="316">
        <f t="shared" si="22"/>
        <v>10053</v>
      </c>
      <c r="BS16" s="316">
        <f t="shared" si="23"/>
        <v>0</v>
      </c>
      <c r="BT16" s="316">
        <f t="shared" si="24"/>
        <v>8543</v>
      </c>
      <c r="BU16" s="316">
        <f t="shared" si="25"/>
        <v>582</v>
      </c>
      <c r="BV16" s="316">
        <f t="shared" si="26"/>
        <v>750</v>
      </c>
      <c r="BW16" s="316">
        <f t="shared" si="27"/>
        <v>7</v>
      </c>
      <c r="BX16" s="316">
        <f t="shared" si="28"/>
        <v>171</v>
      </c>
      <c r="BY16" s="316">
        <f t="shared" si="29"/>
        <v>9162</v>
      </c>
      <c r="BZ16" s="316">
        <f t="shared" si="30"/>
        <v>0</v>
      </c>
      <c r="CA16" s="316">
        <f t="shared" si="31"/>
        <v>8115</v>
      </c>
      <c r="CB16" s="316">
        <f t="shared" si="32"/>
        <v>384</v>
      </c>
      <c r="CC16" s="316">
        <f t="shared" si="33"/>
        <v>656</v>
      </c>
      <c r="CD16" s="316">
        <f t="shared" si="34"/>
        <v>7</v>
      </c>
      <c r="CE16" s="316">
        <f t="shared" si="35"/>
        <v>0</v>
      </c>
      <c r="CF16" s="316">
        <f t="shared" si="36"/>
        <v>891</v>
      </c>
      <c r="CG16" s="316">
        <f t="shared" si="37"/>
        <v>0</v>
      </c>
      <c r="CH16" s="316">
        <f t="shared" si="38"/>
        <v>428</v>
      </c>
      <c r="CI16" s="316">
        <f t="shared" si="39"/>
        <v>198</v>
      </c>
      <c r="CJ16" s="316">
        <f t="shared" si="40"/>
        <v>94</v>
      </c>
      <c r="CK16" s="316">
        <f t="shared" si="41"/>
        <v>0</v>
      </c>
      <c r="CL16" s="316">
        <f t="shared" si="42"/>
        <v>171</v>
      </c>
      <c r="CM16" s="316">
        <f t="shared" si="43"/>
        <v>2846</v>
      </c>
      <c r="CN16" s="316">
        <f t="shared" si="44"/>
        <v>0</v>
      </c>
      <c r="CO16" s="316">
        <f t="shared" si="45"/>
        <v>2789</v>
      </c>
      <c r="CP16" s="316">
        <f t="shared" si="46"/>
        <v>12</v>
      </c>
      <c r="CQ16" s="316">
        <f t="shared" si="47"/>
        <v>27</v>
      </c>
      <c r="CR16" s="316">
        <f t="shared" si="48"/>
        <v>0</v>
      </c>
      <c r="CS16" s="316">
        <f t="shared" si="49"/>
        <v>18</v>
      </c>
      <c r="CT16" s="316">
        <f t="shared" si="50"/>
        <v>2594</v>
      </c>
      <c r="CU16" s="316">
        <f t="shared" si="51"/>
        <v>0</v>
      </c>
      <c r="CV16" s="316">
        <f t="shared" si="52"/>
        <v>2574</v>
      </c>
      <c r="CW16" s="316">
        <f t="shared" si="53"/>
        <v>0</v>
      </c>
      <c r="CX16" s="316">
        <f t="shared" si="54"/>
        <v>20</v>
      </c>
      <c r="CY16" s="316">
        <f t="shared" si="55"/>
        <v>0</v>
      </c>
      <c r="CZ16" s="316">
        <f t="shared" si="56"/>
        <v>0</v>
      </c>
      <c r="DA16" s="316">
        <f t="shared" si="57"/>
        <v>252</v>
      </c>
      <c r="DB16" s="316">
        <f t="shared" si="58"/>
        <v>0</v>
      </c>
      <c r="DC16" s="316">
        <f t="shared" si="59"/>
        <v>215</v>
      </c>
      <c r="DD16" s="316">
        <f t="shared" si="60"/>
        <v>12</v>
      </c>
      <c r="DE16" s="316">
        <f t="shared" si="61"/>
        <v>7</v>
      </c>
      <c r="DF16" s="316">
        <f t="shared" si="62"/>
        <v>0</v>
      </c>
      <c r="DG16" s="316">
        <f t="shared" si="63"/>
        <v>18</v>
      </c>
      <c r="DH16" s="316">
        <v>0</v>
      </c>
      <c r="DI16" s="316">
        <f t="shared" si="64"/>
        <v>4</v>
      </c>
      <c r="DJ16" s="316">
        <v>0</v>
      </c>
      <c r="DK16" s="316">
        <v>0</v>
      </c>
      <c r="DL16" s="316">
        <v>0</v>
      </c>
      <c r="DM16" s="316">
        <v>4</v>
      </c>
    </row>
    <row r="17" spans="1:117" s="282" customFormat="1" ht="12" customHeight="1">
      <c r="A17" s="277" t="s">
        <v>562</v>
      </c>
      <c r="B17" s="278" t="s">
        <v>582</v>
      </c>
      <c r="C17" s="277" t="s">
        <v>583</v>
      </c>
      <c r="D17" s="316">
        <f t="shared" si="4"/>
        <v>29547</v>
      </c>
      <c r="E17" s="316">
        <f t="shared" si="5"/>
        <v>19515</v>
      </c>
      <c r="F17" s="316">
        <f t="shared" si="6"/>
        <v>0</v>
      </c>
      <c r="G17" s="316">
        <v>0</v>
      </c>
      <c r="H17" s="316">
        <v>0</v>
      </c>
      <c r="I17" s="316">
        <v>0</v>
      </c>
      <c r="J17" s="316">
        <f t="shared" si="7"/>
        <v>16999</v>
      </c>
      <c r="K17" s="316">
        <v>0</v>
      </c>
      <c r="L17" s="316">
        <v>16999</v>
      </c>
      <c r="M17" s="316">
        <v>0</v>
      </c>
      <c r="N17" s="316">
        <f t="shared" si="8"/>
        <v>1307</v>
      </c>
      <c r="O17" s="316">
        <v>0</v>
      </c>
      <c r="P17" s="316">
        <v>1307</v>
      </c>
      <c r="Q17" s="316">
        <v>0</v>
      </c>
      <c r="R17" s="316">
        <f t="shared" si="9"/>
        <v>1209</v>
      </c>
      <c r="S17" s="316">
        <v>0</v>
      </c>
      <c r="T17" s="316">
        <v>1209</v>
      </c>
      <c r="U17" s="316">
        <v>0</v>
      </c>
      <c r="V17" s="316">
        <f t="shared" si="10"/>
        <v>0</v>
      </c>
      <c r="W17" s="316">
        <v>0</v>
      </c>
      <c r="X17" s="316">
        <v>0</v>
      </c>
      <c r="Y17" s="316">
        <v>0</v>
      </c>
      <c r="Z17" s="316">
        <f t="shared" si="11"/>
        <v>0</v>
      </c>
      <c r="AA17" s="316">
        <v>0</v>
      </c>
      <c r="AB17" s="316">
        <v>0</v>
      </c>
      <c r="AC17" s="316">
        <v>0</v>
      </c>
      <c r="AD17" s="316">
        <f t="shared" si="12"/>
        <v>0</v>
      </c>
      <c r="AE17" s="316">
        <f t="shared" si="13"/>
        <v>0</v>
      </c>
      <c r="AF17" s="316">
        <v>0</v>
      </c>
      <c r="AG17" s="316">
        <v>0</v>
      </c>
      <c r="AH17" s="316">
        <v>0</v>
      </c>
      <c r="AI17" s="316">
        <f t="shared" si="14"/>
        <v>0</v>
      </c>
      <c r="AJ17" s="316">
        <v>0</v>
      </c>
      <c r="AK17" s="316">
        <v>0</v>
      </c>
      <c r="AL17" s="316">
        <v>0</v>
      </c>
      <c r="AM17" s="316">
        <f t="shared" si="15"/>
        <v>0</v>
      </c>
      <c r="AN17" s="316">
        <v>0</v>
      </c>
      <c r="AO17" s="316">
        <v>0</v>
      </c>
      <c r="AP17" s="316">
        <v>0</v>
      </c>
      <c r="AQ17" s="316">
        <f t="shared" si="16"/>
        <v>0</v>
      </c>
      <c r="AR17" s="316">
        <v>0</v>
      </c>
      <c r="AS17" s="316">
        <v>0</v>
      </c>
      <c r="AT17" s="316">
        <v>0</v>
      </c>
      <c r="AU17" s="316">
        <f t="shared" si="17"/>
        <v>0</v>
      </c>
      <c r="AV17" s="316">
        <v>0</v>
      </c>
      <c r="AW17" s="316">
        <v>0</v>
      </c>
      <c r="AX17" s="316">
        <v>0</v>
      </c>
      <c r="AY17" s="316">
        <f t="shared" si="18"/>
        <v>0</v>
      </c>
      <c r="AZ17" s="316">
        <v>0</v>
      </c>
      <c r="BA17" s="316">
        <v>0</v>
      </c>
      <c r="BB17" s="316">
        <v>0</v>
      </c>
      <c r="BC17" s="316">
        <f t="shared" si="19"/>
        <v>10032</v>
      </c>
      <c r="BD17" s="316">
        <f t="shared" si="20"/>
        <v>715</v>
      </c>
      <c r="BE17" s="316">
        <v>0</v>
      </c>
      <c r="BF17" s="316">
        <v>681</v>
      </c>
      <c r="BG17" s="316">
        <v>34</v>
      </c>
      <c r="BH17" s="316">
        <v>0</v>
      </c>
      <c r="BI17" s="316">
        <v>0</v>
      </c>
      <c r="BJ17" s="316">
        <v>0</v>
      </c>
      <c r="BK17" s="316">
        <f t="shared" si="21"/>
        <v>9317</v>
      </c>
      <c r="BL17" s="316">
        <v>0</v>
      </c>
      <c r="BM17" s="316">
        <v>8896</v>
      </c>
      <c r="BN17" s="316">
        <v>421</v>
      </c>
      <c r="BO17" s="316">
        <v>0</v>
      </c>
      <c r="BP17" s="316">
        <v>0</v>
      </c>
      <c r="BQ17" s="316">
        <v>0</v>
      </c>
      <c r="BR17" s="316">
        <f t="shared" si="22"/>
        <v>20230</v>
      </c>
      <c r="BS17" s="316">
        <f t="shared" si="23"/>
        <v>0</v>
      </c>
      <c r="BT17" s="316">
        <f t="shared" si="24"/>
        <v>17680</v>
      </c>
      <c r="BU17" s="316">
        <f t="shared" si="25"/>
        <v>1341</v>
      </c>
      <c r="BV17" s="316">
        <f t="shared" si="26"/>
        <v>1209</v>
      </c>
      <c r="BW17" s="316">
        <f t="shared" si="27"/>
        <v>0</v>
      </c>
      <c r="BX17" s="316">
        <f t="shared" si="28"/>
        <v>0</v>
      </c>
      <c r="BY17" s="316">
        <f t="shared" si="29"/>
        <v>19515</v>
      </c>
      <c r="BZ17" s="316">
        <f t="shared" si="30"/>
        <v>0</v>
      </c>
      <c r="CA17" s="316">
        <f t="shared" si="31"/>
        <v>16999</v>
      </c>
      <c r="CB17" s="316">
        <f t="shared" si="32"/>
        <v>1307</v>
      </c>
      <c r="CC17" s="316">
        <f t="shared" si="33"/>
        <v>1209</v>
      </c>
      <c r="CD17" s="316">
        <f t="shared" si="34"/>
        <v>0</v>
      </c>
      <c r="CE17" s="316">
        <f t="shared" si="35"/>
        <v>0</v>
      </c>
      <c r="CF17" s="316">
        <f t="shared" si="36"/>
        <v>715</v>
      </c>
      <c r="CG17" s="316">
        <f t="shared" si="37"/>
        <v>0</v>
      </c>
      <c r="CH17" s="316">
        <f t="shared" si="38"/>
        <v>681</v>
      </c>
      <c r="CI17" s="316">
        <f t="shared" si="39"/>
        <v>34</v>
      </c>
      <c r="CJ17" s="316">
        <f t="shared" si="40"/>
        <v>0</v>
      </c>
      <c r="CK17" s="316">
        <f t="shared" si="41"/>
        <v>0</v>
      </c>
      <c r="CL17" s="316">
        <f t="shared" si="42"/>
        <v>0</v>
      </c>
      <c r="CM17" s="316">
        <f t="shared" si="43"/>
        <v>9317</v>
      </c>
      <c r="CN17" s="316">
        <f t="shared" si="44"/>
        <v>0</v>
      </c>
      <c r="CO17" s="316">
        <f t="shared" si="45"/>
        <v>8896</v>
      </c>
      <c r="CP17" s="316">
        <f t="shared" si="46"/>
        <v>421</v>
      </c>
      <c r="CQ17" s="316">
        <f t="shared" si="47"/>
        <v>0</v>
      </c>
      <c r="CR17" s="316">
        <f t="shared" si="48"/>
        <v>0</v>
      </c>
      <c r="CS17" s="316">
        <f t="shared" si="49"/>
        <v>0</v>
      </c>
      <c r="CT17" s="316">
        <f t="shared" si="50"/>
        <v>0</v>
      </c>
      <c r="CU17" s="316">
        <f t="shared" si="51"/>
        <v>0</v>
      </c>
      <c r="CV17" s="316">
        <f t="shared" si="52"/>
        <v>0</v>
      </c>
      <c r="CW17" s="316">
        <f t="shared" si="53"/>
        <v>0</v>
      </c>
      <c r="CX17" s="316">
        <f t="shared" si="54"/>
        <v>0</v>
      </c>
      <c r="CY17" s="316">
        <f t="shared" si="55"/>
        <v>0</v>
      </c>
      <c r="CZ17" s="316">
        <f t="shared" si="56"/>
        <v>0</v>
      </c>
      <c r="DA17" s="316">
        <f t="shared" si="57"/>
        <v>9317</v>
      </c>
      <c r="DB17" s="316">
        <f t="shared" si="58"/>
        <v>0</v>
      </c>
      <c r="DC17" s="316">
        <f t="shared" si="59"/>
        <v>8896</v>
      </c>
      <c r="DD17" s="316">
        <f t="shared" si="60"/>
        <v>421</v>
      </c>
      <c r="DE17" s="316">
        <f t="shared" si="61"/>
        <v>0</v>
      </c>
      <c r="DF17" s="316">
        <f t="shared" si="62"/>
        <v>0</v>
      </c>
      <c r="DG17" s="316">
        <f t="shared" si="63"/>
        <v>0</v>
      </c>
      <c r="DH17" s="316">
        <v>0</v>
      </c>
      <c r="DI17" s="316">
        <f t="shared" si="64"/>
        <v>0</v>
      </c>
      <c r="DJ17" s="316">
        <v>0</v>
      </c>
      <c r="DK17" s="316">
        <v>0</v>
      </c>
      <c r="DL17" s="316">
        <v>0</v>
      </c>
      <c r="DM17" s="316">
        <v>0</v>
      </c>
    </row>
    <row r="18" spans="1:117" s="282" customFormat="1" ht="12" customHeight="1">
      <c r="A18" s="277" t="s">
        <v>562</v>
      </c>
      <c r="B18" s="278" t="s">
        <v>584</v>
      </c>
      <c r="C18" s="277" t="s">
        <v>585</v>
      </c>
      <c r="D18" s="316">
        <f t="shared" si="4"/>
        <v>1075</v>
      </c>
      <c r="E18" s="316">
        <f t="shared" si="5"/>
        <v>795</v>
      </c>
      <c r="F18" s="316">
        <f t="shared" si="6"/>
        <v>0</v>
      </c>
      <c r="G18" s="316">
        <v>0</v>
      </c>
      <c r="H18" s="316">
        <v>0</v>
      </c>
      <c r="I18" s="316">
        <v>0</v>
      </c>
      <c r="J18" s="316">
        <f t="shared" si="7"/>
        <v>616</v>
      </c>
      <c r="K18" s="316">
        <v>0</v>
      </c>
      <c r="L18" s="316">
        <v>616</v>
      </c>
      <c r="M18" s="316">
        <v>0</v>
      </c>
      <c r="N18" s="316">
        <f t="shared" si="8"/>
        <v>30</v>
      </c>
      <c r="O18" s="316">
        <v>0</v>
      </c>
      <c r="P18" s="316">
        <v>30</v>
      </c>
      <c r="Q18" s="316">
        <v>0</v>
      </c>
      <c r="R18" s="316">
        <f t="shared" si="9"/>
        <v>149</v>
      </c>
      <c r="S18" s="316">
        <v>0</v>
      </c>
      <c r="T18" s="316">
        <v>149</v>
      </c>
      <c r="U18" s="316">
        <v>0</v>
      </c>
      <c r="V18" s="316">
        <f t="shared" si="10"/>
        <v>0</v>
      </c>
      <c r="W18" s="316">
        <v>0</v>
      </c>
      <c r="X18" s="316">
        <v>0</v>
      </c>
      <c r="Y18" s="316">
        <v>0</v>
      </c>
      <c r="Z18" s="316">
        <f t="shared" si="11"/>
        <v>0</v>
      </c>
      <c r="AA18" s="316">
        <v>0</v>
      </c>
      <c r="AB18" s="316">
        <v>0</v>
      </c>
      <c r="AC18" s="316">
        <v>0</v>
      </c>
      <c r="AD18" s="316">
        <f t="shared" si="12"/>
        <v>58</v>
      </c>
      <c r="AE18" s="316">
        <f t="shared" si="13"/>
        <v>0</v>
      </c>
      <c r="AF18" s="316">
        <v>0</v>
      </c>
      <c r="AG18" s="316">
        <v>0</v>
      </c>
      <c r="AH18" s="316">
        <v>0</v>
      </c>
      <c r="AI18" s="316">
        <f t="shared" si="14"/>
        <v>58</v>
      </c>
      <c r="AJ18" s="316">
        <v>0</v>
      </c>
      <c r="AK18" s="316">
        <v>0</v>
      </c>
      <c r="AL18" s="316">
        <v>58</v>
      </c>
      <c r="AM18" s="316">
        <f t="shared" si="15"/>
        <v>0</v>
      </c>
      <c r="AN18" s="316">
        <v>0</v>
      </c>
      <c r="AO18" s="316">
        <v>0</v>
      </c>
      <c r="AP18" s="316">
        <v>0</v>
      </c>
      <c r="AQ18" s="316">
        <f t="shared" si="16"/>
        <v>0</v>
      </c>
      <c r="AR18" s="316">
        <v>0</v>
      </c>
      <c r="AS18" s="316">
        <v>0</v>
      </c>
      <c r="AT18" s="316">
        <v>0</v>
      </c>
      <c r="AU18" s="316">
        <f t="shared" si="17"/>
        <v>0</v>
      </c>
      <c r="AV18" s="316">
        <v>0</v>
      </c>
      <c r="AW18" s="316">
        <v>0</v>
      </c>
      <c r="AX18" s="316">
        <v>0</v>
      </c>
      <c r="AY18" s="316">
        <f t="shared" si="18"/>
        <v>0</v>
      </c>
      <c r="AZ18" s="316">
        <v>0</v>
      </c>
      <c r="BA18" s="316">
        <v>0</v>
      </c>
      <c r="BB18" s="316">
        <v>0</v>
      </c>
      <c r="BC18" s="316">
        <f t="shared" si="19"/>
        <v>222</v>
      </c>
      <c r="BD18" s="316">
        <f t="shared" si="20"/>
        <v>89</v>
      </c>
      <c r="BE18" s="316">
        <v>0</v>
      </c>
      <c r="BF18" s="316">
        <v>89</v>
      </c>
      <c r="BG18" s="316">
        <v>0</v>
      </c>
      <c r="BH18" s="316">
        <v>0</v>
      </c>
      <c r="BI18" s="316">
        <v>0</v>
      </c>
      <c r="BJ18" s="316">
        <v>0</v>
      </c>
      <c r="BK18" s="316">
        <f t="shared" si="21"/>
        <v>133</v>
      </c>
      <c r="BL18" s="316">
        <v>0</v>
      </c>
      <c r="BM18" s="316">
        <v>133</v>
      </c>
      <c r="BN18" s="316">
        <v>0</v>
      </c>
      <c r="BO18" s="316">
        <v>0</v>
      </c>
      <c r="BP18" s="316">
        <v>0</v>
      </c>
      <c r="BQ18" s="316">
        <v>0</v>
      </c>
      <c r="BR18" s="316">
        <f t="shared" si="22"/>
        <v>884</v>
      </c>
      <c r="BS18" s="316">
        <f t="shared" si="23"/>
        <v>0</v>
      </c>
      <c r="BT18" s="316">
        <f t="shared" si="24"/>
        <v>705</v>
      </c>
      <c r="BU18" s="316">
        <f t="shared" si="25"/>
        <v>30</v>
      </c>
      <c r="BV18" s="316">
        <f t="shared" si="26"/>
        <v>149</v>
      </c>
      <c r="BW18" s="316">
        <f t="shared" si="27"/>
        <v>0</v>
      </c>
      <c r="BX18" s="316">
        <f t="shared" si="28"/>
        <v>0</v>
      </c>
      <c r="BY18" s="316">
        <f t="shared" si="29"/>
        <v>795</v>
      </c>
      <c r="BZ18" s="316">
        <f t="shared" si="30"/>
        <v>0</v>
      </c>
      <c r="CA18" s="316">
        <f t="shared" si="31"/>
        <v>616</v>
      </c>
      <c r="CB18" s="316">
        <f t="shared" si="32"/>
        <v>30</v>
      </c>
      <c r="CC18" s="316">
        <f t="shared" si="33"/>
        <v>149</v>
      </c>
      <c r="CD18" s="316">
        <f t="shared" si="34"/>
        <v>0</v>
      </c>
      <c r="CE18" s="316">
        <f t="shared" si="35"/>
        <v>0</v>
      </c>
      <c r="CF18" s="316">
        <f t="shared" si="36"/>
        <v>89</v>
      </c>
      <c r="CG18" s="316">
        <f t="shared" si="37"/>
        <v>0</v>
      </c>
      <c r="CH18" s="316">
        <f t="shared" si="38"/>
        <v>89</v>
      </c>
      <c r="CI18" s="316">
        <f t="shared" si="39"/>
        <v>0</v>
      </c>
      <c r="CJ18" s="316">
        <f t="shared" si="40"/>
        <v>0</v>
      </c>
      <c r="CK18" s="316">
        <f t="shared" si="41"/>
        <v>0</v>
      </c>
      <c r="CL18" s="316">
        <f t="shared" si="42"/>
        <v>0</v>
      </c>
      <c r="CM18" s="316">
        <f t="shared" si="43"/>
        <v>191</v>
      </c>
      <c r="CN18" s="316">
        <f t="shared" si="44"/>
        <v>0</v>
      </c>
      <c r="CO18" s="316">
        <f t="shared" si="45"/>
        <v>191</v>
      </c>
      <c r="CP18" s="316">
        <f t="shared" si="46"/>
        <v>0</v>
      </c>
      <c r="CQ18" s="316">
        <f t="shared" si="47"/>
        <v>0</v>
      </c>
      <c r="CR18" s="316">
        <f t="shared" si="48"/>
        <v>0</v>
      </c>
      <c r="CS18" s="316">
        <f t="shared" si="49"/>
        <v>0</v>
      </c>
      <c r="CT18" s="316">
        <f t="shared" si="50"/>
        <v>58</v>
      </c>
      <c r="CU18" s="316">
        <f t="shared" si="51"/>
        <v>0</v>
      </c>
      <c r="CV18" s="316">
        <f t="shared" si="52"/>
        <v>58</v>
      </c>
      <c r="CW18" s="316">
        <f t="shared" si="53"/>
        <v>0</v>
      </c>
      <c r="CX18" s="316">
        <f t="shared" si="54"/>
        <v>0</v>
      </c>
      <c r="CY18" s="316">
        <f t="shared" si="55"/>
        <v>0</v>
      </c>
      <c r="CZ18" s="316">
        <f t="shared" si="56"/>
        <v>0</v>
      </c>
      <c r="DA18" s="316">
        <f t="shared" si="57"/>
        <v>133</v>
      </c>
      <c r="DB18" s="316">
        <f t="shared" si="58"/>
        <v>0</v>
      </c>
      <c r="DC18" s="316">
        <f t="shared" si="59"/>
        <v>133</v>
      </c>
      <c r="DD18" s="316">
        <f t="shared" si="60"/>
        <v>0</v>
      </c>
      <c r="DE18" s="316">
        <f t="shared" si="61"/>
        <v>0</v>
      </c>
      <c r="DF18" s="316">
        <f t="shared" si="62"/>
        <v>0</v>
      </c>
      <c r="DG18" s="316">
        <f t="shared" si="63"/>
        <v>0</v>
      </c>
      <c r="DH18" s="316">
        <v>0</v>
      </c>
      <c r="DI18" s="316">
        <f t="shared" si="64"/>
        <v>0</v>
      </c>
      <c r="DJ18" s="316">
        <v>0</v>
      </c>
      <c r="DK18" s="316">
        <v>0</v>
      </c>
      <c r="DL18" s="316">
        <v>0</v>
      </c>
      <c r="DM18" s="316">
        <v>0</v>
      </c>
    </row>
    <row r="19" spans="1:117" s="282" customFormat="1" ht="12" customHeight="1">
      <c r="A19" s="277" t="s">
        <v>562</v>
      </c>
      <c r="B19" s="278" t="s">
        <v>586</v>
      </c>
      <c r="C19" s="277" t="s">
        <v>587</v>
      </c>
      <c r="D19" s="316">
        <f t="shared" si="4"/>
        <v>8325</v>
      </c>
      <c r="E19" s="316">
        <f t="shared" si="5"/>
        <v>5960</v>
      </c>
      <c r="F19" s="316">
        <f t="shared" si="6"/>
        <v>0</v>
      </c>
      <c r="G19" s="316">
        <v>0</v>
      </c>
      <c r="H19" s="316">
        <v>0</v>
      </c>
      <c r="I19" s="316">
        <v>0</v>
      </c>
      <c r="J19" s="316">
        <f t="shared" si="7"/>
        <v>4569</v>
      </c>
      <c r="K19" s="316">
        <v>0</v>
      </c>
      <c r="L19" s="316">
        <v>4524</v>
      </c>
      <c r="M19" s="316">
        <v>45</v>
      </c>
      <c r="N19" s="316">
        <f t="shared" si="8"/>
        <v>231</v>
      </c>
      <c r="O19" s="316">
        <v>0</v>
      </c>
      <c r="P19" s="316">
        <v>225</v>
      </c>
      <c r="Q19" s="316">
        <v>6</v>
      </c>
      <c r="R19" s="316">
        <f t="shared" si="9"/>
        <v>1160</v>
      </c>
      <c r="S19" s="316">
        <v>0</v>
      </c>
      <c r="T19" s="316">
        <v>1160</v>
      </c>
      <c r="U19" s="316">
        <v>0</v>
      </c>
      <c r="V19" s="316">
        <f t="shared" si="10"/>
        <v>0</v>
      </c>
      <c r="W19" s="316">
        <v>0</v>
      </c>
      <c r="X19" s="316">
        <v>0</v>
      </c>
      <c r="Y19" s="316">
        <v>0</v>
      </c>
      <c r="Z19" s="316">
        <f t="shared" si="11"/>
        <v>0</v>
      </c>
      <c r="AA19" s="316">
        <v>0</v>
      </c>
      <c r="AB19" s="316">
        <v>0</v>
      </c>
      <c r="AC19" s="316">
        <v>0</v>
      </c>
      <c r="AD19" s="316">
        <f t="shared" si="12"/>
        <v>2262</v>
      </c>
      <c r="AE19" s="316">
        <f t="shared" si="13"/>
        <v>0</v>
      </c>
      <c r="AF19" s="316">
        <v>0</v>
      </c>
      <c r="AG19" s="316">
        <v>0</v>
      </c>
      <c r="AH19" s="316">
        <v>0</v>
      </c>
      <c r="AI19" s="316">
        <f t="shared" si="14"/>
        <v>1978</v>
      </c>
      <c r="AJ19" s="316">
        <v>0</v>
      </c>
      <c r="AK19" s="316">
        <v>0</v>
      </c>
      <c r="AL19" s="316">
        <v>1978</v>
      </c>
      <c r="AM19" s="316">
        <f t="shared" si="15"/>
        <v>79</v>
      </c>
      <c r="AN19" s="316">
        <v>0</v>
      </c>
      <c r="AO19" s="316">
        <v>0</v>
      </c>
      <c r="AP19" s="316">
        <v>79</v>
      </c>
      <c r="AQ19" s="316">
        <f t="shared" si="16"/>
        <v>205</v>
      </c>
      <c r="AR19" s="316">
        <v>0</v>
      </c>
      <c r="AS19" s="316">
        <v>0</v>
      </c>
      <c r="AT19" s="316">
        <v>205</v>
      </c>
      <c r="AU19" s="316">
        <f t="shared" si="17"/>
        <v>0</v>
      </c>
      <c r="AV19" s="316">
        <v>0</v>
      </c>
      <c r="AW19" s="316">
        <v>0</v>
      </c>
      <c r="AX19" s="316">
        <v>0</v>
      </c>
      <c r="AY19" s="316">
        <f t="shared" si="18"/>
        <v>0</v>
      </c>
      <c r="AZ19" s="316">
        <v>0</v>
      </c>
      <c r="BA19" s="316">
        <v>0</v>
      </c>
      <c r="BB19" s="316">
        <v>0</v>
      </c>
      <c r="BC19" s="316">
        <f t="shared" si="19"/>
        <v>103</v>
      </c>
      <c r="BD19" s="316">
        <f t="shared" si="20"/>
        <v>0</v>
      </c>
      <c r="BE19" s="316">
        <v>0</v>
      </c>
      <c r="BF19" s="316"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f t="shared" si="21"/>
        <v>103</v>
      </c>
      <c r="BL19" s="316">
        <v>0</v>
      </c>
      <c r="BM19" s="316">
        <v>103</v>
      </c>
      <c r="BN19" s="316">
        <v>0</v>
      </c>
      <c r="BO19" s="316">
        <v>0</v>
      </c>
      <c r="BP19" s="316">
        <v>0</v>
      </c>
      <c r="BQ19" s="316">
        <v>0</v>
      </c>
      <c r="BR19" s="316">
        <f t="shared" si="22"/>
        <v>5960</v>
      </c>
      <c r="BS19" s="316">
        <f t="shared" si="23"/>
        <v>0</v>
      </c>
      <c r="BT19" s="316">
        <f t="shared" si="24"/>
        <v>4569</v>
      </c>
      <c r="BU19" s="316">
        <f t="shared" si="25"/>
        <v>231</v>
      </c>
      <c r="BV19" s="316">
        <f t="shared" si="26"/>
        <v>1160</v>
      </c>
      <c r="BW19" s="316">
        <f t="shared" si="27"/>
        <v>0</v>
      </c>
      <c r="BX19" s="316">
        <f t="shared" si="28"/>
        <v>0</v>
      </c>
      <c r="BY19" s="316">
        <f t="shared" si="29"/>
        <v>5960</v>
      </c>
      <c r="BZ19" s="316">
        <f t="shared" si="30"/>
        <v>0</v>
      </c>
      <c r="CA19" s="316">
        <f t="shared" si="31"/>
        <v>4569</v>
      </c>
      <c r="CB19" s="316">
        <f t="shared" si="32"/>
        <v>231</v>
      </c>
      <c r="CC19" s="316">
        <f t="shared" si="33"/>
        <v>1160</v>
      </c>
      <c r="CD19" s="316">
        <f t="shared" si="34"/>
        <v>0</v>
      </c>
      <c r="CE19" s="316">
        <f t="shared" si="35"/>
        <v>0</v>
      </c>
      <c r="CF19" s="316">
        <f t="shared" si="36"/>
        <v>0</v>
      </c>
      <c r="CG19" s="316">
        <f t="shared" si="37"/>
        <v>0</v>
      </c>
      <c r="CH19" s="316">
        <f t="shared" si="38"/>
        <v>0</v>
      </c>
      <c r="CI19" s="316">
        <f t="shared" si="39"/>
        <v>0</v>
      </c>
      <c r="CJ19" s="316">
        <f t="shared" si="40"/>
        <v>0</v>
      </c>
      <c r="CK19" s="316">
        <f t="shared" si="41"/>
        <v>0</v>
      </c>
      <c r="CL19" s="316">
        <f t="shared" si="42"/>
        <v>0</v>
      </c>
      <c r="CM19" s="316">
        <f t="shared" si="43"/>
        <v>2365</v>
      </c>
      <c r="CN19" s="316">
        <f t="shared" si="44"/>
        <v>0</v>
      </c>
      <c r="CO19" s="316">
        <f t="shared" si="45"/>
        <v>2081</v>
      </c>
      <c r="CP19" s="316">
        <f t="shared" si="46"/>
        <v>79</v>
      </c>
      <c r="CQ19" s="316">
        <f t="shared" si="47"/>
        <v>205</v>
      </c>
      <c r="CR19" s="316">
        <f t="shared" si="48"/>
        <v>0</v>
      </c>
      <c r="CS19" s="316">
        <f t="shared" si="49"/>
        <v>0</v>
      </c>
      <c r="CT19" s="316">
        <f t="shared" si="50"/>
        <v>2262</v>
      </c>
      <c r="CU19" s="316">
        <f t="shared" si="51"/>
        <v>0</v>
      </c>
      <c r="CV19" s="316">
        <f t="shared" si="52"/>
        <v>1978</v>
      </c>
      <c r="CW19" s="316">
        <f t="shared" si="53"/>
        <v>79</v>
      </c>
      <c r="CX19" s="316">
        <f t="shared" si="54"/>
        <v>205</v>
      </c>
      <c r="CY19" s="316">
        <f t="shared" si="55"/>
        <v>0</v>
      </c>
      <c r="CZ19" s="316">
        <f t="shared" si="56"/>
        <v>0</v>
      </c>
      <c r="DA19" s="316">
        <f t="shared" si="57"/>
        <v>103</v>
      </c>
      <c r="DB19" s="316">
        <f t="shared" si="58"/>
        <v>0</v>
      </c>
      <c r="DC19" s="316">
        <f t="shared" si="59"/>
        <v>103</v>
      </c>
      <c r="DD19" s="316">
        <f t="shared" si="60"/>
        <v>0</v>
      </c>
      <c r="DE19" s="316">
        <f t="shared" si="61"/>
        <v>0</v>
      </c>
      <c r="DF19" s="316">
        <f t="shared" si="62"/>
        <v>0</v>
      </c>
      <c r="DG19" s="316">
        <f t="shared" si="63"/>
        <v>0</v>
      </c>
      <c r="DH19" s="316">
        <v>0</v>
      </c>
      <c r="DI19" s="316">
        <f t="shared" si="64"/>
        <v>36</v>
      </c>
      <c r="DJ19" s="316">
        <v>0</v>
      </c>
      <c r="DK19" s="316">
        <v>0</v>
      </c>
      <c r="DL19" s="316">
        <v>36</v>
      </c>
      <c r="DM19" s="316">
        <v>0</v>
      </c>
    </row>
    <row r="20" spans="1:117" s="282" customFormat="1" ht="12" customHeight="1">
      <c r="A20" s="277" t="s">
        <v>562</v>
      </c>
      <c r="B20" s="278" t="s">
        <v>588</v>
      </c>
      <c r="C20" s="277" t="s">
        <v>589</v>
      </c>
      <c r="D20" s="316">
        <f t="shared" si="4"/>
        <v>9587</v>
      </c>
      <c r="E20" s="316">
        <f t="shared" si="5"/>
        <v>8060</v>
      </c>
      <c r="F20" s="316">
        <f t="shared" si="6"/>
        <v>0</v>
      </c>
      <c r="G20" s="316">
        <v>0</v>
      </c>
      <c r="H20" s="316">
        <v>0</v>
      </c>
      <c r="I20" s="316">
        <v>0</v>
      </c>
      <c r="J20" s="316">
        <f t="shared" si="7"/>
        <v>7065</v>
      </c>
      <c r="K20" s="316">
        <v>0</v>
      </c>
      <c r="L20" s="316">
        <v>5865</v>
      </c>
      <c r="M20" s="316">
        <v>1200</v>
      </c>
      <c r="N20" s="316">
        <f t="shared" si="8"/>
        <v>115</v>
      </c>
      <c r="O20" s="316">
        <v>0</v>
      </c>
      <c r="P20" s="316">
        <v>115</v>
      </c>
      <c r="Q20" s="316">
        <v>0</v>
      </c>
      <c r="R20" s="316">
        <f t="shared" si="9"/>
        <v>880</v>
      </c>
      <c r="S20" s="316">
        <v>0</v>
      </c>
      <c r="T20" s="316">
        <v>880</v>
      </c>
      <c r="U20" s="316">
        <v>0</v>
      </c>
      <c r="V20" s="316">
        <f t="shared" si="10"/>
        <v>0</v>
      </c>
      <c r="W20" s="316">
        <v>0</v>
      </c>
      <c r="X20" s="316">
        <v>0</v>
      </c>
      <c r="Y20" s="316">
        <v>0</v>
      </c>
      <c r="Z20" s="316">
        <f t="shared" si="11"/>
        <v>0</v>
      </c>
      <c r="AA20" s="316">
        <v>0</v>
      </c>
      <c r="AB20" s="316">
        <v>0</v>
      </c>
      <c r="AC20" s="316">
        <v>0</v>
      </c>
      <c r="AD20" s="316">
        <f t="shared" si="12"/>
        <v>1261</v>
      </c>
      <c r="AE20" s="316">
        <f t="shared" si="13"/>
        <v>0</v>
      </c>
      <c r="AF20" s="316">
        <v>0</v>
      </c>
      <c r="AG20" s="316">
        <v>0</v>
      </c>
      <c r="AH20" s="316">
        <v>0</v>
      </c>
      <c r="AI20" s="316">
        <f t="shared" si="14"/>
        <v>1199</v>
      </c>
      <c r="AJ20" s="316">
        <v>0</v>
      </c>
      <c r="AK20" s="316">
        <v>0</v>
      </c>
      <c r="AL20" s="316">
        <v>1199</v>
      </c>
      <c r="AM20" s="316">
        <f t="shared" si="15"/>
        <v>0</v>
      </c>
      <c r="AN20" s="316">
        <v>0</v>
      </c>
      <c r="AO20" s="316">
        <v>0</v>
      </c>
      <c r="AP20" s="316">
        <v>0</v>
      </c>
      <c r="AQ20" s="316">
        <f t="shared" si="16"/>
        <v>0</v>
      </c>
      <c r="AR20" s="316">
        <v>0</v>
      </c>
      <c r="AS20" s="316">
        <v>0</v>
      </c>
      <c r="AT20" s="316">
        <v>0</v>
      </c>
      <c r="AU20" s="316">
        <f t="shared" si="17"/>
        <v>62</v>
      </c>
      <c r="AV20" s="316">
        <v>0</v>
      </c>
      <c r="AW20" s="316">
        <v>62</v>
      </c>
      <c r="AX20" s="316">
        <v>0</v>
      </c>
      <c r="AY20" s="316">
        <f t="shared" si="18"/>
        <v>0</v>
      </c>
      <c r="AZ20" s="316">
        <v>0</v>
      </c>
      <c r="BA20" s="316">
        <v>0</v>
      </c>
      <c r="BB20" s="316">
        <v>0</v>
      </c>
      <c r="BC20" s="316">
        <f t="shared" si="19"/>
        <v>266</v>
      </c>
      <c r="BD20" s="316">
        <f t="shared" si="20"/>
        <v>240</v>
      </c>
      <c r="BE20" s="316">
        <v>0</v>
      </c>
      <c r="BF20" s="316">
        <v>240</v>
      </c>
      <c r="BG20" s="316">
        <v>0</v>
      </c>
      <c r="BH20" s="316">
        <v>0</v>
      </c>
      <c r="BI20" s="316">
        <v>0</v>
      </c>
      <c r="BJ20" s="316">
        <v>0</v>
      </c>
      <c r="BK20" s="316">
        <f t="shared" si="21"/>
        <v>26</v>
      </c>
      <c r="BL20" s="316">
        <v>0</v>
      </c>
      <c r="BM20" s="316">
        <v>26</v>
      </c>
      <c r="BN20" s="316">
        <v>0</v>
      </c>
      <c r="BO20" s="316">
        <v>0</v>
      </c>
      <c r="BP20" s="316">
        <v>0</v>
      </c>
      <c r="BQ20" s="316">
        <v>0</v>
      </c>
      <c r="BR20" s="316">
        <f t="shared" si="22"/>
        <v>8300</v>
      </c>
      <c r="BS20" s="316">
        <f t="shared" si="23"/>
        <v>0</v>
      </c>
      <c r="BT20" s="316">
        <f t="shared" si="24"/>
        <v>7305</v>
      </c>
      <c r="BU20" s="316">
        <f t="shared" si="25"/>
        <v>115</v>
      </c>
      <c r="BV20" s="316">
        <f t="shared" si="26"/>
        <v>880</v>
      </c>
      <c r="BW20" s="316">
        <f t="shared" si="27"/>
        <v>0</v>
      </c>
      <c r="BX20" s="316">
        <f t="shared" si="28"/>
        <v>0</v>
      </c>
      <c r="BY20" s="316">
        <f t="shared" si="29"/>
        <v>8060</v>
      </c>
      <c r="BZ20" s="316">
        <f t="shared" si="30"/>
        <v>0</v>
      </c>
      <c r="CA20" s="316">
        <f t="shared" si="31"/>
        <v>7065</v>
      </c>
      <c r="CB20" s="316">
        <f t="shared" si="32"/>
        <v>115</v>
      </c>
      <c r="CC20" s="316">
        <f t="shared" si="33"/>
        <v>880</v>
      </c>
      <c r="CD20" s="316">
        <f t="shared" si="34"/>
        <v>0</v>
      </c>
      <c r="CE20" s="316">
        <f t="shared" si="35"/>
        <v>0</v>
      </c>
      <c r="CF20" s="316">
        <f t="shared" si="36"/>
        <v>240</v>
      </c>
      <c r="CG20" s="316">
        <f t="shared" si="37"/>
        <v>0</v>
      </c>
      <c r="CH20" s="316">
        <f t="shared" si="38"/>
        <v>240</v>
      </c>
      <c r="CI20" s="316">
        <f t="shared" si="39"/>
        <v>0</v>
      </c>
      <c r="CJ20" s="316">
        <f t="shared" si="40"/>
        <v>0</v>
      </c>
      <c r="CK20" s="316">
        <f t="shared" si="41"/>
        <v>0</v>
      </c>
      <c r="CL20" s="316">
        <f t="shared" si="42"/>
        <v>0</v>
      </c>
      <c r="CM20" s="316">
        <f t="shared" si="43"/>
        <v>1287</v>
      </c>
      <c r="CN20" s="316">
        <f t="shared" si="44"/>
        <v>0</v>
      </c>
      <c r="CO20" s="316">
        <f t="shared" si="45"/>
        <v>1225</v>
      </c>
      <c r="CP20" s="316">
        <f t="shared" si="46"/>
        <v>0</v>
      </c>
      <c r="CQ20" s="316">
        <f t="shared" si="47"/>
        <v>0</v>
      </c>
      <c r="CR20" s="316">
        <f t="shared" si="48"/>
        <v>62</v>
      </c>
      <c r="CS20" s="316">
        <f t="shared" si="49"/>
        <v>0</v>
      </c>
      <c r="CT20" s="316">
        <f t="shared" si="50"/>
        <v>1261</v>
      </c>
      <c r="CU20" s="316">
        <f t="shared" si="51"/>
        <v>0</v>
      </c>
      <c r="CV20" s="316">
        <f t="shared" si="52"/>
        <v>1199</v>
      </c>
      <c r="CW20" s="316">
        <f t="shared" si="53"/>
        <v>0</v>
      </c>
      <c r="CX20" s="316">
        <f t="shared" si="54"/>
        <v>0</v>
      </c>
      <c r="CY20" s="316">
        <f t="shared" si="55"/>
        <v>62</v>
      </c>
      <c r="CZ20" s="316">
        <f t="shared" si="56"/>
        <v>0</v>
      </c>
      <c r="DA20" s="316">
        <f t="shared" si="57"/>
        <v>26</v>
      </c>
      <c r="DB20" s="316">
        <f t="shared" si="58"/>
        <v>0</v>
      </c>
      <c r="DC20" s="316">
        <f t="shared" si="59"/>
        <v>26</v>
      </c>
      <c r="DD20" s="316">
        <f t="shared" si="60"/>
        <v>0</v>
      </c>
      <c r="DE20" s="316">
        <f t="shared" si="61"/>
        <v>0</v>
      </c>
      <c r="DF20" s="316">
        <f t="shared" si="62"/>
        <v>0</v>
      </c>
      <c r="DG20" s="316">
        <f t="shared" si="63"/>
        <v>0</v>
      </c>
      <c r="DH20" s="316">
        <v>0</v>
      </c>
      <c r="DI20" s="316">
        <f t="shared" si="64"/>
        <v>0</v>
      </c>
      <c r="DJ20" s="316">
        <v>0</v>
      </c>
      <c r="DK20" s="316">
        <v>0</v>
      </c>
      <c r="DL20" s="316">
        <v>0</v>
      </c>
      <c r="DM20" s="316">
        <v>0</v>
      </c>
    </row>
    <row r="21" spans="1:117" s="282" customFormat="1" ht="12" customHeight="1">
      <c r="A21" s="277" t="s">
        <v>562</v>
      </c>
      <c r="B21" s="278" t="s">
        <v>590</v>
      </c>
      <c r="C21" s="277" t="s">
        <v>591</v>
      </c>
      <c r="D21" s="316">
        <f t="shared" si="4"/>
        <v>10385</v>
      </c>
      <c r="E21" s="316">
        <f t="shared" si="5"/>
        <v>8551</v>
      </c>
      <c r="F21" s="316">
        <f t="shared" si="6"/>
        <v>0</v>
      </c>
      <c r="G21" s="316">
        <v>0</v>
      </c>
      <c r="H21" s="316">
        <v>0</v>
      </c>
      <c r="I21" s="316">
        <v>0</v>
      </c>
      <c r="J21" s="316">
        <f t="shared" si="7"/>
        <v>6144</v>
      </c>
      <c r="K21" s="316">
        <v>0</v>
      </c>
      <c r="L21" s="316">
        <v>6144</v>
      </c>
      <c r="M21" s="316">
        <v>0</v>
      </c>
      <c r="N21" s="316">
        <f t="shared" si="8"/>
        <v>907</v>
      </c>
      <c r="O21" s="316">
        <v>0</v>
      </c>
      <c r="P21" s="316">
        <v>907</v>
      </c>
      <c r="Q21" s="316">
        <v>0</v>
      </c>
      <c r="R21" s="316">
        <f t="shared" si="9"/>
        <v>966</v>
      </c>
      <c r="S21" s="316">
        <v>0</v>
      </c>
      <c r="T21" s="316">
        <v>966</v>
      </c>
      <c r="U21" s="316">
        <v>0</v>
      </c>
      <c r="V21" s="316">
        <f t="shared" si="10"/>
        <v>0</v>
      </c>
      <c r="W21" s="316">
        <v>0</v>
      </c>
      <c r="X21" s="316">
        <v>0</v>
      </c>
      <c r="Y21" s="316">
        <v>0</v>
      </c>
      <c r="Z21" s="316">
        <f t="shared" si="11"/>
        <v>534</v>
      </c>
      <c r="AA21" s="316">
        <v>0</v>
      </c>
      <c r="AB21" s="316">
        <v>534</v>
      </c>
      <c r="AC21" s="316">
        <v>0</v>
      </c>
      <c r="AD21" s="316">
        <f t="shared" si="12"/>
        <v>981</v>
      </c>
      <c r="AE21" s="316">
        <f t="shared" si="13"/>
        <v>0</v>
      </c>
      <c r="AF21" s="316">
        <v>0</v>
      </c>
      <c r="AG21" s="316">
        <v>0</v>
      </c>
      <c r="AH21" s="316">
        <v>0</v>
      </c>
      <c r="AI21" s="316">
        <f t="shared" si="14"/>
        <v>775</v>
      </c>
      <c r="AJ21" s="316">
        <v>0</v>
      </c>
      <c r="AK21" s="316">
        <v>0</v>
      </c>
      <c r="AL21" s="316">
        <v>775</v>
      </c>
      <c r="AM21" s="316">
        <f t="shared" si="15"/>
        <v>150</v>
      </c>
      <c r="AN21" s="316">
        <v>0</v>
      </c>
      <c r="AO21" s="316">
        <v>0</v>
      </c>
      <c r="AP21" s="316">
        <v>150</v>
      </c>
      <c r="AQ21" s="316">
        <f t="shared" si="16"/>
        <v>0</v>
      </c>
      <c r="AR21" s="316">
        <v>0</v>
      </c>
      <c r="AS21" s="316">
        <v>0</v>
      </c>
      <c r="AT21" s="316">
        <v>0</v>
      </c>
      <c r="AU21" s="316">
        <f t="shared" si="17"/>
        <v>0</v>
      </c>
      <c r="AV21" s="316">
        <v>0</v>
      </c>
      <c r="AW21" s="316">
        <v>0</v>
      </c>
      <c r="AX21" s="316">
        <v>0</v>
      </c>
      <c r="AY21" s="316">
        <f t="shared" si="18"/>
        <v>56</v>
      </c>
      <c r="AZ21" s="316">
        <v>0</v>
      </c>
      <c r="BA21" s="316">
        <v>0</v>
      </c>
      <c r="BB21" s="316">
        <v>56</v>
      </c>
      <c r="BC21" s="316">
        <f t="shared" si="19"/>
        <v>853</v>
      </c>
      <c r="BD21" s="316">
        <f t="shared" si="20"/>
        <v>561</v>
      </c>
      <c r="BE21" s="316">
        <v>0</v>
      </c>
      <c r="BF21" s="316">
        <v>539</v>
      </c>
      <c r="BG21" s="316">
        <v>4</v>
      </c>
      <c r="BH21" s="316">
        <v>0</v>
      </c>
      <c r="BI21" s="316">
        <v>0</v>
      </c>
      <c r="BJ21" s="316">
        <v>18</v>
      </c>
      <c r="BK21" s="316">
        <f t="shared" si="21"/>
        <v>292</v>
      </c>
      <c r="BL21" s="316">
        <v>0</v>
      </c>
      <c r="BM21" s="316">
        <v>290</v>
      </c>
      <c r="BN21" s="316">
        <v>1</v>
      </c>
      <c r="BO21" s="316">
        <v>0</v>
      </c>
      <c r="BP21" s="316">
        <v>0</v>
      </c>
      <c r="BQ21" s="316">
        <v>1</v>
      </c>
      <c r="BR21" s="316">
        <f t="shared" si="22"/>
        <v>9112</v>
      </c>
      <c r="BS21" s="316">
        <f t="shared" si="23"/>
        <v>0</v>
      </c>
      <c r="BT21" s="316">
        <f t="shared" si="24"/>
        <v>6683</v>
      </c>
      <c r="BU21" s="316">
        <f t="shared" si="25"/>
        <v>911</v>
      </c>
      <c r="BV21" s="316">
        <f t="shared" si="26"/>
        <v>966</v>
      </c>
      <c r="BW21" s="316">
        <f t="shared" si="27"/>
        <v>0</v>
      </c>
      <c r="BX21" s="316">
        <f t="shared" si="28"/>
        <v>552</v>
      </c>
      <c r="BY21" s="316">
        <f t="shared" si="29"/>
        <v>8551</v>
      </c>
      <c r="BZ21" s="316">
        <f t="shared" si="30"/>
        <v>0</v>
      </c>
      <c r="CA21" s="316">
        <f t="shared" si="31"/>
        <v>6144</v>
      </c>
      <c r="CB21" s="316">
        <f t="shared" si="32"/>
        <v>907</v>
      </c>
      <c r="CC21" s="316">
        <f t="shared" si="33"/>
        <v>966</v>
      </c>
      <c r="CD21" s="316">
        <f t="shared" si="34"/>
        <v>0</v>
      </c>
      <c r="CE21" s="316">
        <f t="shared" si="35"/>
        <v>534</v>
      </c>
      <c r="CF21" s="316">
        <f t="shared" si="36"/>
        <v>561</v>
      </c>
      <c r="CG21" s="316">
        <f t="shared" si="37"/>
        <v>0</v>
      </c>
      <c r="CH21" s="316">
        <f t="shared" si="38"/>
        <v>539</v>
      </c>
      <c r="CI21" s="316">
        <f t="shared" si="39"/>
        <v>4</v>
      </c>
      <c r="CJ21" s="316">
        <f t="shared" si="40"/>
        <v>0</v>
      </c>
      <c r="CK21" s="316">
        <f t="shared" si="41"/>
        <v>0</v>
      </c>
      <c r="CL21" s="316">
        <f t="shared" si="42"/>
        <v>18</v>
      </c>
      <c r="CM21" s="316">
        <f t="shared" si="43"/>
        <v>1273</v>
      </c>
      <c r="CN21" s="316">
        <f t="shared" si="44"/>
        <v>0</v>
      </c>
      <c r="CO21" s="316">
        <f t="shared" si="45"/>
        <v>1065</v>
      </c>
      <c r="CP21" s="316">
        <f t="shared" si="46"/>
        <v>151</v>
      </c>
      <c r="CQ21" s="316">
        <f t="shared" si="47"/>
        <v>0</v>
      </c>
      <c r="CR21" s="316">
        <f t="shared" si="48"/>
        <v>0</v>
      </c>
      <c r="CS21" s="316">
        <f t="shared" si="49"/>
        <v>57</v>
      </c>
      <c r="CT21" s="316">
        <f t="shared" si="50"/>
        <v>981</v>
      </c>
      <c r="CU21" s="316">
        <f t="shared" si="51"/>
        <v>0</v>
      </c>
      <c r="CV21" s="316">
        <f t="shared" si="52"/>
        <v>775</v>
      </c>
      <c r="CW21" s="316">
        <f t="shared" si="53"/>
        <v>150</v>
      </c>
      <c r="CX21" s="316">
        <f t="shared" si="54"/>
        <v>0</v>
      </c>
      <c r="CY21" s="316">
        <f t="shared" si="55"/>
        <v>0</v>
      </c>
      <c r="CZ21" s="316">
        <f t="shared" si="56"/>
        <v>56</v>
      </c>
      <c r="DA21" s="316">
        <f t="shared" si="57"/>
        <v>292</v>
      </c>
      <c r="DB21" s="316">
        <f t="shared" si="58"/>
        <v>0</v>
      </c>
      <c r="DC21" s="316">
        <f t="shared" si="59"/>
        <v>290</v>
      </c>
      <c r="DD21" s="316">
        <f t="shared" si="60"/>
        <v>1</v>
      </c>
      <c r="DE21" s="316">
        <f t="shared" si="61"/>
        <v>0</v>
      </c>
      <c r="DF21" s="316">
        <f t="shared" si="62"/>
        <v>0</v>
      </c>
      <c r="DG21" s="316">
        <f t="shared" si="63"/>
        <v>1</v>
      </c>
      <c r="DH21" s="316">
        <v>0</v>
      </c>
      <c r="DI21" s="316">
        <f t="shared" si="64"/>
        <v>1</v>
      </c>
      <c r="DJ21" s="316">
        <v>0</v>
      </c>
      <c r="DK21" s="316">
        <v>1</v>
      </c>
      <c r="DL21" s="316">
        <v>0</v>
      </c>
      <c r="DM21" s="316">
        <v>0</v>
      </c>
    </row>
    <row r="22" spans="1:117" s="282" customFormat="1" ht="12" customHeight="1">
      <c r="A22" s="277" t="s">
        <v>562</v>
      </c>
      <c r="B22" s="278" t="s">
        <v>592</v>
      </c>
      <c r="C22" s="277" t="s">
        <v>554</v>
      </c>
      <c r="D22" s="316">
        <f t="shared" si="4"/>
        <v>5343</v>
      </c>
      <c r="E22" s="316">
        <f t="shared" si="5"/>
        <v>4204</v>
      </c>
      <c r="F22" s="316">
        <f t="shared" si="6"/>
        <v>0</v>
      </c>
      <c r="G22" s="316">
        <v>0</v>
      </c>
      <c r="H22" s="316">
        <v>0</v>
      </c>
      <c r="I22" s="316">
        <v>0</v>
      </c>
      <c r="J22" s="316">
        <f t="shared" si="7"/>
        <v>3025</v>
      </c>
      <c r="K22" s="316">
        <v>0</v>
      </c>
      <c r="L22" s="316">
        <v>3025</v>
      </c>
      <c r="M22" s="316">
        <v>0</v>
      </c>
      <c r="N22" s="316">
        <f t="shared" si="8"/>
        <v>467</v>
      </c>
      <c r="O22" s="316">
        <v>0</v>
      </c>
      <c r="P22" s="316">
        <v>467</v>
      </c>
      <c r="Q22" s="316">
        <v>0</v>
      </c>
      <c r="R22" s="316">
        <f t="shared" si="9"/>
        <v>475</v>
      </c>
      <c r="S22" s="316">
        <v>0</v>
      </c>
      <c r="T22" s="316">
        <v>475</v>
      </c>
      <c r="U22" s="316">
        <v>0</v>
      </c>
      <c r="V22" s="316">
        <f t="shared" si="10"/>
        <v>0</v>
      </c>
      <c r="W22" s="316">
        <v>0</v>
      </c>
      <c r="X22" s="316">
        <v>0</v>
      </c>
      <c r="Y22" s="316">
        <v>0</v>
      </c>
      <c r="Z22" s="316">
        <f t="shared" si="11"/>
        <v>237</v>
      </c>
      <c r="AA22" s="316">
        <v>0</v>
      </c>
      <c r="AB22" s="316">
        <v>237</v>
      </c>
      <c r="AC22" s="316">
        <v>0</v>
      </c>
      <c r="AD22" s="316">
        <f t="shared" si="12"/>
        <v>521</v>
      </c>
      <c r="AE22" s="316">
        <f t="shared" si="13"/>
        <v>0</v>
      </c>
      <c r="AF22" s="316">
        <v>0</v>
      </c>
      <c r="AG22" s="316">
        <v>0</v>
      </c>
      <c r="AH22" s="316">
        <v>0</v>
      </c>
      <c r="AI22" s="316">
        <f t="shared" si="14"/>
        <v>423</v>
      </c>
      <c r="AJ22" s="316">
        <v>0</v>
      </c>
      <c r="AK22" s="316">
        <v>0</v>
      </c>
      <c r="AL22" s="316">
        <v>423</v>
      </c>
      <c r="AM22" s="316">
        <f t="shared" si="15"/>
        <v>65</v>
      </c>
      <c r="AN22" s="316">
        <v>0</v>
      </c>
      <c r="AO22" s="316">
        <v>0</v>
      </c>
      <c r="AP22" s="316">
        <v>65</v>
      </c>
      <c r="AQ22" s="316">
        <f t="shared" si="16"/>
        <v>0</v>
      </c>
      <c r="AR22" s="316">
        <v>0</v>
      </c>
      <c r="AS22" s="316">
        <v>0</v>
      </c>
      <c r="AT22" s="316">
        <v>0</v>
      </c>
      <c r="AU22" s="316">
        <f t="shared" si="17"/>
        <v>0</v>
      </c>
      <c r="AV22" s="316">
        <v>0</v>
      </c>
      <c r="AW22" s="316">
        <v>0</v>
      </c>
      <c r="AX22" s="316">
        <v>0</v>
      </c>
      <c r="AY22" s="316">
        <f t="shared" si="18"/>
        <v>33</v>
      </c>
      <c r="AZ22" s="316">
        <v>0</v>
      </c>
      <c r="BA22" s="316">
        <v>0</v>
      </c>
      <c r="BB22" s="316">
        <v>33</v>
      </c>
      <c r="BC22" s="316">
        <f t="shared" si="19"/>
        <v>618</v>
      </c>
      <c r="BD22" s="316">
        <f t="shared" si="20"/>
        <v>297</v>
      </c>
      <c r="BE22" s="316">
        <v>0</v>
      </c>
      <c r="BF22" s="316">
        <v>288</v>
      </c>
      <c r="BG22" s="316">
        <v>3</v>
      </c>
      <c r="BH22" s="316">
        <v>0</v>
      </c>
      <c r="BI22" s="316">
        <v>0</v>
      </c>
      <c r="BJ22" s="316">
        <v>6</v>
      </c>
      <c r="BK22" s="316">
        <f t="shared" si="21"/>
        <v>321</v>
      </c>
      <c r="BL22" s="316">
        <v>0</v>
      </c>
      <c r="BM22" s="316">
        <v>321</v>
      </c>
      <c r="BN22" s="316">
        <v>0</v>
      </c>
      <c r="BO22" s="316">
        <v>0</v>
      </c>
      <c r="BP22" s="316">
        <v>0</v>
      </c>
      <c r="BQ22" s="316">
        <v>0</v>
      </c>
      <c r="BR22" s="316">
        <f t="shared" si="22"/>
        <v>4501</v>
      </c>
      <c r="BS22" s="316">
        <f t="shared" si="23"/>
        <v>0</v>
      </c>
      <c r="BT22" s="316">
        <f t="shared" si="24"/>
        <v>3313</v>
      </c>
      <c r="BU22" s="316">
        <f t="shared" si="25"/>
        <v>470</v>
      </c>
      <c r="BV22" s="316">
        <f t="shared" si="26"/>
        <v>475</v>
      </c>
      <c r="BW22" s="316">
        <f t="shared" si="27"/>
        <v>0</v>
      </c>
      <c r="BX22" s="316">
        <f t="shared" si="28"/>
        <v>243</v>
      </c>
      <c r="BY22" s="316">
        <f t="shared" si="29"/>
        <v>4204</v>
      </c>
      <c r="BZ22" s="316">
        <f t="shared" si="30"/>
        <v>0</v>
      </c>
      <c r="CA22" s="316">
        <f t="shared" si="31"/>
        <v>3025</v>
      </c>
      <c r="CB22" s="316">
        <f t="shared" si="32"/>
        <v>467</v>
      </c>
      <c r="CC22" s="316">
        <f t="shared" si="33"/>
        <v>475</v>
      </c>
      <c r="CD22" s="316">
        <f t="shared" si="34"/>
        <v>0</v>
      </c>
      <c r="CE22" s="316">
        <f t="shared" si="35"/>
        <v>237</v>
      </c>
      <c r="CF22" s="316">
        <f t="shared" si="36"/>
        <v>297</v>
      </c>
      <c r="CG22" s="316">
        <f t="shared" si="37"/>
        <v>0</v>
      </c>
      <c r="CH22" s="316">
        <f t="shared" si="38"/>
        <v>288</v>
      </c>
      <c r="CI22" s="316">
        <f t="shared" si="39"/>
        <v>3</v>
      </c>
      <c r="CJ22" s="316">
        <f t="shared" si="40"/>
        <v>0</v>
      </c>
      <c r="CK22" s="316">
        <f t="shared" si="41"/>
        <v>0</v>
      </c>
      <c r="CL22" s="316">
        <f t="shared" si="42"/>
        <v>6</v>
      </c>
      <c r="CM22" s="316">
        <f t="shared" si="43"/>
        <v>842</v>
      </c>
      <c r="CN22" s="316">
        <f t="shared" si="44"/>
        <v>0</v>
      </c>
      <c r="CO22" s="316">
        <f t="shared" si="45"/>
        <v>744</v>
      </c>
      <c r="CP22" s="316">
        <f t="shared" si="46"/>
        <v>65</v>
      </c>
      <c r="CQ22" s="316">
        <f t="shared" si="47"/>
        <v>0</v>
      </c>
      <c r="CR22" s="316">
        <f t="shared" si="48"/>
        <v>0</v>
      </c>
      <c r="CS22" s="316">
        <f t="shared" si="49"/>
        <v>33</v>
      </c>
      <c r="CT22" s="316">
        <f t="shared" si="50"/>
        <v>521</v>
      </c>
      <c r="CU22" s="316">
        <f t="shared" si="51"/>
        <v>0</v>
      </c>
      <c r="CV22" s="316">
        <f t="shared" si="52"/>
        <v>423</v>
      </c>
      <c r="CW22" s="316">
        <f t="shared" si="53"/>
        <v>65</v>
      </c>
      <c r="CX22" s="316">
        <f t="shared" si="54"/>
        <v>0</v>
      </c>
      <c r="CY22" s="316">
        <f t="shared" si="55"/>
        <v>0</v>
      </c>
      <c r="CZ22" s="316">
        <f t="shared" si="56"/>
        <v>33</v>
      </c>
      <c r="DA22" s="316">
        <f t="shared" si="57"/>
        <v>321</v>
      </c>
      <c r="DB22" s="316">
        <f t="shared" si="58"/>
        <v>0</v>
      </c>
      <c r="DC22" s="316">
        <f t="shared" si="59"/>
        <v>321</v>
      </c>
      <c r="DD22" s="316">
        <f t="shared" si="60"/>
        <v>0</v>
      </c>
      <c r="DE22" s="316">
        <f t="shared" si="61"/>
        <v>0</v>
      </c>
      <c r="DF22" s="316">
        <f t="shared" si="62"/>
        <v>0</v>
      </c>
      <c r="DG22" s="316">
        <f t="shared" si="63"/>
        <v>0</v>
      </c>
      <c r="DH22" s="316">
        <v>0</v>
      </c>
      <c r="DI22" s="316">
        <f t="shared" si="64"/>
        <v>0</v>
      </c>
      <c r="DJ22" s="316">
        <v>0</v>
      </c>
      <c r="DK22" s="316">
        <v>0</v>
      </c>
      <c r="DL22" s="316">
        <v>0</v>
      </c>
      <c r="DM22" s="316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144" width="9.8984375" style="309" customWidth="1"/>
    <col min="145" max="16384" width="9" style="311" customWidth="1"/>
  </cols>
  <sheetData>
    <row r="1" spans="1:3" s="175" customFormat="1" ht="17.25">
      <c r="A1" s="249" t="s">
        <v>558</v>
      </c>
      <c r="B1" s="173"/>
      <c r="C1" s="173"/>
    </row>
    <row r="2" spans="1:144" s="175" customFormat="1" ht="25.5" customHeight="1">
      <c r="A2" s="340" t="s">
        <v>278</v>
      </c>
      <c r="B2" s="340" t="s">
        <v>279</v>
      </c>
      <c r="C2" s="340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41"/>
      <c r="B3" s="341"/>
      <c r="C3" s="343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41"/>
      <c r="B4" s="341"/>
      <c r="C4" s="343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41"/>
      <c r="B5" s="341"/>
      <c r="C5" s="343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41"/>
      <c r="B6" s="342"/>
      <c r="C6" s="343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562</v>
      </c>
      <c r="B7" s="272" t="s">
        <v>563</v>
      </c>
      <c r="C7" s="273" t="s">
        <v>300</v>
      </c>
      <c r="D7" s="274">
        <f aca="true" t="shared" si="0" ref="D7:AI7">SUM(D8:D22)</f>
        <v>376697</v>
      </c>
      <c r="E7" s="274">
        <f t="shared" si="0"/>
        <v>302692</v>
      </c>
      <c r="F7" s="274">
        <f t="shared" si="0"/>
        <v>282450</v>
      </c>
      <c r="G7" s="274">
        <f t="shared" si="0"/>
        <v>0</v>
      </c>
      <c r="H7" s="274">
        <f t="shared" si="0"/>
        <v>282282</v>
      </c>
      <c r="I7" s="274">
        <f t="shared" si="0"/>
        <v>168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20242</v>
      </c>
      <c r="N7" s="274">
        <f t="shared" si="0"/>
        <v>0</v>
      </c>
      <c r="O7" s="274">
        <f t="shared" si="0"/>
        <v>20240</v>
      </c>
      <c r="P7" s="274">
        <f t="shared" si="0"/>
        <v>2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24037</v>
      </c>
      <c r="U7" s="274">
        <f t="shared" si="0"/>
        <v>20776</v>
      </c>
      <c r="V7" s="274">
        <f t="shared" si="0"/>
        <v>0</v>
      </c>
      <c r="W7" s="274">
        <f t="shared" si="0"/>
        <v>0</v>
      </c>
      <c r="X7" s="274">
        <f t="shared" si="0"/>
        <v>15575</v>
      </c>
      <c r="Y7" s="274">
        <f t="shared" si="0"/>
        <v>4361</v>
      </c>
      <c r="Z7" s="274">
        <f t="shared" si="0"/>
        <v>14</v>
      </c>
      <c r="AA7" s="274">
        <f t="shared" si="0"/>
        <v>826</v>
      </c>
      <c r="AB7" s="274">
        <f t="shared" si="0"/>
        <v>3261</v>
      </c>
      <c r="AC7" s="274">
        <f t="shared" si="0"/>
        <v>0</v>
      </c>
      <c r="AD7" s="274">
        <f t="shared" si="0"/>
        <v>0</v>
      </c>
      <c r="AE7" s="274">
        <f t="shared" si="0"/>
        <v>1114</v>
      </c>
      <c r="AF7" s="274">
        <f t="shared" si="0"/>
        <v>58</v>
      </c>
      <c r="AG7" s="274">
        <f t="shared" si="0"/>
        <v>0</v>
      </c>
      <c r="AH7" s="274">
        <f t="shared" si="0"/>
        <v>2089</v>
      </c>
      <c r="AI7" s="274">
        <f t="shared" si="0"/>
        <v>9389</v>
      </c>
      <c r="AJ7" s="274">
        <f aca="true" t="shared" si="1" ref="AJ7:BO7">SUM(AJ8:AJ22)</f>
        <v>9233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9171</v>
      </c>
      <c r="AO7" s="274">
        <f t="shared" si="1"/>
        <v>62</v>
      </c>
      <c r="AP7" s="274">
        <f t="shared" si="1"/>
        <v>0</v>
      </c>
      <c r="AQ7" s="274">
        <f t="shared" si="1"/>
        <v>156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156</v>
      </c>
      <c r="AV7" s="274">
        <f t="shared" si="1"/>
        <v>0</v>
      </c>
      <c r="AW7" s="274">
        <f t="shared" si="1"/>
        <v>0</v>
      </c>
      <c r="AX7" s="274">
        <f t="shared" si="1"/>
        <v>1671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1671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1671</v>
      </c>
      <c r="BK7" s="274">
        <f t="shared" si="1"/>
        <v>0</v>
      </c>
      <c r="BL7" s="274">
        <f t="shared" si="1"/>
        <v>0</v>
      </c>
      <c r="BM7" s="274">
        <f t="shared" si="1"/>
        <v>936</v>
      </c>
      <c r="BN7" s="274">
        <f t="shared" si="1"/>
        <v>668</v>
      </c>
      <c r="BO7" s="274">
        <f t="shared" si="1"/>
        <v>0</v>
      </c>
      <c r="BP7" s="274">
        <f aca="true" t="shared" si="2" ref="BP7:CU7">SUM(BP8:BP22)</f>
        <v>0</v>
      </c>
      <c r="BQ7" s="274">
        <f t="shared" si="2"/>
        <v>0</v>
      </c>
      <c r="BR7" s="274">
        <f t="shared" si="2"/>
        <v>668</v>
      </c>
      <c r="BS7" s="274">
        <f t="shared" si="2"/>
        <v>0</v>
      </c>
      <c r="BT7" s="274">
        <f t="shared" si="2"/>
        <v>0</v>
      </c>
      <c r="BU7" s="274">
        <f t="shared" si="2"/>
        <v>268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268</v>
      </c>
      <c r="BZ7" s="274">
        <f t="shared" si="2"/>
        <v>0</v>
      </c>
      <c r="CA7" s="274">
        <f t="shared" si="2"/>
        <v>0</v>
      </c>
      <c r="CB7" s="274">
        <f t="shared" si="2"/>
        <v>11929</v>
      </c>
      <c r="CC7" s="274">
        <f t="shared" si="2"/>
        <v>6602</v>
      </c>
      <c r="CD7" s="274">
        <f t="shared" si="2"/>
        <v>0</v>
      </c>
      <c r="CE7" s="274">
        <f t="shared" si="2"/>
        <v>3064</v>
      </c>
      <c r="CF7" s="274">
        <f t="shared" si="2"/>
        <v>0</v>
      </c>
      <c r="CG7" s="274">
        <f t="shared" si="2"/>
        <v>3538</v>
      </c>
      <c r="CH7" s="274">
        <f t="shared" si="2"/>
        <v>0</v>
      </c>
      <c r="CI7" s="274">
        <f t="shared" si="2"/>
        <v>0</v>
      </c>
      <c r="CJ7" s="274">
        <f t="shared" si="2"/>
        <v>5327</v>
      </c>
      <c r="CK7" s="274">
        <f t="shared" si="2"/>
        <v>0</v>
      </c>
      <c r="CL7" s="274">
        <f t="shared" si="2"/>
        <v>326</v>
      </c>
      <c r="CM7" s="274">
        <f t="shared" si="2"/>
        <v>0</v>
      </c>
      <c r="CN7" s="274">
        <f t="shared" si="2"/>
        <v>5001</v>
      </c>
      <c r="CO7" s="274">
        <f t="shared" si="2"/>
        <v>0</v>
      </c>
      <c r="CP7" s="274">
        <f t="shared" si="2"/>
        <v>0</v>
      </c>
      <c r="CQ7" s="274">
        <f t="shared" si="2"/>
        <v>10643</v>
      </c>
      <c r="CR7" s="274">
        <f t="shared" si="2"/>
        <v>10387</v>
      </c>
      <c r="CS7" s="274">
        <f t="shared" si="2"/>
        <v>0</v>
      </c>
      <c r="CT7" s="274">
        <f t="shared" si="2"/>
        <v>0</v>
      </c>
      <c r="CU7" s="274">
        <f t="shared" si="2"/>
        <v>612</v>
      </c>
      <c r="CV7" s="274">
        <f aca="true" t="shared" si="3" ref="CV7:EA7">SUM(CV8:CV22)</f>
        <v>9589</v>
      </c>
      <c r="CW7" s="274">
        <f t="shared" si="3"/>
        <v>0</v>
      </c>
      <c r="CX7" s="274">
        <f t="shared" si="3"/>
        <v>186</v>
      </c>
      <c r="CY7" s="274">
        <f t="shared" si="3"/>
        <v>256</v>
      </c>
      <c r="CZ7" s="274">
        <f t="shared" si="3"/>
        <v>0</v>
      </c>
      <c r="DA7" s="274">
        <f t="shared" si="3"/>
        <v>0</v>
      </c>
      <c r="DB7" s="274">
        <f t="shared" si="3"/>
        <v>163</v>
      </c>
      <c r="DC7" s="274">
        <f t="shared" si="3"/>
        <v>93</v>
      </c>
      <c r="DD7" s="274">
        <f t="shared" si="3"/>
        <v>0</v>
      </c>
      <c r="DE7" s="274">
        <f t="shared" si="3"/>
        <v>0</v>
      </c>
      <c r="DF7" s="274">
        <f t="shared" si="3"/>
        <v>73</v>
      </c>
      <c r="DG7" s="274">
        <f t="shared" si="3"/>
        <v>41</v>
      </c>
      <c r="DH7" s="274">
        <f t="shared" si="3"/>
        <v>0</v>
      </c>
      <c r="DI7" s="274">
        <f t="shared" si="3"/>
        <v>0</v>
      </c>
      <c r="DJ7" s="274">
        <f t="shared" si="3"/>
        <v>27</v>
      </c>
      <c r="DK7" s="274">
        <f t="shared" si="3"/>
        <v>0</v>
      </c>
      <c r="DL7" s="274">
        <f t="shared" si="3"/>
        <v>14</v>
      </c>
      <c r="DM7" s="274">
        <f t="shared" si="3"/>
        <v>0</v>
      </c>
      <c r="DN7" s="274">
        <f t="shared" si="3"/>
        <v>32</v>
      </c>
      <c r="DO7" s="274">
        <f t="shared" si="3"/>
        <v>0</v>
      </c>
      <c r="DP7" s="274">
        <f t="shared" si="3"/>
        <v>24</v>
      </c>
      <c r="DQ7" s="274">
        <f t="shared" si="3"/>
        <v>8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12657</v>
      </c>
      <c r="DV7" s="274">
        <f t="shared" si="3"/>
        <v>12534</v>
      </c>
      <c r="DW7" s="274">
        <f t="shared" si="3"/>
        <v>0</v>
      </c>
      <c r="DX7" s="274">
        <f t="shared" si="3"/>
        <v>123</v>
      </c>
      <c r="DY7" s="274">
        <f t="shared" si="3"/>
        <v>0</v>
      </c>
      <c r="DZ7" s="274">
        <f t="shared" si="3"/>
        <v>2670</v>
      </c>
      <c r="EA7" s="274">
        <f t="shared" si="3"/>
        <v>1425</v>
      </c>
      <c r="EB7" s="274">
        <f aca="true" t="shared" si="4" ref="EB7:EN7">SUM(EB8:EB22)</f>
        <v>0</v>
      </c>
      <c r="EC7" s="274">
        <f t="shared" si="4"/>
        <v>0</v>
      </c>
      <c r="ED7" s="274">
        <f t="shared" si="4"/>
        <v>1018</v>
      </c>
      <c r="EE7" s="274">
        <f t="shared" si="4"/>
        <v>0</v>
      </c>
      <c r="EF7" s="274">
        <f t="shared" si="4"/>
        <v>373</v>
      </c>
      <c r="EG7" s="274">
        <f t="shared" si="4"/>
        <v>34</v>
      </c>
      <c r="EH7" s="274">
        <f t="shared" si="4"/>
        <v>1245</v>
      </c>
      <c r="EI7" s="274">
        <f t="shared" si="4"/>
        <v>0</v>
      </c>
      <c r="EJ7" s="274">
        <f t="shared" si="4"/>
        <v>0</v>
      </c>
      <c r="EK7" s="274">
        <f t="shared" si="4"/>
        <v>726</v>
      </c>
      <c r="EL7" s="274">
        <f t="shared" si="4"/>
        <v>0</v>
      </c>
      <c r="EM7" s="274">
        <f t="shared" si="4"/>
        <v>0</v>
      </c>
      <c r="EN7" s="274">
        <f t="shared" si="4"/>
        <v>519</v>
      </c>
    </row>
    <row r="8" spans="1:144" s="282" customFormat="1" ht="12" customHeight="1">
      <c r="A8" s="277" t="s">
        <v>562</v>
      </c>
      <c r="B8" s="278" t="s">
        <v>564</v>
      </c>
      <c r="C8" s="277" t="s">
        <v>565</v>
      </c>
      <c r="D8" s="285">
        <f aca="true" t="shared" si="5" ref="D8:D22">SUM(E8,T8,AI8,AX8,BM8,CB8,CQ8,DF8,DU8,DZ8)</f>
        <v>152528</v>
      </c>
      <c r="E8" s="285">
        <f aca="true" t="shared" si="6" ref="E8:E22">SUM(F8,M8)</f>
        <v>124732</v>
      </c>
      <c r="F8" s="285">
        <f aca="true" t="shared" si="7" ref="F8:F22">SUM(G8:L8)</f>
        <v>123942</v>
      </c>
      <c r="G8" s="285">
        <v>0</v>
      </c>
      <c r="H8" s="285">
        <v>123942</v>
      </c>
      <c r="I8" s="285">
        <v>0</v>
      </c>
      <c r="J8" s="285">
        <v>0</v>
      </c>
      <c r="K8" s="285">
        <v>0</v>
      </c>
      <c r="L8" s="285">
        <v>0</v>
      </c>
      <c r="M8" s="285">
        <f aca="true" t="shared" si="8" ref="M8:M22">SUM(N8:S8)</f>
        <v>790</v>
      </c>
      <c r="N8" s="285">
        <v>0</v>
      </c>
      <c r="O8" s="285">
        <v>790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22">SUM(U8,AB8)</f>
        <v>6223</v>
      </c>
      <c r="U8" s="285">
        <f aca="true" t="shared" si="10" ref="U8:U22">SUM(V8:AA8)</f>
        <v>6223</v>
      </c>
      <c r="V8" s="285">
        <v>0</v>
      </c>
      <c r="W8" s="285">
        <v>0</v>
      </c>
      <c r="X8" s="285">
        <v>6223</v>
      </c>
      <c r="Y8" s="285">
        <v>0</v>
      </c>
      <c r="Z8" s="285">
        <v>0</v>
      </c>
      <c r="AA8" s="285">
        <v>0</v>
      </c>
      <c r="AB8" s="285">
        <f aca="true" t="shared" si="11" ref="AB8:AB22">SUM(AC8:AH8)</f>
        <v>0</v>
      </c>
      <c r="AC8" s="285">
        <v>0</v>
      </c>
      <c r="AD8" s="285">
        <v>0</v>
      </c>
      <c r="AE8" s="285">
        <v>0</v>
      </c>
      <c r="AF8" s="285">
        <v>0</v>
      </c>
      <c r="AG8" s="285">
        <v>0</v>
      </c>
      <c r="AH8" s="285">
        <v>0</v>
      </c>
      <c r="AI8" s="285">
        <f aca="true" t="shared" si="12" ref="AI8:AI22">SUM(AJ8,AQ8)</f>
        <v>9171</v>
      </c>
      <c r="AJ8" s="285">
        <f aca="true" t="shared" si="13" ref="AJ8:AJ22">SUM(AK8:AP8)</f>
        <v>9171</v>
      </c>
      <c r="AK8" s="285">
        <v>0</v>
      </c>
      <c r="AL8" s="285">
        <v>0</v>
      </c>
      <c r="AM8" s="285">
        <v>0</v>
      </c>
      <c r="AN8" s="285">
        <v>9171</v>
      </c>
      <c r="AO8" s="285">
        <v>0</v>
      </c>
      <c r="AP8" s="285">
        <v>0</v>
      </c>
      <c r="AQ8" s="285">
        <f aca="true" t="shared" si="14" ref="AQ8:AQ22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22">SUM(AY8,BF8)</f>
        <v>0</v>
      </c>
      <c r="AY8" s="285">
        <f aca="true" t="shared" si="16" ref="AY8:AY22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22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22">SUM(BN8,BU8)</f>
        <v>668</v>
      </c>
      <c r="BN8" s="285">
        <f aca="true" t="shared" si="19" ref="BN8:BN22">SUM(BO8:BT8)</f>
        <v>668</v>
      </c>
      <c r="BO8" s="285">
        <v>0</v>
      </c>
      <c r="BP8" s="285">
        <v>0</v>
      </c>
      <c r="BQ8" s="285">
        <v>0</v>
      </c>
      <c r="BR8" s="285">
        <v>668</v>
      </c>
      <c r="BS8" s="285">
        <v>0</v>
      </c>
      <c r="BT8" s="285">
        <v>0</v>
      </c>
      <c r="BU8" s="285">
        <f aca="true" t="shared" si="20" ref="BU8:BU22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22">SUM(CC8,CJ8)</f>
        <v>2695</v>
      </c>
      <c r="CC8" s="285">
        <f aca="true" t="shared" si="22" ref="CC8:CC22">SUM(CD8:CI8)</f>
        <v>2695</v>
      </c>
      <c r="CD8" s="285">
        <v>0</v>
      </c>
      <c r="CE8" s="285">
        <v>0</v>
      </c>
      <c r="CF8" s="285">
        <v>0</v>
      </c>
      <c r="CG8" s="285">
        <v>2695</v>
      </c>
      <c r="CH8" s="285">
        <v>0</v>
      </c>
      <c r="CI8" s="285">
        <v>0</v>
      </c>
      <c r="CJ8" s="285">
        <f aca="true" t="shared" si="23" ref="CJ8:CJ22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22">SUM(CR8,CY8)</f>
        <v>4278</v>
      </c>
      <c r="CR8" s="285">
        <f aca="true" t="shared" si="25" ref="CR8:CR22">SUM(CS8:CX8)</f>
        <v>4278</v>
      </c>
      <c r="CS8" s="285">
        <v>0</v>
      </c>
      <c r="CT8" s="285">
        <v>0</v>
      </c>
      <c r="CU8" s="285">
        <v>0</v>
      </c>
      <c r="CV8" s="285">
        <v>4278</v>
      </c>
      <c r="CW8" s="285">
        <v>0</v>
      </c>
      <c r="CX8" s="285">
        <v>0</v>
      </c>
      <c r="CY8" s="285">
        <f aca="true" t="shared" si="26" ref="CY8:CY22">SUM(CZ8:DE8)</f>
        <v>0</v>
      </c>
      <c r="CZ8" s="285">
        <v>0</v>
      </c>
      <c r="DA8" s="285">
        <v>0</v>
      </c>
      <c r="DB8" s="285">
        <v>0</v>
      </c>
      <c r="DC8" s="285">
        <v>0</v>
      </c>
      <c r="DD8" s="285">
        <v>0</v>
      </c>
      <c r="DE8" s="285">
        <v>0</v>
      </c>
      <c r="DF8" s="285">
        <f aca="true" t="shared" si="27" ref="DF8:DF22">SUM(DG8,DN8)</f>
        <v>0</v>
      </c>
      <c r="DG8" s="285">
        <f aca="true" t="shared" si="28" ref="DG8:DG22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22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22">SUM(DV8:DY8)</f>
        <v>4388</v>
      </c>
      <c r="DV8" s="285">
        <v>4388</v>
      </c>
      <c r="DW8" s="285">
        <v>0</v>
      </c>
      <c r="DX8" s="285">
        <v>0</v>
      </c>
      <c r="DY8" s="285">
        <v>0</v>
      </c>
      <c r="DZ8" s="285">
        <f aca="true" t="shared" si="31" ref="DZ8:DZ22">SUM(EA8,EH8)</f>
        <v>373</v>
      </c>
      <c r="EA8" s="285">
        <f aca="true" t="shared" si="32" ref="EA8:EA22">SUM(EB8:EG8)</f>
        <v>373</v>
      </c>
      <c r="EB8" s="285">
        <v>0</v>
      </c>
      <c r="EC8" s="285">
        <v>0</v>
      </c>
      <c r="ED8" s="285">
        <v>0</v>
      </c>
      <c r="EE8" s="285">
        <v>0</v>
      </c>
      <c r="EF8" s="285">
        <v>373</v>
      </c>
      <c r="EG8" s="285">
        <v>0</v>
      </c>
      <c r="EH8" s="285">
        <f aca="true" t="shared" si="33" ref="EH8:EH22">SUM(EI8:EN8)</f>
        <v>0</v>
      </c>
      <c r="EI8" s="285">
        <v>0</v>
      </c>
      <c r="EJ8" s="285">
        <v>0</v>
      </c>
      <c r="EK8" s="285">
        <v>0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562</v>
      </c>
      <c r="B9" s="289" t="s">
        <v>566</v>
      </c>
      <c r="C9" s="277" t="s">
        <v>567</v>
      </c>
      <c r="D9" s="285">
        <f t="shared" si="5"/>
        <v>66261</v>
      </c>
      <c r="E9" s="285">
        <f t="shared" si="6"/>
        <v>50206</v>
      </c>
      <c r="F9" s="285">
        <f t="shared" si="7"/>
        <v>46300</v>
      </c>
      <c r="G9" s="285">
        <v>0</v>
      </c>
      <c r="H9" s="285">
        <v>46300</v>
      </c>
      <c r="I9" s="285">
        <v>0</v>
      </c>
      <c r="J9" s="285">
        <v>0</v>
      </c>
      <c r="K9" s="285">
        <v>0</v>
      </c>
      <c r="L9" s="285">
        <v>0</v>
      </c>
      <c r="M9" s="285">
        <f t="shared" si="8"/>
        <v>3906</v>
      </c>
      <c r="N9" s="285">
        <v>0</v>
      </c>
      <c r="O9" s="285">
        <v>3906</v>
      </c>
      <c r="P9" s="285">
        <v>0</v>
      </c>
      <c r="Q9" s="285">
        <v>0</v>
      </c>
      <c r="R9" s="285">
        <v>0</v>
      </c>
      <c r="S9" s="285">
        <v>0</v>
      </c>
      <c r="T9" s="285">
        <f t="shared" si="9"/>
        <v>5693</v>
      </c>
      <c r="U9" s="285">
        <f t="shared" si="10"/>
        <v>4316</v>
      </c>
      <c r="V9" s="285">
        <v>0</v>
      </c>
      <c r="W9" s="285">
        <v>0</v>
      </c>
      <c r="X9" s="285">
        <v>0</v>
      </c>
      <c r="Y9" s="285">
        <v>4316</v>
      </c>
      <c r="Z9" s="285">
        <v>0</v>
      </c>
      <c r="AA9" s="285">
        <v>0</v>
      </c>
      <c r="AB9" s="285">
        <f t="shared" si="11"/>
        <v>1377</v>
      </c>
      <c r="AC9" s="285">
        <v>0</v>
      </c>
      <c r="AD9" s="285">
        <v>0</v>
      </c>
      <c r="AE9" s="285">
        <v>0</v>
      </c>
      <c r="AF9" s="285">
        <v>57</v>
      </c>
      <c r="AG9" s="285">
        <v>0</v>
      </c>
      <c r="AH9" s="285">
        <v>1320</v>
      </c>
      <c r="AI9" s="285">
        <f t="shared" si="12"/>
        <v>0</v>
      </c>
      <c r="AJ9" s="285">
        <f t="shared" si="13"/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1671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1671</v>
      </c>
      <c r="BG9" s="285">
        <v>0</v>
      </c>
      <c r="BH9" s="285">
        <v>0</v>
      </c>
      <c r="BI9" s="285">
        <v>0</v>
      </c>
      <c r="BJ9" s="285">
        <v>1671</v>
      </c>
      <c r="BK9" s="285">
        <v>0</v>
      </c>
      <c r="BL9" s="285">
        <v>0</v>
      </c>
      <c r="BM9" s="285">
        <f t="shared" si="18"/>
        <v>268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268</v>
      </c>
      <c r="BV9" s="285">
        <v>0</v>
      </c>
      <c r="BW9" s="285">
        <v>0</v>
      </c>
      <c r="BX9" s="285">
        <v>0</v>
      </c>
      <c r="BY9" s="285">
        <v>268</v>
      </c>
      <c r="BZ9" s="285">
        <v>0</v>
      </c>
      <c r="CA9" s="285">
        <v>0</v>
      </c>
      <c r="CB9" s="285">
        <f t="shared" si="21"/>
        <v>5844</v>
      </c>
      <c r="CC9" s="285">
        <f t="shared" si="22"/>
        <v>843</v>
      </c>
      <c r="CD9" s="285">
        <v>0</v>
      </c>
      <c r="CE9" s="285">
        <v>0</v>
      </c>
      <c r="CF9" s="285">
        <v>0</v>
      </c>
      <c r="CG9" s="285">
        <v>843</v>
      </c>
      <c r="CH9" s="285">
        <v>0</v>
      </c>
      <c r="CI9" s="285">
        <v>0</v>
      </c>
      <c r="CJ9" s="285">
        <f t="shared" si="23"/>
        <v>5001</v>
      </c>
      <c r="CK9" s="285">
        <v>0</v>
      </c>
      <c r="CL9" s="285">
        <v>0</v>
      </c>
      <c r="CM9" s="285">
        <v>0</v>
      </c>
      <c r="CN9" s="285">
        <v>5001</v>
      </c>
      <c r="CO9" s="285">
        <v>0</v>
      </c>
      <c r="CP9" s="285">
        <v>0</v>
      </c>
      <c r="CQ9" s="285">
        <f t="shared" si="24"/>
        <v>1120</v>
      </c>
      <c r="CR9" s="285">
        <f t="shared" si="25"/>
        <v>1117</v>
      </c>
      <c r="CS9" s="285">
        <v>0</v>
      </c>
      <c r="CT9" s="285">
        <v>0</v>
      </c>
      <c r="CU9" s="285">
        <v>0</v>
      </c>
      <c r="CV9" s="285">
        <v>1117</v>
      </c>
      <c r="CW9" s="285">
        <v>0</v>
      </c>
      <c r="CX9" s="285">
        <v>0</v>
      </c>
      <c r="CY9" s="285">
        <f t="shared" si="26"/>
        <v>3</v>
      </c>
      <c r="CZ9" s="285">
        <v>0</v>
      </c>
      <c r="DA9" s="285">
        <v>0</v>
      </c>
      <c r="DB9" s="285">
        <v>0</v>
      </c>
      <c r="DC9" s="285">
        <v>3</v>
      </c>
      <c r="DD9" s="285">
        <v>0</v>
      </c>
      <c r="DE9" s="285">
        <v>0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0</v>
      </c>
      <c r="DV9" s="285">
        <v>0</v>
      </c>
      <c r="DW9" s="285">
        <v>0</v>
      </c>
      <c r="DX9" s="285">
        <v>0</v>
      </c>
      <c r="DY9" s="285">
        <v>0</v>
      </c>
      <c r="DZ9" s="285">
        <f t="shared" si="31"/>
        <v>1459</v>
      </c>
      <c r="EA9" s="285">
        <f t="shared" si="32"/>
        <v>942</v>
      </c>
      <c r="EB9" s="285">
        <v>0</v>
      </c>
      <c r="EC9" s="285">
        <v>0</v>
      </c>
      <c r="ED9" s="285">
        <v>942</v>
      </c>
      <c r="EE9" s="285">
        <v>0</v>
      </c>
      <c r="EF9" s="285">
        <v>0</v>
      </c>
      <c r="EG9" s="285">
        <v>0</v>
      </c>
      <c r="EH9" s="285">
        <f t="shared" si="33"/>
        <v>517</v>
      </c>
      <c r="EI9" s="285">
        <v>0</v>
      </c>
      <c r="EJ9" s="285">
        <v>0</v>
      </c>
      <c r="EK9" s="285">
        <v>517</v>
      </c>
      <c r="EL9" s="285">
        <v>0</v>
      </c>
      <c r="EM9" s="285">
        <v>0</v>
      </c>
      <c r="EN9" s="285">
        <v>0</v>
      </c>
    </row>
    <row r="10" spans="1:144" s="282" customFormat="1" ht="12" customHeight="1">
      <c r="A10" s="277" t="s">
        <v>562</v>
      </c>
      <c r="B10" s="289" t="s">
        <v>568</v>
      </c>
      <c r="C10" s="277" t="s">
        <v>569</v>
      </c>
      <c r="D10" s="285">
        <f t="shared" si="5"/>
        <v>15910</v>
      </c>
      <c r="E10" s="285">
        <f t="shared" si="6"/>
        <v>12339</v>
      </c>
      <c r="F10" s="285">
        <f t="shared" si="7"/>
        <v>11508</v>
      </c>
      <c r="G10" s="285"/>
      <c r="H10" s="285">
        <v>11508</v>
      </c>
      <c r="I10" s="285">
        <v>0</v>
      </c>
      <c r="J10" s="285">
        <v>0</v>
      </c>
      <c r="K10" s="285">
        <v>0</v>
      </c>
      <c r="L10" s="285">
        <v>0</v>
      </c>
      <c r="M10" s="285">
        <f t="shared" si="8"/>
        <v>831</v>
      </c>
      <c r="N10" s="285">
        <v>0</v>
      </c>
      <c r="O10" s="285">
        <v>831</v>
      </c>
      <c r="P10" s="285">
        <v>0</v>
      </c>
      <c r="Q10" s="285">
        <v>0</v>
      </c>
      <c r="R10" s="285">
        <v>0</v>
      </c>
      <c r="S10" s="285">
        <v>0</v>
      </c>
      <c r="T10" s="285">
        <f t="shared" si="9"/>
        <v>2286</v>
      </c>
      <c r="U10" s="285">
        <f t="shared" si="10"/>
        <v>2222</v>
      </c>
      <c r="V10" s="285">
        <v>0</v>
      </c>
      <c r="W10" s="285">
        <v>0</v>
      </c>
      <c r="X10" s="285">
        <v>2222</v>
      </c>
      <c r="Y10" s="285">
        <v>0</v>
      </c>
      <c r="Z10" s="285">
        <v>0</v>
      </c>
      <c r="AA10" s="285">
        <v>0</v>
      </c>
      <c r="AB10" s="285">
        <f t="shared" si="11"/>
        <v>64</v>
      </c>
      <c r="AC10" s="285">
        <v>0</v>
      </c>
      <c r="AD10" s="285">
        <v>0</v>
      </c>
      <c r="AE10" s="285">
        <v>64</v>
      </c>
      <c r="AF10" s="285">
        <v>0</v>
      </c>
      <c r="AG10" s="285">
        <v>0</v>
      </c>
      <c r="AH10" s="285">
        <v>0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0</v>
      </c>
      <c r="CR10" s="285">
        <f t="shared" si="25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f t="shared" si="26"/>
        <v>0</v>
      </c>
      <c r="CZ10" s="285">
        <v>0</v>
      </c>
      <c r="DA10" s="285">
        <v>0</v>
      </c>
      <c r="DB10" s="285">
        <v>0</v>
      </c>
      <c r="DC10" s="285">
        <v>0</v>
      </c>
      <c r="DD10" s="285">
        <v>0</v>
      </c>
      <c r="DE10" s="285">
        <v>0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1284</v>
      </c>
      <c r="DV10" s="285">
        <v>1284</v>
      </c>
      <c r="DW10" s="285">
        <v>0</v>
      </c>
      <c r="DX10" s="285">
        <v>0</v>
      </c>
      <c r="DY10" s="285">
        <v>0</v>
      </c>
      <c r="DZ10" s="285">
        <f t="shared" si="31"/>
        <v>1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1</v>
      </c>
      <c r="EI10" s="285">
        <v>0</v>
      </c>
      <c r="EJ10" s="285">
        <v>0</v>
      </c>
      <c r="EK10" s="285">
        <v>1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562</v>
      </c>
      <c r="B11" s="289" t="s">
        <v>570</v>
      </c>
      <c r="C11" s="277" t="s">
        <v>571</v>
      </c>
      <c r="D11" s="285">
        <f t="shared" si="5"/>
        <v>15801</v>
      </c>
      <c r="E11" s="285">
        <f t="shared" si="6"/>
        <v>12565</v>
      </c>
      <c r="F11" s="285">
        <f t="shared" si="7"/>
        <v>12172</v>
      </c>
      <c r="G11" s="285">
        <v>0</v>
      </c>
      <c r="H11" s="285">
        <v>12172</v>
      </c>
      <c r="I11" s="285">
        <v>0</v>
      </c>
      <c r="J11" s="285">
        <v>0</v>
      </c>
      <c r="K11" s="285">
        <v>0</v>
      </c>
      <c r="L11" s="285">
        <v>0</v>
      </c>
      <c r="M11" s="285">
        <f t="shared" si="8"/>
        <v>393</v>
      </c>
      <c r="N11" s="285">
        <v>0</v>
      </c>
      <c r="O11" s="285">
        <v>393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1433</v>
      </c>
      <c r="U11" s="285">
        <f t="shared" si="10"/>
        <v>964</v>
      </c>
      <c r="V11" s="285">
        <v>0</v>
      </c>
      <c r="W11" s="285">
        <v>0</v>
      </c>
      <c r="X11" s="285">
        <v>964</v>
      </c>
      <c r="Y11" s="285">
        <v>0</v>
      </c>
      <c r="Z11" s="285">
        <v>0</v>
      </c>
      <c r="AA11" s="285">
        <v>0</v>
      </c>
      <c r="AB11" s="285">
        <f t="shared" si="11"/>
        <v>469</v>
      </c>
      <c r="AC11" s="285">
        <v>0</v>
      </c>
      <c r="AD11" s="285">
        <v>0</v>
      </c>
      <c r="AE11" s="285">
        <v>469</v>
      </c>
      <c r="AF11" s="285">
        <v>0</v>
      </c>
      <c r="AG11" s="285">
        <v>0</v>
      </c>
      <c r="AH11" s="285">
        <v>0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0</v>
      </c>
      <c r="CC11" s="285">
        <f t="shared" si="22"/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1176</v>
      </c>
      <c r="CR11" s="285">
        <f t="shared" si="25"/>
        <v>1168</v>
      </c>
      <c r="CS11" s="285">
        <v>0</v>
      </c>
      <c r="CT11" s="285">
        <v>0</v>
      </c>
      <c r="CU11" s="285">
        <v>0</v>
      </c>
      <c r="CV11" s="285">
        <v>982</v>
      </c>
      <c r="CW11" s="285">
        <v>0</v>
      </c>
      <c r="CX11" s="285">
        <v>186</v>
      </c>
      <c r="CY11" s="285">
        <f t="shared" si="26"/>
        <v>8</v>
      </c>
      <c r="CZ11" s="285">
        <v>0</v>
      </c>
      <c r="DA11" s="285">
        <v>0</v>
      </c>
      <c r="DB11" s="285">
        <v>0</v>
      </c>
      <c r="DC11" s="285">
        <v>8</v>
      </c>
      <c r="DD11" s="285">
        <v>0</v>
      </c>
      <c r="DE11" s="285">
        <v>0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627</v>
      </c>
      <c r="DV11" s="285">
        <v>627</v>
      </c>
      <c r="DW11" s="285">
        <v>0</v>
      </c>
      <c r="DX11" s="285"/>
      <c r="DY11" s="285">
        <v>0</v>
      </c>
      <c r="DZ11" s="285">
        <f t="shared" si="31"/>
        <v>0</v>
      </c>
      <c r="EA11" s="285">
        <f t="shared" si="32"/>
        <v>0</v>
      </c>
      <c r="EB11" s="285">
        <v>0</v>
      </c>
      <c r="EC11" s="285">
        <v>0</v>
      </c>
      <c r="ED11" s="285">
        <v>0</v>
      </c>
      <c r="EE11" s="285">
        <v>0</v>
      </c>
      <c r="EF11" s="285">
        <v>0</v>
      </c>
      <c r="EG11" s="285">
        <v>0</v>
      </c>
      <c r="EH11" s="285">
        <f t="shared" si="33"/>
        <v>0</v>
      </c>
      <c r="EI11" s="285">
        <v>0</v>
      </c>
      <c r="EJ11" s="285">
        <v>0</v>
      </c>
      <c r="EK11" s="285">
        <v>0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562</v>
      </c>
      <c r="B12" s="278" t="s">
        <v>572</v>
      </c>
      <c r="C12" s="277" t="s">
        <v>573</v>
      </c>
      <c r="D12" s="316">
        <f t="shared" si="5"/>
        <v>11966</v>
      </c>
      <c r="E12" s="316">
        <f t="shared" si="6"/>
        <v>10077</v>
      </c>
      <c r="F12" s="316">
        <f t="shared" si="7"/>
        <v>8957</v>
      </c>
      <c r="G12" s="316">
        <v>0</v>
      </c>
      <c r="H12" s="316">
        <v>8957</v>
      </c>
      <c r="I12" s="316">
        <v>0</v>
      </c>
      <c r="J12" s="316">
        <v>0</v>
      </c>
      <c r="K12" s="316">
        <v>0</v>
      </c>
      <c r="L12" s="316">
        <v>0</v>
      </c>
      <c r="M12" s="316">
        <f t="shared" si="8"/>
        <v>1120</v>
      </c>
      <c r="N12" s="316">
        <v>0</v>
      </c>
      <c r="O12" s="316">
        <v>1120</v>
      </c>
      <c r="P12" s="316">
        <v>0</v>
      </c>
      <c r="Q12" s="316">
        <v>0</v>
      </c>
      <c r="R12" s="316">
        <v>0</v>
      </c>
      <c r="S12" s="316">
        <v>0</v>
      </c>
      <c r="T12" s="316">
        <f t="shared" si="9"/>
        <v>420</v>
      </c>
      <c r="U12" s="316">
        <f t="shared" si="10"/>
        <v>420</v>
      </c>
      <c r="V12" s="316">
        <v>0</v>
      </c>
      <c r="W12" s="316">
        <v>0</v>
      </c>
      <c r="X12" s="316">
        <v>420</v>
      </c>
      <c r="Y12" s="316">
        <v>0</v>
      </c>
      <c r="Z12" s="316">
        <v>0</v>
      </c>
      <c r="AA12" s="316">
        <v>0</v>
      </c>
      <c r="AB12" s="316">
        <f t="shared" si="11"/>
        <v>0</v>
      </c>
      <c r="AC12" s="316">
        <v>0</v>
      </c>
      <c r="AD12" s="316">
        <v>0</v>
      </c>
      <c r="AE12" s="316">
        <v>0</v>
      </c>
      <c r="AF12" s="316">
        <v>0</v>
      </c>
      <c r="AG12" s="316">
        <v>0</v>
      </c>
      <c r="AH12" s="316">
        <v>0</v>
      </c>
      <c r="AI12" s="316">
        <f t="shared" si="12"/>
        <v>0</v>
      </c>
      <c r="AJ12" s="316">
        <f t="shared" si="13"/>
        <v>0</v>
      </c>
      <c r="AK12" s="316">
        <v>0</v>
      </c>
      <c r="AL12" s="316">
        <v>0</v>
      </c>
      <c r="AM12" s="316">
        <v>0</v>
      </c>
      <c r="AN12" s="316">
        <v>0</v>
      </c>
      <c r="AO12" s="316">
        <v>0</v>
      </c>
      <c r="AP12" s="316">
        <v>0</v>
      </c>
      <c r="AQ12" s="316">
        <f t="shared" si="14"/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v>0</v>
      </c>
      <c r="AW12" s="316">
        <v>0</v>
      </c>
      <c r="AX12" s="316">
        <f t="shared" si="15"/>
        <v>0</v>
      </c>
      <c r="AY12" s="316">
        <f t="shared" si="16"/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v>0</v>
      </c>
      <c r="BE12" s="316">
        <v>0</v>
      </c>
      <c r="BF12" s="316">
        <f t="shared" si="17"/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v>0</v>
      </c>
      <c r="BM12" s="316">
        <f t="shared" si="18"/>
        <v>0</v>
      </c>
      <c r="BN12" s="316">
        <f t="shared" si="19"/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v>0</v>
      </c>
      <c r="BU12" s="316">
        <f t="shared" si="20"/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21"/>
        <v>0</v>
      </c>
      <c r="CC12" s="316">
        <f t="shared" si="22"/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23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f t="shared" si="24"/>
        <v>648</v>
      </c>
      <c r="CR12" s="316">
        <f t="shared" si="25"/>
        <v>648</v>
      </c>
      <c r="CS12" s="316">
        <v>0</v>
      </c>
      <c r="CT12" s="316">
        <v>0</v>
      </c>
      <c r="CU12" s="316">
        <v>0</v>
      </c>
      <c r="CV12" s="316">
        <v>648</v>
      </c>
      <c r="CW12" s="316">
        <v>0</v>
      </c>
      <c r="CX12" s="316">
        <v>0</v>
      </c>
      <c r="CY12" s="316">
        <f t="shared" si="26"/>
        <v>0</v>
      </c>
      <c r="CZ12" s="316">
        <v>0</v>
      </c>
      <c r="DA12" s="316">
        <v>0</v>
      </c>
      <c r="DB12" s="316">
        <v>0</v>
      </c>
      <c r="DC12" s="316">
        <v>0</v>
      </c>
      <c r="DD12" s="316">
        <v>0</v>
      </c>
      <c r="DE12" s="316">
        <v>0</v>
      </c>
      <c r="DF12" s="316">
        <f t="shared" si="27"/>
        <v>0</v>
      </c>
      <c r="DG12" s="316">
        <f t="shared" si="28"/>
        <v>0</v>
      </c>
      <c r="DH12" s="316">
        <v>0</v>
      </c>
      <c r="DI12" s="316">
        <v>0</v>
      </c>
      <c r="DJ12" s="316">
        <v>0</v>
      </c>
      <c r="DK12" s="316">
        <v>0</v>
      </c>
      <c r="DL12" s="316">
        <v>0</v>
      </c>
      <c r="DM12" s="316">
        <v>0</v>
      </c>
      <c r="DN12" s="316">
        <f t="shared" si="29"/>
        <v>0</v>
      </c>
      <c r="DO12" s="316">
        <v>0</v>
      </c>
      <c r="DP12" s="316">
        <v>0</v>
      </c>
      <c r="DQ12" s="316">
        <v>0</v>
      </c>
      <c r="DR12" s="316">
        <v>0</v>
      </c>
      <c r="DS12" s="316">
        <v>0</v>
      </c>
      <c r="DT12" s="316">
        <v>0</v>
      </c>
      <c r="DU12" s="316">
        <f t="shared" si="30"/>
        <v>821</v>
      </c>
      <c r="DV12" s="316">
        <v>821</v>
      </c>
      <c r="DW12" s="316">
        <v>0</v>
      </c>
      <c r="DX12" s="316">
        <v>0</v>
      </c>
      <c r="DY12" s="316">
        <v>0</v>
      </c>
      <c r="DZ12" s="316">
        <f t="shared" si="31"/>
        <v>0</v>
      </c>
      <c r="EA12" s="316">
        <f t="shared" si="32"/>
        <v>0</v>
      </c>
      <c r="EB12" s="316">
        <v>0</v>
      </c>
      <c r="EC12" s="316">
        <v>0</v>
      </c>
      <c r="ED12" s="316">
        <v>0</v>
      </c>
      <c r="EE12" s="316">
        <v>0</v>
      </c>
      <c r="EF12" s="316">
        <v>0</v>
      </c>
      <c r="EG12" s="316">
        <v>0</v>
      </c>
      <c r="EH12" s="316">
        <f t="shared" si="33"/>
        <v>0</v>
      </c>
      <c r="EI12" s="316">
        <v>0</v>
      </c>
      <c r="EJ12" s="316">
        <v>0</v>
      </c>
      <c r="EK12" s="316">
        <v>0</v>
      </c>
      <c r="EL12" s="316">
        <v>0</v>
      </c>
      <c r="EM12" s="316">
        <v>0</v>
      </c>
      <c r="EN12" s="316">
        <v>0</v>
      </c>
    </row>
    <row r="13" spans="1:144" s="282" customFormat="1" ht="12" customHeight="1">
      <c r="A13" s="277" t="s">
        <v>562</v>
      </c>
      <c r="B13" s="278" t="s">
        <v>574</v>
      </c>
      <c r="C13" s="277" t="s">
        <v>575</v>
      </c>
      <c r="D13" s="316">
        <f t="shared" si="5"/>
        <v>14671</v>
      </c>
      <c r="E13" s="316">
        <f t="shared" si="6"/>
        <v>11040</v>
      </c>
      <c r="F13" s="316">
        <f t="shared" si="7"/>
        <v>10285</v>
      </c>
      <c r="G13" s="316">
        <v>0</v>
      </c>
      <c r="H13" s="316">
        <v>10285</v>
      </c>
      <c r="I13" s="316">
        <v>0</v>
      </c>
      <c r="J13" s="316"/>
      <c r="K13" s="316">
        <v>0</v>
      </c>
      <c r="L13" s="316">
        <v>0</v>
      </c>
      <c r="M13" s="316">
        <f t="shared" si="8"/>
        <v>755</v>
      </c>
      <c r="N13" s="316">
        <v>0</v>
      </c>
      <c r="O13" s="316">
        <v>755</v>
      </c>
      <c r="P13" s="316">
        <v>0</v>
      </c>
      <c r="Q13" s="316">
        <v>0</v>
      </c>
      <c r="R13" s="316">
        <v>0</v>
      </c>
      <c r="S13" s="316">
        <v>0</v>
      </c>
      <c r="T13" s="316">
        <f t="shared" si="9"/>
        <v>2340</v>
      </c>
      <c r="U13" s="316">
        <f t="shared" si="10"/>
        <v>2260</v>
      </c>
      <c r="V13" s="316">
        <v>0</v>
      </c>
      <c r="W13" s="316">
        <v>0</v>
      </c>
      <c r="X13" s="316">
        <v>2260</v>
      </c>
      <c r="Y13" s="316">
        <v>0</v>
      </c>
      <c r="Z13" s="316">
        <v>0</v>
      </c>
      <c r="AA13" s="316">
        <v>0</v>
      </c>
      <c r="AB13" s="316">
        <f t="shared" si="11"/>
        <v>80</v>
      </c>
      <c r="AC13" s="316">
        <v>0</v>
      </c>
      <c r="AD13" s="316">
        <v>0</v>
      </c>
      <c r="AE13" s="316">
        <v>80</v>
      </c>
      <c r="AF13" s="316">
        <v>0</v>
      </c>
      <c r="AG13" s="316">
        <v>0</v>
      </c>
      <c r="AH13" s="316">
        <v>0</v>
      </c>
      <c r="AI13" s="316">
        <f t="shared" si="12"/>
        <v>0</v>
      </c>
      <c r="AJ13" s="316">
        <f t="shared" si="13"/>
        <v>0</v>
      </c>
      <c r="AK13" s="316">
        <v>0</v>
      </c>
      <c r="AL13" s="316">
        <v>0</v>
      </c>
      <c r="AM13" s="316">
        <v>0</v>
      </c>
      <c r="AN13" s="316">
        <v>0</v>
      </c>
      <c r="AO13" s="316">
        <v>0</v>
      </c>
      <c r="AP13" s="316">
        <v>0</v>
      </c>
      <c r="AQ13" s="316">
        <f t="shared" si="14"/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v>0</v>
      </c>
      <c r="AW13" s="316">
        <v>0</v>
      </c>
      <c r="AX13" s="316">
        <f t="shared" si="15"/>
        <v>0</v>
      </c>
      <c r="AY13" s="316">
        <f t="shared" si="16"/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v>0</v>
      </c>
      <c r="BE13" s="316">
        <v>0</v>
      </c>
      <c r="BF13" s="316">
        <f t="shared" si="17"/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v>0</v>
      </c>
      <c r="BM13" s="316">
        <f t="shared" si="18"/>
        <v>0</v>
      </c>
      <c r="BN13" s="316">
        <f t="shared" si="19"/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v>0</v>
      </c>
      <c r="BU13" s="316">
        <f t="shared" si="20"/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21"/>
        <v>0</v>
      </c>
      <c r="CC13" s="316">
        <f t="shared" si="22"/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23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f t="shared" si="24"/>
        <v>0</v>
      </c>
      <c r="CR13" s="316">
        <f t="shared" si="25"/>
        <v>0</v>
      </c>
      <c r="CS13" s="316">
        <v>0</v>
      </c>
      <c r="CT13" s="316">
        <v>0</v>
      </c>
      <c r="CU13" s="316">
        <v>0</v>
      </c>
      <c r="CV13" s="316">
        <v>0</v>
      </c>
      <c r="CW13" s="316">
        <v>0</v>
      </c>
      <c r="CX13" s="316">
        <v>0</v>
      </c>
      <c r="CY13" s="316">
        <f t="shared" si="26"/>
        <v>0</v>
      </c>
      <c r="CZ13" s="316">
        <v>0</v>
      </c>
      <c r="DA13" s="316">
        <v>0</v>
      </c>
      <c r="DB13" s="316">
        <v>0</v>
      </c>
      <c r="DC13" s="316">
        <v>0</v>
      </c>
      <c r="DD13" s="316">
        <v>0</v>
      </c>
      <c r="DE13" s="316">
        <v>0</v>
      </c>
      <c r="DF13" s="316">
        <f t="shared" si="27"/>
        <v>0</v>
      </c>
      <c r="DG13" s="316">
        <f t="shared" si="28"/>
        <v>0</v>
      </c>
      <c r="DH13" s="316">
        <v>0</v>
      </c>
      <c r="DI13" s="316">
        <v>0</v>
      </c>
      <c r="DJ13" s="316">
        <v>0</v>
      </c>
      <c r="DK13" s="316">
        <v>0</v>
      </c>
      <c r="DL13" s="316">
        <v>0</v>
      </c>
      <c r="DM13" s="316">
        <v>0</v>
      </c>
      <c r="DN13" s="316">
        <f t="shared" si="29"/>
        <v>0</v>
      </c>
      <c r="DO13" s="316">
        <v>0</v>
      </c>
      <c r="DP13" s="316">
        <v>0</v>
      </c>
      <c r="DQ13" s="316">
        <v>0</v>
      </c>
      <c r="DR13" s="316">
        <v>0</v>
      </c>
      <c r="DS13" s="316">
        <v>0</v>
      </c>
      <c r="DT13" s="316">
        <v>0</v>
      </c>
      <c r="DU13" s="316">
        <f t="shared" si="30"/>
        <v>1289</v>
      </c>
      <c r="DV13" s="316">
        <v>1289</v>
      </c>
      <c r="DW13" s="316">
        <v>0</v>
      </c>
      <c r="DX13" s="316">
        <v>0</v>
      </c>
      <c r="DY13" s="316">
        <v>0</v>
      </c>
      <c r="DZ13" s="316">
        <f t="shared" si="31"/>
        <v>2</v>
      </c>
      <c r="EA13" s="316">
        <f t="shared" si="32"/>
        <v>0</v>
      </c>
      <c r="EB13" s="316">
        <v>0</v>
      </c>
      <c r="EC13" s="316">
        <v>0</v>
      </c>
      <c r="ED13" s="316">
        <v>0</v>
      </c>
      <c r="EE13" s="316">
        <v>0</v>
      </c>
      <c r="EF13" s="316">
        <v>0</v>
      </c>
      <c r="EG13" s="316">
        <v>0</v>
      </c>
      <c r="EH13" s="316">
        <f t="shared" si="33"/>
        <v>2</v>
      </c>
      <c r="EI13" s="316">
        <v>0</v>
      </c>
      <c r="EJ13" s="316">
        <v>0</v>
      </c>
      <c r="EK13" s="316">
        <v>2</v>
      </c>
      <c r="EL13" s="316">
        <v>0</v>
      </c>
      <c r="EM13" s="316">
        <v>0</v>
      </c>
      <c r="EN13" s="316">
        <v>0</v>
      </c>
    </row>
    <row r="14" spans="1:144" s="282" customFormat="1" ht="12" customHeight="1">
      <c r="A14" s="277" t="s">
        <v>562</v>
      </c>
      <c r="B14" s="278" t="s">
        <v>576</v>
      </c>
      <c r="C14" s="277" t="s">
        <v>577</v>
      </c>
      <c r="D14" s="316">
        <f t="shared" si="5"/>
        <v>14458</v>
      </c>
      <c r="E14" s="316">
        <f t="shared" si="6"/>
        <v>12805</v>
      </c>
      <c r="F14" s="316">
        <f t="shared" si="7"/>
        <v>12482</v>
      </c>
      <c r="G14" s="316">
        <v>0</v>
      </c>
      <c r="H14" s="316">
        <v>12482</v>
      </c>
      <c r="I14" s="316">
        <v>0</v>
      </c>
      <c r="J14" s="316">
        <v>0</v>
      </c>
      <c r="K14" s="316">
        <v>0</v>
      </c>
      <c r="L14" s="316">
        <v>0</v>
      </c>
      <c r="M14" s="316">
        <f t="shared" si="8"/>
        <v>323</v>
      </c>
      <c r="N14" s="316">
        <v>0</v>
      </c>
      <c r="O14" s="316">
        <v>323</v>
      </c>
      <c r="P14" s="316">
        <v>0</v>
      </c>
      <c r="Q14" s="316">
        <v>0</v>
      </c>
      <c r="R14" s="316">
        <v>0</v>
      </c>
      <c r="S14" s="316">
        <v>0</v>
      </c>
      <c r="T14" s="316">
        <f t="shared" si="9"/>
        <v>933</v>
      </c>
      <c r="U14" s="316">
        <f t="shared" si="10"/>
        <v>340</v>
      </c>
      <c r="V14" s="316">
        <v>0</v>
      </c>
      <c r="W14" s="316">
        <v>0</v>
      </c>
      <c r="X14" s="316">
        <v>309</v>
      </c>
      <c r="Y14" s="316">
        <v>24</v>
      </c>
      <c r="Z14" s="316">
        <v>7</v>
      </c>
      <c r="AA14" s="316">
        <v>0</v>
      </c>
      <c r="AB14" s="316">
        <f t="shared" si="11"/>
        <v>593</v>
      </c>
      <c r="AC14" s="316">
        <v>0</v>
      </c>
      <c r="AD14" s="316">
        <v>0</v>
      </c>
      <c r="AE14" s="316">
        <v>35</v>
      </c>
      <c r="AF14" s="316">
        <v>1</v>
      </c>
      <c r="AG14" s="316">
        <v>0</v>
      </c>
      <c r="AH14" s="316">
        <v>557</v>
      </c>
      <c r="AI14" s="316">
        <f t="shared" si="12"/>
        <v>0</v>
      </c>
      <c r="AJ14" s="316">
        <f t="shared" si="13"/>
        <v>0</v>
      </c>
      <c r="AK14" s="316">
        <v>0</v>
      </c>
      <c r="AL14" s="316">
        <v>0</v>
      </c>
      <c r="AM14" s="316">
        <v>0</v>
      </c>
      <c r="AN14" s="316">
        <v>0</v>
      </c>
      <c r="AO14" s="316">
        <v>0</v>
      </c>
      <c r="AP14" s="316">
        <v>0</v>
      </c>
      <c r="AQ14" s="316">
        <f t="shared" si="14"/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v>0</v>
      </c>
      <c r="AW14" s="316">
        <v>0</v>
      </c>
      <c r="AX14" s="316">
        <f t="shared" si="15"/>
        <v>0</v>
      </c>
      <c r="AY14" s="316">
        <f t="shared" si="16"/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v>0</v>
      </c>
      <c r="BE14" s="316">
        <v>0</v>
      </c>
      <c r="BF14" s="316">
        <f t="shared" si="17"/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v>0</v>
      </c>
      <c r="BM14" s="316">
        <f t="shared" si="18"/>
        <v>0</v>
      </c>
      <c r="BN14" s="316">
        <f t="shared" si="19"/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v>0</v>
      </c>
      <c r="BU14" s="316">
        <f t="shared" si="20"/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21"/>
        <v>76</v>
      </c>
      <c r="CC14" s="316">
        <f t="shared" si="22"/>
        <v>76</v>
      </c>
      <c r="CD14" s="316">
        <v>0</v>
      </c>
      <c r="CE14" s="316">
        <v>76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23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f t="shared" si="24"/>
        <v>538</v>
      </c>
      <c r="CR14" s="316">
        <f t="shared" si="25"/>
        <v>469</v>
      </c>
      <c r="CS14" s="316">
        <v>0</v>
      </c>
      <c r="CT14" s="316">
        <v>0</v>
      </c>
      <c r="CU14" s="316">
        <v>0</v>
      </c>
      <c r="CV14" s="316">
        <v>469</v>
      </c>
      <c r="CW14" s="316">
        <v>0</v>
      </c>
      <c r="CX14" s="316">
        <v>0</v>
      </c>
      <c r="CY14" s="316">
        <f t="shared" si="26"/>
        <v>69</v>
      </c>
      <c r="CZ14" s="316">
        <v>0</v>
      </c>
      <c r="DA14" s="316">
        <v>0</v>
      </c>
      <c r="DB14" s="316">
        <v>0</v>
      </c>
      <c r="DC14" s="316">
        <v>69</v>
      </c>
      <c r="DD14" s="316">
        <v>0</v>
      </c>
      <c r="DE14" s="316">
        <v>0</v>
      </c>
      <c r="DF14" s="316">
        <f t="shared" si="27"/>
        <v>0</v>
      </c>
      <c r="DG14" s="316">
        <f t="shared" si="28"/>
        <v>0</v>
      </c>
      <c r="DH14" s="316">
        <v>0</v>
      </c>
      <c r="DI14" s="316">
        <v>0</v>
      </c>
      <c r="DJ14" s="316">
        <v>0</v>
      </c>
      <c r="DK14" s="316">
        <v>0</v>
      </c>
      <c r="DL14" s="316">
        <v>0</v>
      </c>
      <c r="DM14" s="316">
        <v>0</v>
      </c>
      <c r="DN14" s="316">
        <f t="shared" si="29"/>
        <v>0</v>
      </c>
      <c r="DO14" s="316">
        <v>0</v>
      </c>
      <c r="DP14" s="316">
        <v>0</v>
      </c>
      <c r="DQ14" s="316">
        <v>0</v>
      </c>
      <c r="DR14" s="316">
        <v>0</v>
      </c>
      <c r="DS14" s="316">
        <v>0</v>
      </c>
      <c r="DT14" s="316">
        <v>0</v>
      </c>
      <c r="DU14" s="316">
        <f t="shared" si="30"/>
        <v>0</v>
      </c>
      <c r="DV14" s="316">
        <v>0</v>
      </c>
      <c r="DW14" s="316">
        <v>0</v>
      </c>
      <c r="DX14" s="316">
        <v>0</v>
      </c>
      <c r="DY14" s="316">
        <v>0</v>
      </c>
      <c r="DZ14" s="316">
        <f t="shared" si="31"/>
        <v>106</v>
      </c>
      <c r="EA14" s="316">
        <f t="shared" si="32"/>
        <v>0</v>
      </c>
      <c r="EB14" s="316">
        <v>0</v>
      </c>
      <c r="EC14" s="316">
        <v>0</v>
      </c>
      <c r="ED14" s="316">
        <v>0</v>
      </c>
      <c r="EE14" s="316">
        <v>0</v>
      </c>
      <c r="EF14" s="316">
        <v>0</v>
      </c>
      <c r="EG14" s="316">
        <v>0</v>
      </c>
      <c r="EH14" s="316">
        <f t="shared" si="33"/>
        <v>106</v>
      </c>
      <c r="EI14" s="316">
        <v>0</v>
      </c>
      <c r="EJ14" s="316">
        <v>0</v>
      </c>
      <c r="EK14" s="316">
        <v>106</v>
      </c>
      <c r="EL14" s="316">
        <v>0</v>
      </c>
      <c r="EM14" s="316">
        <v>0</v>
      </c>
      <c r="EN14" s="316">
        <v>0</v>
      </c>
    </row>
    <row r="15" spans="1:144" s="282" customFormat="1" ht="12" customHeight="1">
      <c r="A15" s="277" t="s">
        <v>562</v>
      </c>
      <c r="B15" s="278" t="s">
        <v>578</v>
      </c>
      <c r="C15" s="277" t="s">
        <v>579</v>
      </c>
      <c r="D15" s="316">
        <f t="shared" si="5"/>
        <v>7910</v>
      </c>
      <c r="E15" s="316">
        <f t="shared" si="6"/>
        <v>6307</v>
      </c>
      <c r="F15" s="316">
        <f t="shared" si="7"/>
        <v>6084</v>
      </c>
      <c r="G15" s="316">
        <v>0</v>
      </c>
      <c r="H15" s="316">
        <v>6084</v>
      </c>
      <c r="I15" s="316">
        <v>0</v>
      </c>
      <c r="J15" s="316">
        <v>0</v>
      </c>
      <c r="K15" s="316">
        <v>0</v>
      </c>
      <c r="L15" s="316">
        <v>0</v>
      </c>
      <c r="M15" s="316">
        <f t="shared" si="8"/>
        <v>223</v>
      </c>
      <c r="N15" s="316">
        <v>0</v>
      </c>
      <c r="O15" s="316">
        <v>223</v>
      </c>
      <c r="P15" s="316">
        <v>0</v>
      </c>
      <c r="Q15" s="316"/>
      <c r="R15" s="316">
        <v>0</v>
      </c>
      <c r="S15" s="316">
        <v>0</v>
      </c>
      <c r="T15" s="316">
        <f t="shared" si="9"/>
        <v>0</v>
      </c>
      <c r="U15" s="316">
        <f t="shared" si="10"/>
        <v>0</v>
      </c>
      <c r="V15" s="316">
        <v>0</v>
      </c>
      <c r="W15" s="316">
        <v>0</v>
      </c>
      <c r="X15" s="316">
        <v>0</v>
      </c>
      <c r="Y15" s="316">
        <v>0</v>
      </c>
      <c r="Z15" s="316">
        <v>0</v>
      </c>
      <c r="AA15" s="316">
        <v>0</v>
      </c>
      <c r="AB15" s="316">
        <f t="shared" si="11"/>
        <v>0</v>
      </c>
      <c r="AC15" s="316">
        <v>0</v>
      </c>
      <c r="AD15" s="316">
        <v>0</v>
      </c>
      <c r="AE15" s="316">
        <v>0</v>
      </c>
      <c r="AF15" s="316">
        <v>0</v>
      </c>
      <c r="AG15" s="316">
        <v>0</v>
      </c>
      <c r="AH15" s="316">
        <v>0</v>
      </c>
      <c r="AI15" s="316">
        <f t="shared" si="12"/>
        <v>156</v>
      </c>
      <c r="AJ15" s="316">
        <f t="shared" si="13"/>
        <v>0</v>
      </c>
      <c r="AK15" s="316">
        <v>0</v>
      </c>
      <c r="AL15" s="316">
        <v>0</v>
      </c>
      <c r="AM15" s="316">
        <v>0</v>
      </c>
      <c r="AN15" s="316">
        <v>0</v>
      </c>
      <c r="AO15" s="316">
        <v>0</v>
      </c>
      <c r="AP15" s="316">
        <v>0</v>
      </c>
      <c r="AQ15" s="316">
        <f t="shared" si="14"/>
        <v>156</v>
      </c>
      <c r="AR15" s="316">
        <v>0</v>
      </c>
      <c r="AS15" s="316">
        <v>0</v>
      </c>
      <c r="AT15" s="316">
        <v>0</v>
      </c>
      <c r="AU15" s="316">
        <v>156</v>
      </c>
      <c r="AV15" s="316">
        <v>0</v>
      </c>
      <c r="AW15" s="316">
        <v>0</v>
      </c>
      <c r="AX15" s="316">
        <f t="shared" si="15"/>
        <v>0</v>
      </c>
      <c r="AY15" s="316">
        <f t="shared" si="16"/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v>0</v>
      </c>
      <c r="BE15" s="316">
        <v>0</v>
      </c>
      <c r="BF15" s="316">
        <f t="shared" si="17"/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v>0</v>
      </c>
      <c r="BM15" s="316">
        <f t="shared" si="18"/>
        <v>0</v>
      </c>
      <c r="BN15" s="316">
        <f t="shared" si="19"/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v>0</v>
      </c>
      <c r="BU15" s="316">
        <f t="shared" si="20"/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21"/>
        <v>0</v>
      </c>
      <c r="CC15" s="316">
        <f t="shared" si="22"/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23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f t="shared" si="24"/>
        <v>391</v>
      </c>
      <c r="CR15" s="316">
        <f t="shared" si="25"/>
        <v>325</v>
      </c>
      <c r="CS15" s="316">
        <v>0</v>
      </c>
      <c r="CT15" s="316">
        <v>0</v>
      </c>
      <c r="CU15" s="316">
        <v>325</v>
      </c>
      <c r="CV15" s="316">
        <v>0</v>
      </c>
      <c r="CW15" s="316">
        <v>0</v>
      </c>
      <c r="CX15" s="316">
        <v>0</v>
      </c>
      <c r="CY15" s="316">
        <f t="shared" si="26"/>
        <v>66</v>
      </c>
      <c r="CZ15" s="316">
        <v>0</v>
      </c>
      <c r="DA15" s="316">
        <v>0</v>
      </c>
      <c r="DB15" s="316">
        <v>66</v>
      </c>
      <c r="DC15" s="316">
        <v>0</v>
      </c>
      <c r="DD15" s="316">
        <v>0</v>
      </c>
      <c r="DE15" s="316">
        <v>0</v>
      </c>
      <c r="DF15" s="316">
        <f t="shared" si="27"/>
        <v>14</v>
      </c>
      <c r="DG15" s="316">
        <f t="shared" si="28"/>
        <v>14</v>
      </c>
      <c r="DH15" s="316">
        <v>0</v>
      </c>
      <c r="DI15" s="316">
        <v>0</v>
      </c>
      <c r="DJ15" s="316">
        <v>0</v>
      </c>
      <c r="DK15" s="316">
        <v>0</v>
      </c>
      <c r="DL15" s="316">
        <v>14</v>
      </c>
      <c r="DM15" s="316">
        <v>0</v>
      </c>
      <c r="DN15" s="316">
        <f t="shared" si="29"/>
        <v>0</v>
      </c>
      <c r="DO15" s="316">
        <v>0</v>
      </c>
      <c r="DP15" s="316">
        <v>0</v>
      </c>
      <c r="DQ15" s="316">
        <v>0</v>
      </c>
      <c r="DR15" s="316">
        <v>0</v>
      </c>
      <c r="DS15" s="316">
        <v>0</v>
      </c>
      <c r="DT15" s="316">
        <v>0</v>
      </c>
      <c r="DU15" s="316">
        <f t="shared" si="30"/>
        <v>525</v>
      </c>
      <c r="DV15" s="316">
        <v>490</v>
      </c>
      <c r="DW15" s="316">
        <v>0</v>
      </c>
      <c r="DX15" s="316">
        <v>35</v>
      </c>
      <c r="DY15" s="316">
        <v>0</v>
      </c>
      <c r="DZ15" s="316">
        <f t="shared" si="31"/>
        <v>517</v>
      </c>
      <c r="EA15" s="316">
        <f t="shared" si="32"/>
        <v>0</v>
      </c>
      <c r="EB15" s="316">
        <v>0</v>
      </c>
      <c r="EC15" s="316">
        <v>0</v>
      </c>
      <c r="ED15" s="316">
        <v>0</v>
      </c>
      <c r="EE15" s="316">
        <v>0</v>
      </c>
      <c r="EF15" s="316">
        <v>0</v>
      </c>
      <c r="EG15" s="316">
        <v>0</v>
      </c>
      <c r="EH15" s="316">
        <f t="shared" si="33"/>
        <v>517</v>
      </c>
      <c r="EI15" s="316">
        <v>0</v>
      </c>
      <c r="EJ15" s="316">
        <v>0</v>
      </c>
      <c r="EK15" s="316">
        <v>0</v>
      </c>
      <c r="EL15" s="316">
        <v>0</v>
      </c>
      <c r="EM15" s="316">
        <v>0</v>
      </c>
      <c r="EN15" s="316">
        <v>517</v>
      </c>
    </row>
    <row r="16" spans="1:144" s="282" customFormat="1" ht="12" customHeight="1">
      <c r="A16" s="277" t="s">
        <v>562</v>
      </c>
      <c r="B16" s="278" t="s">
        <v>580</v>
      </c>
      <c r="C16" s="277" t="s">
        <v>581</v>
      </c>
      <c r="D16" s="316">
        <f t="shared" si="5"/>
        <v>12899</v>
      </c>
      <c r="E16" s="316">
        <f t="shared" si="6"/>
        <v>7994</v>
      </c>
      <c r="F16" s="316">
        <f t="shared" si="7"/>
        <v>7701</v>
      </c>
      <c r="G16" s="316">
        <v>0</v>
      </c>
      <c r="H16" s="316">
        <v>7701</v>
      </c>
      <c r="I16" s="316">
        <v>0</v>
      </c>
      <c r="J16" s="316">
        <v>0</v>
      </c>
      <c r="K16" s="316">
        <v>0</v>
      </c>
      <c r="L16" s="316">
        <v>0</v>
      </c>
      <c r="M16" s="316">
        <f t="shared" si="8"/>
        <v>293</v>
      </c>
      <c r="N16" s="316">
        <v>0</v>
      </c>
      <c r="O16" s="316">
        <v>293</v>
      </c>
      <c r="P16" s="316">
        <v>0</v>
      </c>
      <c r="Q16" s="316">
        <v>0</v>
      </c>
      <c r="R16" s="316">
        <v>0</v>
      </c>
      <c r="S16" s="316">
        <v>0</v>
      </c>
      <c r="T16" s="316">
        <f t="shared" si="9"/>
        <v>368</v>
      </c>
      <c r="U16" s="316">
        <f t="shared" si="10"/>
        <v>174</v>
      </c>
      <c r="V16" s="316">
        <v>0</v>
      </c>
      <c r="W16" s="316">
        <v>0</v>
      </c>
      <c r="X16" s="316">
        <v>146</v>
      </c>
      <c r="Y16" s="316">
        <v>21</v>
      </c>
      <c r="Z16" s="316">
        <v>7</v>
      </c>
      <c r="AA16" s="316">
        <v>0</v>
      </c>
      <c r="AB16" s="316">
        <f t="shared" si="11"/>
        <v>194</v>
      </c>
      <c r="AC16" s="316">
        <v>0</v>
      </c>
      <c r="AD16" s="316">
        <v>0</v>
      </c>
      <c r="AE16" s="316">
        <v>5</v>
      </c>
      <c r="AF16" s="316">
        <v>0</v>
      </c>
      <c r="AG16" s="316">
        <v>0</v>
      </c>
      <c r="AH16" s="316">
        <v>189</v>
      </c>
      <c r="AI16" s="316">
        <f t="shared" si="12"/>
        <v>0</v>
      </c>
      <c r="AJ16" s="316">
        <f t="shared" si="13"/>
        <v>0</v>
      </c>
      <c r="AK16" s="316">
        <v>0</v>
      </c>
      <c r="AL16" s="316">
        <v>0</v>
      </c>
      <c r="AM16" s="316">
        <v>0</v>
      </c>
      <c r="AN16" s="316">
        <v>0</v>
      </c>
      <c r="AO16" s="316">
        <v>0</v>
      </c>
      <c r="AP16" s="316">
        <v>0</v>
      </c>
      <c r="AQ16" s="316">
        <f t="shared" si="14"/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v>0</v>
      </c>
      <c r="AW16" s="316">
        <v>0</v>
      </c>
      <c r="AX16" s="316">
        <f t="shared" si="15"/>
        <v>0</v>
      </c>
      <c r="AY16" s="316">
        <f t="shared" si="16"/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v>0</v>
      </c>
      <c r="BE16" s="316">
        <v>0</v>
      </c>
      <c r="BF16" s="316">
        <f t="shared" si="17"/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v>0</v>
      </c>
      <c r="BM16" s="316">
        <f t="shared" si="18"/>
        <v>0</v>
      </c>
      <c r="BN16" s="316">
        <f t="shared" si="19"/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v>0</v>
      </c>
      <c r="BU16" s="316">
        <f t="shared" si="20"/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21"/>
        <v>3314</v>
      </c>
      <c r="CC16" s="316">
        <f t="shared" si="22"/>
        <v>2988</v>
      </c>
      <c r="CD16" s="316">
        <v>0</v>
      </c>
      <c r="CE16" s="316">
        <v>2988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23"/>
        <v>326</v>
      </c>
      <c r="CK16" s="316">
        <v>0</v>
      </c>
      <c r="CL16" s="316">
        <v>326</v>
      </c>
      <c r="CM16" s="316">
        <v>0</v>
      </c>
      <c r="CN16" s="316">
        <v>0</v>
      </c>
      <c r="CO16" s="316">
        <v>0</v>
      </c>
      <c r="CP16" s="316">
        <v>0</v>
      </c>
      <c r="CQ16" s="316">
        <f t="shared" si="24"/>
        <v>563</v>
      </c>
      <c r="CR16" s="316">
        <f t="shared" si="25"/>
        <v>453</v>
      </c>
      <c r="CS16" s="316">
        <v>0</v>
      </c>
      <c r="CT16" s="316">
        <v>0</v>
      </c>
      <c r="CU16" s="316">
        <v>153</v>
      </c>
      <c r="CV16" s="316">
        <v>300</v>
      </c>
      <c r="CW16" s="316">
        <v>0</v>
      </c>
      <c r="CX16" s="316">
        <v>0</v>
      </c>
      <c r="CY16" s="316">
        <f t="shared" si="26"/>
        <v>110</v>
      </c>
      <c r="CZ16" s="316">
        <v>0</v>
      </c>
      <c r="DA16" s="316">
        <v>0</v>
      </c>
      <c r="DB16" s="316">
        <v>97</v>
      </c>
      <c r="DC16" s="316">
        <v>13</v>
      </c>
      <c r="DD16" s="316">
        <v>0</v>
      </c>
      <c r="DE16" s="316">
        <v>0</v>
      </c>
      <c r="DF16" s="316">
        <f t="shared" si="27"/>
        <v>59</v>
      </c>
      <c r="DG16" s="316">
        <f t="shared" si="28"/>
        <v>27</v>
      </c>
      <c r="DH16" s="316">
        <v>0</v>
      </c>
      <c r="DI16" s="316">
        <v>0</v>
      </c>
      <c r="DJ16" s="316">
        <v>27</v>
      </c>
      <c r="DK16" s="316">
        <v>0</v>
      </c>
      <c r="DL16" s="316">
        <v>0</v>
      </c>
      <c r="DM16" s="316">
        <v>0</v>
      </c>
      <c r="DN16" s="316">
        <f t="shared" si="29"/>
        <v>32</v>
      </c>
      <c r="DO16" s="316">
        <v>0</v>
      </c>
      <c r="DP16" s="316">
        <v>24</v>
      </c>
      <c r="DQ16" s="316">
        <v>8</v>
      </c>
      <c r="DR16" s="316">
        <v>0</v>
      </c>
      <c r="DS16" s="316">
        <v>0</v>
      </c>
      <c r="DT16" s="316">
        <v>0</v>
      </c>
      <c r="DU16" s="316">
        <f t="shared" si="30"/>
        <v>443</v>
      </c>
      <c r="DV16" s="316">
        <v>355</v>
      </c>
      <c r="DW16" s="316">
        <v>0</v>
      </c>
      <c r="DX16" s="316">
        <v>88</v>
      </c>
      <c r="DY16" s="316">
        <v>0</v>
      </c>
      <c r="DZ16" s="316">
        <f t="shared" si="31"/>
        <v>158</v>
      </c>
      <c r="EA16" s="316">
        <f t="shared" si="32"/>
        <v>58</v>
      </c>
      <c r="EB16" s="316">
        <v>0</v>
      </c>
      <c r="EC16" s="316">
        <v>0</v>
      </c>
      <c r="ED16" s="316">
        <v>58</v>
      </c>
      <c r="EE16" s="316">
        <v>0</v>
      </c>
      <c r="EF16" s="316">
        <v>0</v>
      </c>
      <c r="EG16" s="316">
        <v>0</v>
      </c>
      <c r="EH16" s="316">
        <f t="shared" si="33"/>
        <v>100</v>
      </c>
      <c r="EI16" s="316">
        <v>0</v>
      </c>
      <c r="EJ16" s="316">
        <v>0</v>
      </c>
      <c r="EK16" s="316">
        <v>100</v>
      </c>
      <c r="EL16" s="316">
        <v>0</v>
      </c>
      <c r="EM16" s="316">
        <v>0</v>
      </c>
      <c r="EN16" s="316">
        <v>0</v>
      </c>
    </row>
    <row r="17" spans="1:144" s="282" customFormat="1" ht="12" customHeight="1">
      <c r="A17" s="277" t="s">
        <v>562</v>
      </c>
      <c r="B17" s="278" t="s">
        <v>582</v>
      </c>
      <c r="C17" s="277" t="s">
        <v>583</v>
      </c>
      <c r="D17" s="316">
        <f t="shared" si="5"/>
        <v>29578</v>
      </c>
      <c r="E17" s="316">
        <f t="shared" si="6"/>
        <v>26576</v>
      </c>
      <c r="F17" s="316">
        <f t="shared" si="7"/>
        <v>16999</v>
      </c>
      <c r="G17" s="316">
        <v>0</v>
      </c>
      <c r="H17" s="316">
        <v>16999</v>
      </c>
      <c r="I17" s="316">
        <v>0</v>
      </c>
      <c r="J17" s="316">
        <v>0</v>
      </c>
      <c r="K17" s="316">
        <v>0</v>
      </c>
      <c r="L17" s="316">
        <v>0</v>
      </c>
      <c r="M17" s="316">
        <f t="shared" si="8"/>
        <v>9577</v>
      </c>
      <c r="N17" s="316">
        <v>0</v>
      </c>
      <c r="O17" s="316">
        <v>9577</v>
      </c>
      <c r="P17" s="316">
        <v>0</v>
      </c>
      <c r="Q17" s="316">
        <v>0</v>
      </c>
      <c r="R17" s="316">
        <v>0</v>
      </c>
      <c r="S17" s="316">
        <v>0</v>
      </c>
      <c r="T17" s="316">
        <f t="shared" si="9"/>
        <v>1762</v>
      </c>
      <c r="U17" s="316">
        <f t="shared" si="10"/>
        <v>1307</v>
      </c>
      <c r="V17" s="316">
        <v>0</v>
      </c>
      <c r="W17" s="316">
        <v>0</v>
      </c>
      <c r="X17" s="316">
        <v>1307</v>
      </c>
      <c r="Y17" s="316">
        <v>0</v>
      </c>
      <c r="Z17" s="316">
        <v>0</v>
      </c>
      <c r="AA17" s="316">
        <v>0</v>
      </c>
      <c r="AB17" s="316">
        <f t="shared" si="11"/>
        <v>455</v>
      </c>
      <c r="AC17" s="316">
        <v>0</v>
      </c>
      <c r="AD17" s="316">
        <v>0</v>
      </c>
      <c r="AE17" s="316">
        <v>455</v>
      </c>
      <c r="AF17" s="316">
        <v>0</v>
      </c>
      <c r="AG17" s="316">
        <v>0</v>
      </c>
      <c r="AH17" s="316">
        <v>0</v>
      </c>
      <c r="AI17" s="316">
        <f t="shared" si="12"/>
        <v>0</v>
      </c>
      <c r="AJ17" s="316">
        <f t="shared" si="13"/>
        <v>0</v>
      </c>
      <c r="AK17" s="316">
        <v>0</v>
      </c>
      <c r="AL17" s="316">
        <v>0</v>
      </c>
      <c r="AM17" s="316">
        <v>0</v>
      </c>
      <c r="AN17" s="316">
        <v>0</v>
      </c>
      <c r="AO17" s="316">
        <v>0</v>
      </c>
      <c r="AP17" s="316">
        <v>0</v>
      </c>
      <c r="AQ17" s="316">
        <f t="shared" si="14"/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v>0</v>
      </c>
      <c r="AW17" s="316">
        <v>0</v>
      </c>
      <c r="AX17" s="316">
        <f t="shared" si="15"/>
        <v>0</v>
      </c>
      <c r="AY17" s="316">
        <f t="shared" si="16"/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v>0</v>
      </c>
      <c r="BE17" s="316">
        <v>0</v>
      </c>
      <c r="BF17" s="316">
        <f t="shared" si="17"/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v>0</v>
      </c>
      <c r="BM17" s="316">
        <f t="shared" si="18"/>
        <v>0</v>
      </c>
      <c r="BN17" s="316">
        <f t="shared" si="19"/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v>0</v>
      </c>
      <c r="BU17" s="316">
        <f t="shared" si="20"/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21"/>
        <v>0</v>
      </c>
      <c r="CC17" s="316">
        <f t="shared" si="22"/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23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f t="shared" si="24"/>
        <v>1240</v>
      </c>
      <c r="CR17" s="316">
        <f t="shared" si="25"/>
        <v>1240</v>
      </c>
      <c r="CS17" s="316">
        <v>0</v>
      </c>
      <c r="CT17" s="316">
        <v>0</v>
      </c>
      <c r="CU17" s="316">
        <v>0</v>
      </c>
      <c r="CV17" s="316">
        <v>1240</v>
      </c>
      <c r="CW17" s="316">
        <v>0</v>
      </c>
      <c r="CX17" s="316">
        <v>0</v>
      </c>
      <c r="CY17" s="316">
        <f t="shared" si="26"/>
        <v>0</v>
      </c>
      <c r="CZ17" s="316">
        <v>0</v>
      </c>
      <c r="DA17" s="316">
        <v>0</v>
      </c>
      <c r="DB17" s="316">
        <v>0</v>
      </c>
      <c r="DC17" s="316">
        <v>0</v>
      </c>
      <c r="DD17" s="316">
        <v>0</v>
      </c>
      <c r="DE17" s="316">
        <v>0</v>
      </c>
      <c r="DF17" s="316">
        <f t="shared" si="27"/>
        <v>0</v>
      </c>
      <c r="DG17" s="316">
        <f t="shared" si="28"/>
        <v>0</v>
      </c>
      <c r="DH17" s="316">
        <v>0</v>
      </c>
      <c r="DI17" s="316">
        <v>0</v>
      </c>
      <c r="DJ17" s="316">
        <v>0</v>
      </c>
      <c r="DK17" s="316">
        <v>0</v>
      </c>
      <c r="DL17" s="316">
        <v>0</v>
      </c>
      <c r="DM17" s="316">
        <v>0</v>
      </c>
      <c r="DN17" s="316">
        <f t="shared" si="29"/>
        <v>0</v>
      </c>
      <c r="DO17" s="316">
        <v>0</v>
      </c>
      <c r="DP17" s="316">
        <v>0</v>
      </c>
      <c r="DQ17" s="316">
        <v>0</v>
      </c>
      <c r="DR17" s="316">
        <v>0</v>
      </c>
      <c r="DS17" s="316">
        <v>0</v>
      </c>
      <c r="DT17" s="316">
        <v>0</v>
      </c>
      <c r="DU17" s="316">
        <f t="shared" si="30"/>
        <v>0</v>
      </c>
      <c r="DV17" s="316">
        <v>0</v>
      </c>
      <c r="DW17" s="316">
        <v>0</v>
      </c>
      <c r="DX17" s="316">
        <v>0</v>
      </c>
      <c r="DY17" s="316">
        <v>0</v>
      </c>
      <c r="DZ17" s="316">
        <f t="shared" si="31"/>
        <v>0</v>
      </c>
      <c r="EA17" s="316">
        <f t="shared" si="32"/>
        <v>0</v>
      </c>
      <c r="EB17" s="316">
        <v>0</v>
      </c>
      <c r="EC17" s="316">
        <v>0</v>
      </c>
      <c r="ED17" s="316">
        <v>0</v>
      </c>
      <c r="EE17" s="316">
        <v>0</v>
      </c>
      <c r="EF17" s="316">
        <v>0</v>
      </c>
      <c r="EG17" s="316">
        <v>0</v>
      </c>
      <c r="EH17" s="316">
        <f t="shared" si="33"/>
        <v>0</v>
      </c>
      <c r="EI17" s="316">
        <v>0</v>
      </c>
      <c r="EJ17" s="316">
        <v>0</v>
      </c>
      <c r="EK17" s="316">
        <v>0</v>
      </c>
      <c r="EL17" s="316">
        <v>0</v>
      </c>
      <c r="EM17" s="316">
        <v>0</v>
      </c>
      <c r="EN17" s="316">
        <v>0</v>
      </c>
    </row>
    <row r="18" spans="1:144" s="282" customFormat="1" ht="12" customHeight="1">
      <c r="A18" s="277" t="s">
        <v>562</v>
      </c>
      <c r="B18" s="278" t="s">
        <v>584</v>
      </c>
      <c r="C18" s="277" t="s">
        <v>585</v>
      </c>
      <c r="D18" s="316">
        <f t="shared" si="5"/>
        <v>1075</v>
      </c>
      <c r="E18" s="316">
        <f t="shared" si="6"/>
        <v>908</v>
      </c>
      <c r="F18" s="316">
        <f t="shared" si="7"/>
        <v>686</v>
      </c>
      <c r="G18" s="316">
        <v>0</v>
      </c>
      <c r="H18" s="316">
        <v>674</v>
      </c>
      <c r="I18" s="316">
        <v>12</v>
      </c>
      <c r="J18" s="316">
        <v>0</v>
      </c>
      <c r="K18" s="316">
        <v>0</v>
      </c>
      <c r="L18" s="316">
        <v>0</v>
      </c>
      <c r="M18" s="316">
        <f t="shared" si="8"/>
        <v>222</v>
      </c>
      <c r="N18" s="316">
        <v>0</v>
      </c>
      <c r="O18" s="316">
        <v>222</v>
      </c>
      <c r="P18" s="316">
        <v>0</v>
      </c>
      <c r="Q18" s="316">
        <v>0</v>
      </c>
      <c r="R18" s="316">
        <v>0</v>
      </c>
      <c r="S18" s="316">
        <v>0</v>
      </c>
      <c r="T18" s="316">
        <f t="shared" si="9"/>
        <v>7</v>
      </c>
      <c r="U18" s="316">
        <f t="shared" si="10"/>
        <v>7</v>
      </c>
      <c r="V18" s="316">
        <v>0</v>
      </c>
      <c r="W18" s="316">
        <v>0</v>
      </c>
      <c r="X18" s="316">
        <v>7</v>
      </c>
      <c r="Y18" s="316">
        <v>0</v>
      </c>
      <c r="Z18" s="316">
        <v>0</v>
      </c>
      <c r="AA18" s="316">
        <v>0</v>
      </c>
      <c r="AB18" s="316">
        <f t="shared" si="11"/>
        <v>0</v>
      </c>
      <c r="AC18" s="316">
        <v>0</v>
      </c>
      <c r="AD18" s="316">
        <v>0</v>
      </c>
      <c r="AE18" s="316">
        <v>0</v>
      </c>
      <c r="AF18" s="316">
        <v>0</v>
      </c>
      <c r="AG18" s="316">
        <v>0</v>
      </c>
      <c r="AH18" s="316">
        <v>0</v>
      </c>
      <c r="AI18" s="316">
        <f t="shared" si="12"/>
        <v>0</v>
      </c>
      <c r="AJ18" s="316">
        <f t="shared" si="13"/>
        <v>0</v>
      </c>
      <c r="AK18" s="316">
        <v>0</v>
      </c>
      <c r="AL18" s="316">
        <v>0</v>
      </c>
      <c r="AM18" s="316">
        <v>0</v>
      </c>
      <c r="AN18" s="316">
        <v>0</v>
      </c>
      <c r="AO18" s="316">
        <v>0</v>
      </c>
      <c r="AP18" s="316">
        <v>0</v>
      </c>
      <c r="AQ18" s="316">
        <f t="shared" si="14"/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v>0</v>
      </c>
      <c r="AW18" s="316">
        <v>0</v>
      </c>
      <c r="AX18" s="316">
        <f t="shared" si="15"/>
        <v>0</v>
      </c>
      <c r="AY18" s="316">
        <f t="shared" si="16"/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v>0</v>
      </c>
      <c r="BE18" s="316">
        <v>0</v>
      </c>
      <c r="BF18" s="316">
        <f t="shared" si="17"/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v>0</v>
      </c>
      <c r="BM18" s="316">
        <f t="shared" si="18"/>
        <v>0</v>
      </c>
      <c r="BN18" s="316">
        <f t="shared" si="19"/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v>0</v>
      </c>
      <c r="BU18" s="316">
        <f t="shared" si="20"/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21"/>
        <v>0</v>
      </c>
      <c r="CC18" s="316">
        <f t="shared" si="22"/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23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f t="shared" si="24"/>
        <v>32</v>
      </c>
      <c r="CR18" s="316">
        <f t="shared" si="25"/>
        <v>32</v>
      </c>
      <c r="CS18" s="316">
        <v>0</v>
      </c>
      <c r="CT18" s="316">
        <v>0</v>
      </c>
      <c r="CU18" s="316">
        <v>11</v>
      </c>
      <c r="CV18" s="316">
        <v>21</v>
      </c>
      <c r="CW18" s="316">
        <v>0</v>
      </c>
      <c r="CX18" s="316">
        <v>0</v>
      </c>
      <c r="CY18" s="316">
        <f t="shared" si="26"/>
        <v>0</v>
      </c>
      <c r="CZ18" s="316">
        <v>0</v>
      </c>
      <c r="DA18" s="316">
        <v>0</v>
      </c>
      <c r="DB18" s="316">
        <v>0</v>
      </c>
      <c r="DC18" s="316">
        <v>0</v>
      </c>
      <c r="DD18" s="316">
        <v>0</v>
      </c>
      <c r="DE18" s="316">
        <v>0</v>
      </c>
      <c r="DF18" s="316">
        <f t="shared" si="27"/>
        <v>0</v>
      </c>
      <c r="DG18" s="316">
        <f t="shared" si="28"/>
        <v>0</v>
      </c>
      <c r="DH18" s="316">
        <v>0</v>
      </c>
      <c r="DI18" s="316">
        <v>0</v>
      </c>
      <c r="DJ18" s="316">
        <v>0</v>
      </c>
      <c r="DK18" s="316">
        <v>0</v>
      </c>
      <c r="DL18" s="316">
        <v>0</v>
      </c>
      <c r="DM18" s="316">
        <v>0</v>
      </c>
      <c r="DN18" s="316">
        <f t="shared" si="29"/>
        <v>0</v>
      </c>
      <c r="DO18" s="316">
        <v>0</v>
      </c>
      <c r="DP18" s="316">
        <v>0</v>
      </c>
      <c r="DQ18" s="316">
        <v>0</v>
      </c>
      <c r="DR18" s="316">
        <v>0</v>
      </c>
      <c r="DS18" s="316">
        <v>0</v>
      </c>
      <c r="DT18" s="316">
        <v>0</v>
      </c>
      <c r="DU18" s="316">
        <f t="shared" si="30"/>
        <v>128</v>
      </c>
      <c r="DV18" s="316">
        <v>128</v>
      </c>
      <c r="DW18" s="316">
        <v>0</v>
      </c>
      <c r="DX18" s="316">
        <v>0</v>
      </c>
      <c r="DY18" s="316">
        <v>0</v>
      </c>
      <c r="DZ18" s="316">
        <f t="shared" si="31"/>
        <v>0</v>
      </c>
      <c r="EA18" s="316">
        <f t="shared" si="32"/>
        <v>0</v>
      </c>
      <c r="EB18" s="316">
        <v>0</v>
      </c>
      <c r="EC18" s="316">
        <v>0</v>
      </c>
      <c r="ED18" s="316">
        <v>0</v>
      </c>
      <c r="EE18" s="316">
        <v>0</v>
      </c>
      <c r="EF18" s="316">
        <v>0</v>
      </c>
      <c r="EG18" s="316">
        <v>0</v>
      </c>
      <c r="EH18" s="316">
        <f t="shared" si="33"/>
        <v>0</v>
      </c>
      <c r="EI18" s="316">
        <v>0</v>
      </c>
      <c r="EJ18" s="316">
        <v>0</v>
      </c>
      <c r="EK18" s="316">
        <v>0</v>
      </c>
      <c r="EL18" s="316">
        <v>0</v>
      </c>
      <c r="EM18" s="316">
        <v>0</v>
      </c>
      <c r="EN18" s="316">
        <v>0</v>
      </c>
    </row>
    <row r="19" spans="1:144" s="282" customFormat="1" ht="12" customHeight="1">
      <c r="A19" s="277" t="s">
        <v>562</v>
      </c>
      <c r="B19" s="278" t="s">
        <v>586</v>
      </c>
      <c r="C19" s="277" t="s">
        <v>587</v>
      </c>
      <c r="D19" s="316">
        <f t="shared" si="5"/>
        <v>8325</v>
      </c>
      <c r="E19" s="316">
        <f t="shared" si="6"/>
        <v>6650</v>
      </c>
      <c r="F19" s="316">
        <f t="shared" si="7"/>
        <v>6547</v>
      </c>
      <c r="G19" s="316">
        <v>0</v>
      </c>
      <c r="H19" s="316">
        <v>6547</v>
      </c>
      <c r="I19" s="316">
        <v>0</v>
      </c>
      <c r="J19" s="316">
        <v>0</v>
      </c>
      <c r="K19" s="316">
        <v>0</v>
      </c>
      <c r="L19" s="316">
        <v>0</v>
      </c>
      <c r="M19" s="316">
        <f t="shared" si="8"/>
        <v>103</v>
      </c>
      <c r="N19" s="316">
        <v>0</v>
      </c>
      <c r="O19" s="316">
        <v>103</v>
      </c>
      <c r="P19" s="316">
        <v>0</v>
      </c>
      <c r="Q19" s="316">
        <v>0</v>
      </c>
      <c r="R19" s="316">
        <v>0</v>
      </c>
      <c r="S19" s="316">
        <v>0</v>
      </c>
      <c r="T19" s="316">
        <f t="shared" si="9"/>
        <v>187</v>
      </c>
      <c r="U19" s="316">
        <f t="shared" si="10"/>
        <v>187</v>
      </c>
      <c r="V19" s="316">
        <v>0</v>
      </c>
      <c r="W19" s="316">
        <v>0</v>
      </c>
      <c r="X19" s="316">
        <v>187</v>
      </c>
      <c r="Y19" s="316">
        <v>0</v>
      </c>
      <c r="Z19" s="316">
        <v>0</v>
      </c>
      <c r="AA19" s="316">
        <v>0</v>
      </c>
      <c r="AB19" s="316">
        <f t="shared" si="11"/>
        <v>0</v>
      </c>
      <c r="AC19" s="316">
        <v>0</v>
      </c>
      <c r="AD19" s="316">
        <v>0</v>
      </c>
      <c r="AE19" s="316">
        <v>0</v>
      </c>
      <c r="AF19" s="316">
        <v>0</v>
      </c>
      <c r="AG19" s="316">
        <v>0</v>
      </c>
      <c r="AH19" s="316">
        <v>0</v>
      </c>
      <c r="AI19" s="316">
        <f t="shared" si="12"/>
        <v>0</v>
      </c>
      <c r="AJ19" s="316">
        <f t="shared" si="13"/>
        <v>0</v>
      </c>
      <c r="AK19" s="316">
        <v>0</v>
      </c>
      <c r="AL19" s="316">
        <v>0</v>
      </c>
      <c r="AM19" s="316">
        <v>0</v>
      </c>
      <c r="AN19" s="316">
        <v>0</v>
      </c>
      <c r="AO19" s="316">
        <v>0</v>
      </c>
      <c r="AP19" s="316">
        <v>0</v>
      </c>
      <c r="AQ19" s="316">
        <f t="shared" si="14"/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v>0</v>
      </c>
      <c r="AW19" s="316">
        <v>0</v>
      </c>
      <c r="AX19" s="316">
        <f t="shared" si="15"/>
        <v>0</v>
      </c>
      <c r="AY19" s="316">
        <f t="shared" si="16"/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v>0</v>
      </c>
      <c r="BE19" s="316">
        <v>0</v>
      </c>
      <c r="BF19" s="316">
        <f t="shared" si="17"/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v>0</v>
      </c>
      <c r="BM19" s="316">
        <f t="shared" si="18"/>
        <v>0</v>
      </c>
      <c r="BN19" s="316">
        <f t="shared" si="19"/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v>0</v>
      </c>
      <c r="BU19" s="316">
        <f t="shared" si="20"/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21"/>
        <v>0</v>
      </c>
      <c r="CC19" s="316">
        <f t="shared" si="22"/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23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f t="shared" si="24"/>
        <v>657</v>
      </c>
      <c r="CR19" s="316">
        <f t="shared" si="25"/>
        <v>657</v>
      </c>
      <c r="CS19" s="316">
        <v>0</v>
      </c>
      <c r="CT19" s="316">
        <v>0</v>
      </c>
      <c r="CU19" s="316">
        <v>123</v>
      </c>
      <c r="CV19" s="316">
        <v>534</v>
      </c>
      <c r="CW19" s="316">
        <v>0</v>
      </c>
      <c r="CX19" s="316">
        <v>0</v>
      </c>
      <c r="CY19" s="316">
        <f t="shared" si="26"/>
        <v>0</v>
      </c>
      <c r="CZ19" s="316">
        <v>0</v>
      </c>
      <c r="DA19" s="316">
        <v>0</v>
      </c>
      <c r="DB19" s="316">
        <v>0</v>
      </c>
      <c r="DC19" s="316">
        <v>0</v>
      </c>
      <c r="DD19" s="316">
        <v>0</v>
      </c>
      <c r="DE19" s="316">
        <v>0</v>
      </c>
      <c r="DF19" s="316">
        <f t="shared" si="27"/>
        <v>0</v>
      </c>
      <c r="DG19" s="316">
        <f t="shared" si="28"/>
        <v>0</v>
      </c>
      <c r="DH19" s="316">
        <v>0</v>
      </c>
      <c r="DI19" s="316">
        <v>0</v>
      </c>
      <c r="DJ19" s="316">
        <v>0</v>
      </c>
      <c r="DK19" s="316">
        <v>0</v>
      </c>
      <c r="DL19" s="316">
        <v>0</v>
      </c>
      <c r="DM19" s="316">
        <v>0</v>
      </c>
      <c r="DN19" s="316">
        <f t="shared" si="29"/>
        <v>0</v>
      </c>
      <c r="DO19" s="316">
        <v>0</v>
      </c>
      <c r="DP19" s="316">
        <v>0</v>
      </c>
      <c r="DQ19" s="316">
        <v>0</v>
      </c>
      <c r="DR19" s="316">
        <v>0</v>
      </c>
      <c r="DS19" s="316">
        <v>0</v>
      </c>
      <c r="DT19" s="316">
        <v>0</v>
      </c>
      <c r="DU19" s="316">
        <f t="shared" si="30"/>
        <v>831</v>
      </c>
      <c r="DV19" s="316">
        <v>831</v>
      </c>
      <c r="DW19" s="316">
        <v>0</v>
      </c>
      <c r="DX19" s="316">
        <v>0</v>
      </c>
      <c r="DY19" s="316">
        <v>0</v>
      </c>
      <c r="DZ19" s="316">
        <f t="shared" si="31"/>
        <v>0</v>
      </c>
      <c r="EA19" s="316">
        <f t="shared" si="32"/>
        <v>0</v>
      </c>
      <c r="EB19" s="316">
        <v>0</v>
      </c>
      <c r="EC19" s="316">
        <v>0</v>
      </c>
      <c r="ED19" s="316">
        <v>0</v>
      </c>
      <c r="EE19" s="316">
        <v>0</v>
      </c>
      <c r="EF19" s="316">
        <v>0</v>
      </c>
      <c r="EG19" s="316">
        <v>0</v>
      </c>
      <c r="EH19" s="316">
        <f t="shared" si="33"/>
        <v>0</v>
      </c>
      <c r="EI19" s="316">
        <v>0</v>
      </c>
      <c r="EJ19" s="316">
        <v>0</v>
      </c>
      <c r="EK19" s="316">
        <v>0</v>
      </c>
      <c r="EL19" s="316">
        <v>0</v>
      </c>
      <c r="EM19" s="316">
        <v>0</v>
      </c>
      <c r="EN19" s="316">
        <v>0</v>
      </c>
    </row>
    <row r="20" spans="1:144" s="282" customFormat="1" ht="12" customHeight="1">
      <c r="A20" s="277" t="s">
        <v>562</v>
      </c>
      <c r="B20" s="278" t="s">
        <v>588</v>
      </c>
      <c r="C20" s="277" t="s">
        <v>589</v>
      </c>
      <c r="D20" s="316">
        <f t="shared" si="5"/>
        <v>9587</v>
      </c>
      <c r="E20" s="316">
        <f t="shared" si="6"/>
        <v>8530</v>
      </c>
      <c r="F20" s="316">
        <f t="shared" si="7"/>
        <v>8264</v>
      </c>
      <c r="G20" s="316">
        <v>0</v>
      </c>
      <c r="H20" s="316">
        <v>8264</v>
      </c>
      <c r="I20" s="316">
        <v>0</v>
      </c>
      <c r="J20" s="316">
        <v>0</v>
      </c>
      <c r="K20" s="316">
        <v>0</v>
      </c>
      <c r="L20" s="316">
        <v>0</v>
      </c>
      <c r="M20" s="316">
        <f t="shared" si="8"/>
        <v>266</v>
      </c>
      <c r="N20" s="316">
        <v>0</v>
      </c>
      <c r="O20" s="316">
        <v>266</v>
      </c>
      <c r="P20" s="316">
        <v>0</v>
      </c>
      <c r="Q20" s="316">
        <v>0</v>
      </c>
      <c r="R20" s="316">
        <v>0</v>
      </c>
      <c r="S20" s="316">
        <v>0</v>
      </c>
      <c r="T20" s="316">
        <f t="shared" si="9"/>
        <v>115</v>
      </c>
      <c r="U20" s="316">
        <f t="shared" si="10"/>
        <v>115</v>
      </c>
      <c r="V20" s="316">
        <v>0</v>
      </c>
      <c r="W20" s="316">
        <v>0</v>
      </c>
      <c r="X20" s="316">
        <v>115</v>
      </c>
      <c r="Y20" s="316"/>
      <c r="Z20" s="316">
        <v>0</v>
      </c>
      <c r="AA20" s="316">
        <v>0</v>
      </c>
      <c r="AB20" s="316">
        <f t="shared" si="11"/>
        <v>0</v>
      </c>
      <c r="AC20" s="316">
        <v>0</v>
      </c>
      <c r="AD20" s="316">
        <v>0</v>
      </c>
      <c r="AE20" s="316">
        <v>0</v>
      </c>
      <c r="AF20" s="316">
        <v>0</v>
      </c>
      <c r="AG20" s="316">
        <v>0</v>
      </c>
      <c r="AH20" s="316">
        <v>0</v>
      </c>
      <c r="AI20" s="316">
        <f t="shared" si="12"/>
        <v>62</v>
      </c>
      <c r="AJ20" s="316">
        <f t="shared" si="13"/>
        <v>62</v>
      </c>
      <c r="AK20" s="316">
        <v>0</v>
      </c>
      <c r="AL20" s="316">
        <v>0</v>
      </c>
      <c r="AM20" s="316">
        <v>0</v>
      </c>
      <c r="AN20" s="316">
        <v>0</v>
      </c>
      <c r="AO20" s="316">
        <v>62</v>
      </c>
      <c r="AP20" s="316">
        <v>0</v>
      </c>
      <c r="AQ20" s="316">
        <f t="shared" si="14"/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v>0</v>
      </c>
      <c r="AW20" s="316">
        <v>0</v>
      </c>
      <c r="AX20" s="316">
        <f t="shared" si="15"/>
        <v>0</v>
      </c>
      <c r="AY20" s="316">
        <f t="shared" si="16"/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v>0</v>
      </c>
      <c r="BE20" s="316">
        <v>0</v>
      </c>
      <c r="BF20" s="316">
        <f t="shared" si="17"/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v>0</v>
      </c>
      <c r="BM20" s="316">
        <f t="shared" si="18"/>
        <v>0</v>
      </c>
      <c r="BN20" s="316">
        <f t="shared" si="19"/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v>0</v>
      </c>
      <c r="BU20" s="316">
        <f t="shared" si="20"/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21"/>
        <v>0</v>
      </c>
      <c r="CC20" s="316">
        <f t="shared" si="22"/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23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f t="shared" si="24"/>
        <v>0</v>
      </c>
      <c r="CR20" s="316">
        <f t="shared" si="25"/>
        <v>0</v>
      </c>
      <c r="CS20" s="316">
        <v>0</v>
      </c>
      <c r="CT20" s="316">
        <v>0</v>
      </c>
      <c r="CU20" s="316">
        <v>0</v>
      </c>
      <c r="CV20" s="316">
        <v>0</v>
      </c>
      <c r="CW20" s="316">
        <v>0</v>
      </c>
      <c r="CX20" s="316">
        <v>0</v>
      </c>
      <c r="CY20" s="316">
        <f t="shared" si="26"/>
        <v>0</v>
      </c>
      <c r="CZ20" s="316">
        <v>0</v>
      </c>
      <c r="DA20" s="316">
        <v>0</v>
      </c>
      <c r="DB20" s="316">
        <v>0</v>
      </c>
      <c r="DC20" s="316">
        <v>0</v>
      </c>
      <c r="DD20" s="316">
        <v>0</v>
      </c>
      <c r="DE20" s="316">
        <v>0</v>
      </c>
      <c r="DF20" s="316">
        <f t="shared" si="27"/>
        <v>0</v>
      </c>
      <c r="DG20" s="316">
        <f t="shared" si="28"/>
        <v>0</v>
      </c>
      <c r="DH20" s="316">
        <v>0</v>
      </c>
      <c r="DI20" s="316">
        <v>0</v>
      </c>
      <c r="DJ20" s="316">
        <v>0</v>
      </c>
      <c r="DK20" s="316">
        <v>0</v>
      </c>
      <c r="DL20" s="316">
        <v>0</v>
      </c>
      <c r="DM20" s="316">
        <v>0</v>
      </c>
      <c r="DN20" s="316">
        <f t="shared" si="29"/>
        <v>0</v>
      </c>
      <c r="DO20" s="316">
        <v>0</v>
      </c>
      <c r="DP20" s="316">
        <v>0</v>
      </c>
      <c r="DQ20" s="316">
        <v>0</v>
      </c>
      <c r="DR20" s="316">
        <v>0</v>
      </c>
      <c r="DS20" s="316">
        <v>0</v>
      </c>
      <c r="DT20" s="316">
        <v>0</v>
      </c>
      <c r="DU20" s="316">
        <f t="shared" si="30"/>
        <v>880</v>
      </c>
      <c r="DV20" s="316">
        <v>880</v>
      </c>
      <c r="DW20" s="316">
        <v>0</v>
      </c>
      <c r="DX20" s="316">
        <v>0</v>
      </c>
      <c r="DY20" s="316">
        <v>0</v>
      </c>
      <c r="DZ20" s="316">
        <f t="shared" si="31"/>
        <v>0</v>
      </c>
      <c r="EA20" s="316">
        <f t="shared" si="32"/>
        <v>0</v>
      </c>
      <c r="EB20" s="316">
        <v>0</v>
      </c>
      <c r="EC20" s="316">
        <v>0</v>
      </c>
      <c r="ED20" s="316">
        <v>0</v>
      </c>
      <c r="EE20" s="316">
        <v>0</v>
      </c>
      <c r="EF20" s="316">
        <v>0</v>
      </c>
      <c r="EG20" s="316">
        <v>0</v>
      </c>
      <c r="EH20" s="316">
        <f t="shared" si="33"/>
        <v>0</v>
      </c>
      <c r="EI20" s="316">
        <v>0</v>
      </c>
      <c r="EJ20" s="316">
        <v>0</v>
      </c>
      <c r="EK20" s="316">
        <v>0</v>
      </c>
      <c r="EL20" s="316">
        <v>0</v>
      </c>
      <c r="EM20" s="316">
        <v>0</v>
      </c>
      <c r="EN20" s="316">
        <v>0</v>
      </c>
    </row>
    <row r="21" spans="1:144" s="282" customFormat="1" ht="12" customHeight="1">
      <c r="A21" s="277" t="s">
        <v>562</v>
      </c>
      <c r="B21" s="278" t="s">
        <v>590</v>
      </c>
      <c r="C21" s="277" t="s">
        <v>591</v>
      </c>
      <c r="D21" s="316">
        <f t="shared" si="5"/>
        <v>10385</v>
      </c>
      <c r="E21" s="316">
        <f t="shared" si="6"/>
        <v>7906</v>
      </c>
      <c r="F21" s="316">
        <f t="shared" si="7"/>
        <v>7075</v>
      </c>
      <c r="G21" s="316">
        <v>0</v>
      </c>
      <c r="H21" s="316">
        <v>6919</v>
      </c>
      <c r="I21" s="316">
        <v>156</v>
      </c>
      <c r="J21" s="316">
        <v>0</v>
      </c>
      <c r="K21" s="316">
        <v>0</v>
      </c>
      <c r="L21" s="316">
        <v>0</v>
      </c>
      <c r="M21" s="316">
        <f t="shared" si="8"/>
        <v>831</v>
      </c>
      <c r="N21" s="316">
        <v>0</v>
      </c>
      <c r="O21" s="316">
        <v>829</v>
      </c>
      <c r="P21" s="316">
        <v>2</v>
      </c>
      <c r="Q21" s="316">
        <v>0</v>
      </c>
      <c r="R21" s="316">
        <v>0</v>
      </c>
      <c r="S21" s="316">
        <v>0</v>
      </c>
      <c r="T21" s="316">
        <f t="shared" si="9"/>
        <v>1477</v>
      </c>
      <c r="U21" s="316">
        <f t="shared" si="10"/>
        <v>1457</v>
      </c>
      <c r="V21" s="316">
        <v>0</v>
      </c>
      <c r="W21" s="316">
        <v>0</v>
      </c>
      <c r="X21" s="316">
        <v>901</v>
      </c>
      <c r="Y21" s="316">
        <v>0</v>
      </c>
      <c r="Z21" s="316">
        <v>0</v>
      </c>
      <c r="AA21" s="316">
        <v>556</v>
      </c>
      <c r="AB21" s="316">
        <f t="shared" si="11"/>
        <v>20</v>
      </c>
      <c r="AC21" s="316">
        <v>0</v>
      </c>
      <c r="AD21" s="316">
        <v>0</v>
      </c>
      <c r="AE21" s="316">
        <v>3</v>
      </c>
      <c r="AF21" s="316">
        <v>0</v>
      </c>
      <c r="AG21" s="316">
        <v>0</v>
      </c>
      <c r="AH21" s="316">
        <v>17</v>
      </c>
      <c r="AI21" s="316">
        <f t="shared" si="12"/>
        <v>0</v>
      </c>
      <c r="AJ21" s="316">
        <f t="shared" si="13"/>
        <v>0</v>
      </c>
      <c r="AK21" s="316">
        <v>0</v>
      </c>
      <c r="AL21" s="316">
        <v>0</v>
      </c>
      <c r="AM21" s="316">
        <v>0</v>
      </c>
      <c r="AN21" s="316">
        <v>0</v>
      </c>
      <c r="AO21" s="316">
        <v>0</v>
      </c>
      <c r="AP21" s="316">
        <v>0</v>
      </c>
      <c r="AQ21" s="316">
        <f t="shared" si="14"/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v>0</v>
      </c>
      <c r="AW21" s="316">
        <v>0</v>
      </c>
      <c r="AX21" s="316">
        <f t="shared" si="15"/>
        <v>0</v>
      </c>
      <c r="AY21" s="316">
        <f t="shared" si="16"/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v>0</v>
      </c>
      <c r="BE21" s="316">
        <v>0</v>
      </c>
      <c r="BF21" s="316">
        <f t="shared" si="17"/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v>0</v>
      </c>
      <c r="BM21" s="316">
        <f t="shared" si="18"/>
        <v>0</v>
      </c>
      <c r="BN21" s="316">
        <f t="shared" si="19"/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v>0</v>
      </c>
      <c r="BU21" s="316">
        <f t="shared" si="20"/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21"/>
        <v>0</v>
      </c>
      <c r="CC21" s="316">
        <f t="shared" si="22"/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23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f t="shared" si="24"/>
        <v>0</v>
      </c>
      <c r="CR21" s="316">
        <f t="shared" si="25"/>
        <v>0</v>
      </c>
      <c r="CS21" s="316">
        <v>0</v>
      </c>
      <c r="CT21" s="316">
        <v>0</v>
      </c>
      <c r="CU21" s="316">
        <v>0</v>
      </c>
      <c r="CV21" s="316">
        <v>0</v>
      </c>
      <c r="CW21" s="316">
        <v>0</v>
      </c>
      <c r="CX21" s="316">
        <v>0</v>
      </c>
      <c r="CY21" s="316">
        <f t="shared" si="26"/>
        <v>0</v>
      </c>
      <c r="CZ21" s="316">
        <v>0</v>
      </c>
      <c r="DA21" s="316">
        <v>0</v>
      </c>
      <c r="DB21" s="316">
        <v>0</v>
      </c>
      <c r="DC21" s="316">
        <v>0</v>
      </c>
      <c r="DD21" s="316">
        <v>0</v>
      </c>
      <c r="DE21" s="316">
        <v>0</v>
      </c>
      <c r="DF21" s="316">
        <f t="shared" si="27"/>
        <v>0</v>
      </c>
      <c r="DG21" s="316">
        <f t="shared" si="28"/>
        <v>0</v>
      </c>
      <c r="DH21" s="316">
        <v>0</v>
      </c>
      <c r="DI21" s="316">
        <v>0</v>
      </c>
      <c r="DJ21" s="316">
        <v>0</v>
      </c>
      <c r="DK21" s="316">
        <v>0</v>
      </c>
      <c r="DL21" s="316">
        <v>0</v>
      </c>
      <c r="DM21" s="316">
        <v>0</v>
      </c>
      <c r="DN21" s="316">
        <f t="shared" si="29"/>
        <v>0</v>
      </c>
      <c r="DO21" s="316">
        <v>0</v>
      </c>
      <c r="DP21" s="316">
        <v>0</v>
      </c>
      <c r="DQ21" s="316">
        <v>0</v>
      </c>
      <c r="DR21" s="316">
        <v>0</v>
      </c>
      <c r="DS21" s="316">
        <v>0</v>
      </c>
      <c r="DT21" s="316">
        <v>0</v>
      </c>
      <c r="DU21" s="316">
        <f t="shared" si="30"/>
        <v>966</v>
      </c>
      <c r="DV21" s="316">
        <v>966</v>
      </c>
      <c r="DW21" s="316">
        <v>0</v>
      </c>
      <c r="DX21" s="316">
        <v>0</v>
      </c>
      <c r="DY21" s="316">
        <v>0</v>
      </c>
      <c r="DZ21" s="316">
        <f t="shared" si="31"/>
        <v>36</v>
      </c>
      <c r="EA21" s="316">
        <f t="shared" si="32"/>
        <v>34</v>
      </c>
      <c r="EB21" s="316">
        <v>0</v>
      </c>
      <c r="EC21" s="316">
        <v>0</v>
      </c>
      <c r="ED21" s="316">
        <v>0</v>
      </c>
      <c r="EE21" s="316">
        <v>0</v>
      </c>
      <c r="EF21" s="316">
        <v>0</v>
      </c>
      <c r="EG21" s="316">
        <v>34</v>
      </c>
      <c r="EH21" s="316">
        <f t="shared" si="33"/>
        <v>2</v>
      </c>
      <c r="EI21" s="316">
        <v>0</v>
      </c>
      <c r="EJ21" s="316">
        <v>0</v>
      </c>
      <c r="EK21" s="316">
        <v>0</v>
      </c>
      <c r="EL21" s="316">
        <v>0</v>
      </c>
      <c r="EM21" s="316">
        <v>0</v>
      </c>
      <c r="EN21" s="316">
        <v>2</v>
      </c>
    </row>
    <row r="22" spans="1:144" s="282" customFormat="1" ht="12" customHeight="1">
      <c r="A22" s="277" t="s">
        <v>562</v>
      </c>
      <c r="B22" s="278" t="s">
        <v>592</v>
      </c>
      <c r="C22" s="277" t="s">
        <v>554</v>
      </c>
      <c r="D22" s="316">
        <f t="shared" si="5"/>
        <v>5343</v>
      </c>
      <c r="E22" s="316">
        <f t="shared" si="6"/>
        <v>4057</v>
      </c>
      <c r="F22" s="316">
        <f t="shared" si="7"/>
        <v>3448</v>
      </c>
      <c r="G22" s="316">
        <v>0</v>
      </c>
      <c r="H22" s="316">
        <v>3448</v>
      </c>
      <c r="I22" s="316">
        <v>0</v>
      </c>
      <c r="J22" s="316">
        <v>0</v>
      </c>
      <c r="K22" s="316">
        <v>0</v>
      </c>
      <c r="L22" s="316">
        <v>0</v>
      </c>
      <c r="M22" s="316">
        <f t="shared" si="8"/>
        <v>609</v>
      </c>
      <c r="N22" s="316">
        <v>0</v>
      </c>
      <c r="O22" s="316">
        <v>609</v>
      </c>
      <c r="P22" s="316">
        <v>0</v>
      </c>
      <c r="Q22" s="316">
        <v>0</v>
      </c>
      <c r="R22" s="316">
        <v>0</v>
      </c>
      <c r="S22" s="316">
        <v>0</v>
      </c>
      <c r="T22" s="316">
        <f t="shared" si="9"/>
        <v>793</v>
      </c>
      <c r="U22" s="316">
        <f t="shared" si="10"/>
        <v>784</v>
      </c>
      <c r="V22" s="316">
        <v>0</v>
      </c>
      <c r="W22" s="316">
        <v>0</v>
      </c>
      <c r="X22" s="316">
        <v>514</v>
      </c>
      <c r="Y22" s="316">
        <v>0</v>
      </c>
      <c r="Z22" s="316">
        <v>0</v>
      </c>
      <c r="AA22" s="316">
        <v>270</v>
      </c>
      <c r="AB22" s="316">
        <f t="shared" si="11"/>
        <v>9</v>
      </c>
      <c r="AC22" s="316">
        <v>0</v>
      </c>
      <c r="AD22" s="316">
        <v>0</v>
      </c>
      <c r="AE22" s="316">
        <v>3</v>
      </c>
      <c r="AF22" s="316">
        <v>0</v>
      </c>
      <c r="AG22" s="316">
        <v>0</v>
      </c>
      <c r="AH22" s="316">
        <v>6</v>
      </c>
      <c r="AI22" s="316">
        <f t="shared" si="12"/>
        <v>0</v>
      </c>
      <c r="AJ22" s="316">
        <f t="shared" si="13"/>
        <v>0</v>
      </c>
      <c r="AK22" s="316">
        <v>0</v>
      </c>
      <c r="AL22" s="316">
        <v>0</v>
      </c>
      <c r="AM22" s="316">
        <v>0</v>
      </c>
      <c r="AN22" s="316">
        <v>0</v>
      </c>
      <c r="AO22" s="316">
        <v>0</v>
      </c>
      <c r="AP22" s="316">
        <v>0</v>
      </c>
      <c r="AQ22" s="316">
        <f t="shared" si="14"/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v>0</v>
      </c>
      <c r="AW22" s="316">
        <v>0</v>
      </c>
      <c r="AX22" s="316">
        <f t="shared" si="15"/>
        <v>0</v>
      </c>
      <c r="AY22" s="316">
        <f t="shared" si="16"/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v>0</v>
      </c>
      <c r="BE22" s="316">
        <v>0</v>
      </c>
      <c r="BF22" s="316">
        <f t="shared" si="17"/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v>0</v>
      </c>
      <c r="BM22" s="316">
        <f t="shared" si="18"/>
        <v>0</v>
      </c>
      <c r="BN22" s="316">
        <f t="shared" si="19"/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v>0</v>
      </c>
      <c r="BU22" s="316">
        <f t="shared" si="20"/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21"/>
        <v>0</v>
      </c>
      <c r="CC22" s="316">
        <f t="shared" si="22"/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23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f t="shared" si="24"/>
        <v>0</v>
      </c>
      <c r="CR22" s="316">
        <f t="shared" si="25"/>
        <v>0</v>
      </c>
      <c r="CS22" s="316">
        <v>0</v>
      </c>
      <c r="CT22" s="316">
        <v>0</v>
      </c>
      <c r="CU22" s="316">
        <v>0</v>
      </c>
      <c r="CV22" s="316">
        <v>0</v>
      </c>
      <c r="CW22" s="316">
        <v>0</v>
      </c>
      <c r="CX22" s="316">
        <v>0</v>
      </c>
      <c r="CY22" s="316">
        <f t="shared" si="26"/>
        <v>0</v>
      </c>
      <c r="CZ22" s="316">
        <v>0</v>
      </c>
      <c r="DA22" s="316">
        <v>0</v>
      </c>
      <c r="DB22" s="316">
        <v>0</v>
      </c>
      <c r="DC22" s="316">
        <v>0</v>
      </c>
      <c r="DD22" s="316">
        <v>0</v>
      </c>
      <c r="DE22" s="316">
        <v>0</v>
      </c>
      <c r="DF22" s="316">
        <f t="shared" si="27"/>
        <v>0</v>
      </c>
      <c r="DG22" s="316">
        <f t="shared" si="28"/>
        <v>0</v>
      </c>
      <c r="DH22" s="316">
        <v>0</v>
      </c>
      <c r="DI22" s="316">
        <v>0</v>
      </c>
      <c r="DJ22" s="316">
        <v>0</v>
      </c>
      <c r="DK22" s="316">
        <v>0</v>
      </c>
      <c r="DL22" s="316">
        <v>0</v>
      </c>
      <c r="DM22" s="316">
        <v>0</v>
      </c>
      <c r="DN22" s="316">
        <f t="shared" si="29"/>
        <v>0</v>
      </c>
      <c r="DO22" s="316">
        <v>0</v>
      </c>
      <c r="DP22" s="316">
        <v>0</v>
      </c>
      <c r="DQ22" s="316">
        <v>0</v>
      </c>
      <c r="DR22" s="316">
        <v>0</v>
      </c>
      <c r="DS22" s="316">
        <v>0</v>
      </c>
      <c r="DT22" s="316">
        <v>0</v>
      </c>
      <c r="DU22" s="316">
        <f t="shared" si="30"/>
        <v>475</v>
      </c>
      <c r="DV22" s="316">
        <v>475</v>
      </c>
      <c r="DW22" s="316">
        <v>0</v>
      </c>
      <c r="DX22" s="316">
        <v>0</v>
      </c>
      <c r="DY22" s="316">
        <v>0</v>
      </c>
      <c r="DZ22" s="316">
        <f t="shared" si="31"/>
        <v>18</v>
      </c>
      <c r="EA22" s="316">
        <f t="shared" si="32"/>
        <v>18</v>
      </c>
      <c r="EB22" s="316">
        <v>0</v>
      </c>
      <c r="EC22" s="316">
        <v>0</v>
      </c>
      <c r="ED22" s="316">
        <v>18</v>
      </c>
      <c r="EE22" s="316">
        <v>0</v>
      </c>
      <c r="EF22" s="316">
        <v>0</v>
      </c>
      <c r="EG22" s="316">
        <v>0</v>
      </c>
      <c r="EH22" s="316">
        <f t="shared" si="33"/>
        <v>0</v>
      </c>
      <c r="EI22" s="316">
        <v>0</v>
      </c>
      <c r="EJ22" s="316">
        <v>0</v>
      </c>
      <c r="EK22" s="316">
        <v>0</v>
      </c>
      <c r="EL22" s="316">
        <v>0</v>
      </c>
      <c r="EM22" s="316">
        <v>0</v>
      </c>
      <c r="EN22" s="316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36" width="10.59765625" style="309" customWidth="1"/>
    <col min="37" max="16384" width="9" style="311" customWidth="1"/>
  </cols>
  <sheetData>
    <row r="1" spans="1:36" s="175" customFormat="1" ht="17.25">
      <c r="A1" s="249" t="s">
        <v>555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40" t="s">
        <v>367</v>
      </c>
      <c r="B2" s="340" t="s">
        <v>368</v>
      </c>
      <c r="C2" s="340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41"/>
      <c r="B3" s="341"/>
      <c r="C3" s="343"/>
      <c r="D3" s="347" t="s">
        <v>373</v>
      </c>
      <c r="E3" s="340" t="s">
        <v>374</v>
      </c>
      <c r="F3" s="348" t="s">
        <v>375</v>
      </c>
      <c r="G3" s="358"/>
      <c r="H3" s="358"/>
      <c r="I3" s="358"/>
      <c r="J3" s="358"/>
      <c r="K3" s="358"/>
      <c r="L3" s="358"/>
      <c r="M3" s="359"/>
      <c r="N3" s="340" t="s">
        <v>376</v>
      </c>
      <c r="O3" s="340" t="s">
        <v>377</v>
      </c>
      <c r="P3" s="347" t="s">
        <v>373</v>
      </c>
      <c r="Q3" s="340" t="s">
        <v>374</v>
      </c>
      <c r="R3" s="355" t="s">
        <v>378</v>
      </c>
      <c r="S3" s="356"/>
      <c r="T3" s="356"/>
      <c r="U3" s="356"/>
      <c r="V3" s="356"/>
      <c r="W3" s="356"/>
      <c r="X3" s="356"/>
      <c r="Y3" s="357"/>
      <c r="Z3" s="347" t="s">
        <v>373</v>
      </c>
      <c r="AA3" s="340" t="s">
        <v>379</v>
      </c>
      <c r="AB3" s="340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53" t="s">
        <v>542</v>
      </c>
      <c r="AL3" s="351" t="s">
        <v>543</v>
      </c>
      <c r="AM3" s="351" t="s">
        <v>544</v>
      </c>
      <c r="AN3" s="351" t="s">
        <v>545</v>
      </c>
      <c r="AO3" s="351" t="s">
        <v>546</v>
      </c>
      <c r="AP3" s="351" t="s">
        <v>547</v>
      </c>
      <c r="AQ3" s="351" t="s">
        <v>548</v>
      </c>
      <c r="AR3" s="351" t="s">
        <v>549</v>
      </c>
      <c r="AS3" s="351" t="s">
        <v>550</v>
      </c>
    </row>
    <row r="4" spans="1:45" s="174" customFormat="1" ht="25.5" customHeight="1">
      <c r="A4" s="341"/>
      <c r="B4" s="341"/>
      <c r="C4" s="343"/>
      <c r="D4" s="347"/>
      <c r="E4" s="343"/>
      <c r="F4" s="347" t="s">
        <v>373</v>
      </c>
      <c r="G4" s="340" t="s">
        <v>382</v>
      </c>
      <c r="H4" s="340" t="s">
        <v>383</v>
      </c>
      <c r="I4" s="340" t="s">
        <v>384</v>
      </c>
      <c r="J4" s="340" t="s">
        <v>385</v>
      </c>
      <c r="K4" s="340" t="s">
        <v>386</v>
      </c>
      <c r="L4" s="340" t="s">
        <v>387</v>
      </c>
      <c r="M4" s="340" t="s">
        <v>388</v>
      </c>
      <c r="N4" s="343"/>
      <c r="O4" s="354"/>
      <c r="P4" s="347"/>
      <c r="Q4" s="343"/>
      <c r="R4" s="341" t="s">
        <v>373</v>
      </c>
      <c r="S4" s="340" t="s">
        <v>382</v>
      </c>
      <c r="T4" s="340" t="s">
        <v>383</v>
      </c>
      <c r="U4" s="340" t="s">
        <v>384</v>
      </c>
      <c r="V4" s="340" t="s">
        <v>385</v>
      </c>
      <c r="W4" s="340" t="s">
        <v>386</v>
      </c>
      <c r="X4" s="340" t="s">
        <v>387</v>
      </c>
      <c r="Y4" s="340" t="s">
        <v>388</v>
      </c>
      <c r="Z4" s="347"/>
      <c r="AA4" s="343"/>
      <c r="AB4" s="343"/>
      <c r="AC4" s="347" t="s">
        <v>373</v>
      </c>
      <c r="AD4" s="340" t="s">
        <v>382</v>
      </c>
      <c r="AE4" s="340" t="s">
        <v>383</v>
      </c>
      <c r="AF4" s="340" t="s">
        <v>384</v>
      </c>
      <c r="AG4" s="340" t="s">
        <v>385</v>
      </c>
      <c r="AH4" s="340" t="s">
        <v>386</v>
      </c>
      <c r="AI4" s="340" t="s">
        <v>387</v>
      </c>
      <c r="AJ4" s="340" t="s">
        <v>388</v>
      </c>
      <c r="AK4" s="353"/>
      <c r="AL4" s="352"/>
      <c r="AM4" s="352"/>
      <c r="AN4" s="352"/>
      <c r="AO4" s="352"/>
      <c r="AP4" s="352"/>
      <c r="AQ4" s="352"/>
      <c r="AR4" s="352"/>
      <c r="AS4" s="352"/>
    </row>
    <row r="5" spans="1:45" s="174" customFormat="1" ht="25.5" customHeight="1">
      <c r="A5" s="341"/>
      <c r="B5" s="341"/>
      <c r="C5" s="343"/>
      <c r="D5" s="347"/>
      <c r="E5" s="343"/>
      <c r="F5" s="347"/>
      <c r="G5" s="343"/>
      <c r="H5" s="341"/>
      <c r="I5" s="341"/>
      <c r="J5" s="341"/>
      <c r="K5" s="341"/>
      <c r="L5" s="341"/>
      <c r="M5" s="343"/>
      <c r="N5" s="341"/>
      <c r="O5" s="354"/>
      <c r="P5" s="347"/>
      <c r="Q5" s="341"/>
      <c r="R5" s="343"/>
      <c r="S5" s="343"/>
      <c r="T5" s="341"/>
      <c r="U5" s="341"/>
      <c r="V5" s="341"/>
      <c r="W5" s="341"/>
      <c r="X5" s="341"/>
      <c r="Y5" s="343"/>
      <c r="Z5" s="347"/>
      <c r="AA5" s="341"/>
      <c r="AB5" s="341"/>
      <c r="AC5" s="347"/>
      <c r="AD5" s="343"/>
      <c r="AE5" s="341"/>
      <c r="AF5" s="341"/>
      <c r="AG5" s="341"/>
      <c r="AH5" s="341"/>
      <c r="AI5" s="341"/>
      <c r="AJ5" s="343"/>
      <c r="AK5" s="353"/>
      <c r="AL5" s="352"/>
      <c r="AM5" s="352"/>
      <c r="AN5" s="352"/>
      <c r="AO5" s="352"/>
      <c r="AP5" s="352"/>
      <c r="AQ5" s="352"/>
      <c r="AR5" s="352"/>
      <c r="AS5" s="352"/>
    </row>
    <row r="6" spans="1:45" s="180" customFormat="1" ht="11.25">
      <c r="A6" s="341"/>
      <c r="B6" s="342"/>
      <c r="C6" s="343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562</v>
      </c>
      <c r="B7" s="272" t="s">
        <v>563</v>
      </c>
      <c r="C7" s="273" t="s">
        <v>300</v>
      </c>
      <c r="D7" s="274">
        <f aca="true" t="shared" si="0" ref="D7:AS7">SUM(D8:D22)</f>
        <v>376662</v>
      </c>
      <c r="E7" s="274">
        <f t="shared" si="0"/>
        <v>302504</v>
      </c>
      <c r="F7" s="274">
        <f t="shared" si="0"/>
        <v>58845</v>
      </c>
      <c r="G7" s="274">
        <f t="shared" si="0"/>
        <v>24123</v>
      </c>
      <c r="H7" s="274">
        <f t="shared" si="0"/>
        <v>9389</v>
      </c>
      <c r="I7" s="274">
        <f t="shared" si="0"/>
        <v>1671</v>
      </c>
      <c r="J7" s="274">
        <f t="shared" si="0"/>
        <v>936</v>
      </c>
      <c r="K7" s="274">
        <f t="shared" si="0"/>
        <v>11929</v>
      </c>
      <c r="L7" s="274">
        <f t="shared" si="0"/>
        <v>10772</v>
      </c>
      <c r="M7" s="274">
        <f t="shared" si="0"/>
        <v>25</v>
      </c>
      <c r="N7" s="274">
        <f t="shared" si="0"/>
        <v>2656</v>
      </c>
      <c r="O7" s="274">
        <f t="shared" si="0"/>
        <v>12657</v>
      </c>
      <c r="P7" s="274">
        <f t="shared" si="0"/>
        <v>312493</v>
      </c>
      <c r="Q7" s="274">
        <f t="shared" si="0"/>
        <v>302504</v>
      </c>
      <c r="R7" s="274">
        <f t="shared" si="0"/>
        <v>9989</v>
      </c>
      <c r="S7" s="274">
        <f t="shared" si="0"/>
        <v>9815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142</v>
      </c>
      <c r="X7" s="274">
        <f t="shared" si="0"/>
        <v>32</v>
      </c>
      <c r="Y7" s="274">
        <f t="shared" si="0"/>
        <v>0</v>
      </c>
      <c r="Z7" s="274">
        <f t="shared" si="0"/>
        <v>35830</v>
      </c>
      <c r="AA7" s="274">
        <f t="shared" si="0"/>
        <v>2656</v>
      </c>
      <c r="AB7" s="274">
        <f t="shared" si="0"/>
        <v>27757</v>
      </c>
      <c r="AC7" s="274">
        <f t="shared" si="0"/>
        <v>5417</v>
      </c>
      <c r="AD7" s="274">
        <f t="shared" si="0"/>
        <v>5205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187</v>
      </c>
      <c r="AJ7" s="274">
        <f t="shared" si="0"/>
        <v>25</v>
      </c>
      <c r="AK7" s="274">
        <f t="shared" si="0"/>
        <v>0</v>
      </c>
      <c r="AL7" s="274">
        <f t="shared" si="0"/>
        <v>0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2" customFormat="1" ht="12" customHeight="1">
      <c r="A8" s="277" t="s">
        <v>562</v>
      </c>
      <c r="B8" s="278" t="s">
        <v>564</v>
      </c>
      <c r="C8" s="277" t="s">
        <v>565</v>
      </c>
      <c r="D8" s="285">
        <f aca="true" t="shared" si="1" ref="D8:D22">SUM(E8,F8,N8,O8)</f>
        <v>152524</v>
      </c>
      <c r="E8" s="285">
        <f aca="true" t="shared" si="2" ref="E8:E22">+Q8</f>
        <v>124732</v>
      </c>
      <c r="F8" s="285">
        <f aca="true" t="shared" si="3" ref="F8:F22">SUM(G8:M8)</f>
        <v>23035</v>
      </c>
      <c r="G8" s="285">
        <v>6223</v>
      </c>
      <c r="H8" s="285">
        <v>9171</v>
      </c>
      <c r="I8" s="285">
        <v>0</v>
      </c>
      <c r="J8" s="285">
        <v>668</v>
      </c>
      <c r="K8" s="285">
        <v>2695</v>
      </c>
      <c r="L8" s="285">
        <v>4278</v>
      </c>
      <c r="M8" s="285">
        <v>0</v>
      </c>
      <c r="N8" s="285">
        <f aca="true" t="shared" si="4" ref="N8:N22">+AA8</f>
        <v>369</v>
      </c>
      <c r="O8" s="285">
        <f>+'資源化量内訳'!Y8</f>
        <v>4388</v>
      </c>
      <c r="P8" s="285">
        <f aca="true" t="shared" si="5" ref="P8:P22">+SUM(Q8,R8)</f>
        <v>127208</v>
      </c>
      <c r="Q8" s="285">
        <v>124732</v>
      </c>
      <c r="R8" s="285">
        <f aca="true" t="shared" si="6" ref="R8:R22">+SUM(S8,T8,U8,V8,W8,X8,Y8)</f>
        <v>2476</v>
      </c>
      <c r="S8" s="285">
        <v>2476</v>
      </c>
      <c r="T8" s="285">
        <v>0</v>
      </c>
      <c r="U8" s="285">
        <v>0</v>
      </c>
      <c r="V8" s="285">
        <v>0</v>
      </c>
      <c r="W8" s="285">
        <v>0</v>
      </c>
      <c r="X8" s="285">
        <v>0</v>
      </c>
      <c r="Y8" s="285">
        <v>0</v>
      </c>
      <c r="Z8" s="285">
        <f aca="true" t="shared" si="7" ref="Z8:Z22">SUM(AA8:AC8)</f>
        <v>13656</v>
      </c>
      <c r="AA8" s="285">
        <v>369</v>
      </c>
      <c r="AB8" s="285">
        <v>11783</v>
      </c>
      <c r="AC8" s="285">
        <f aca="true" t="shared" si="8" ref="AC8:AC22">SUM(AD8:AJ8)</f>
        <v>1504</v>
      </c>
      <c r="AD8" s="285">
        <v>1504</v>
      </c>
      <c r="AE8" s="285">
        <v>0</v>
      </c>
      <c r="AF8" s="285">
        <v>0</v>
      </c>
      <c r="AG8" s="285">
        <v>0</v>
      </c>
      <c r="AH8" s="285">
        <v>0</v>
      </c>
      <c r="AI8" s="285">
        <v>0</v>
      </c>
      <c r="AJ8" s="285">
        <v>0</v>
      </c>
      <c r="AK8" s="316">
        <f aca="true" t="shared" si="9" ref="AK8:AK22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562</v>
      </c>
      <c r="B9" s="289" t="s">
        <v>566</v>
      </c>
      <c r="C9" s="277" t="s">
        <v>567</v>
      </c>
      <c r="D9" s="285">
        <f t="shared" si="1"/>
        <v>66261</v>
      </c>
      <c r="E9" s="285">
        <f t="shared" si="2"/>
        <v>50120</v>
      </c>
      <c r="F9" s="285">
        <f t="shared" si="3"/>
        <v>14682</v>
      </c>
      <c r="G9" s="285">
        <v>5779</v>
      </c>
      <c r="H9" s="285">
        <v>0</v>
      </c>
      <c r="I9" s="285">
        <v>1671</v>
      </c>
      <c r="J9" s="285">
        <v>268</v>
      </c>
      <c r="K9" s="285">
        <v>5844</v>
      </c>
      <c r="L9" s="285">
        <v>1120</v>
      </c>
      <c r="M9" s="285">
        <v>0</v>
      </c>
      <c r="N9" s="285">
        <f t="shared" si="4"/>
        <v>1459</v>
      </c>
      <c r="O9" s="285">
        <f>+'資源化量内訳'!Y9</f>
        <v>0</v>
      </c>
      <c r="P9" s="285">
        <f t="shared" si="5"/>
        <v>51725</v>
      </c>
      <c r="Q9" s="285">
        <v>50120</v>
      </c>
      <c r="R9" s="285">
        <f t="shared" si="6"/>
        <v>1605</v>
      </c>
      <c r="S9" s="285">
        <v>1481</v>
      </c>
      <c r="T9" s="285">
        <v>0</v>
      </c>
      <c r="U9" s="285">
        <v>0</v>
      </c>
      <c r="V9" s="285">
        <v>0</v>
      </c>
      <c r="W9" s="285">
        <v>101</v>
      </c>
      <c r="X9" s="285">
        <v>23</v>
      </c>
      <c r="Y9" s="285">
        <v>0</v>
      </c>
      <c r="Z9" s="285">
        <f t="shared" si="7"/>
        <v>7224</v>
      </c>
      <c r="AA9" s="285">
        <v>1459</v>
      </c>
      <c r="AB9" s="285">
        <v>5655</v>
      </c>
      <c r="AC9" s="285">
        <f t="shared" si="8"/>
        <v>110</v>
      </c>
      <c r="AD9" s="285">
        <v>110</v>
      </c>
      <c r="AE9" s="285">
        <v>0</v>
      </c>
      <c r="AF9" s="285">
        <v>0</v>
      </c>
      <c r="AG9" s="285">
        <v>0</v>
      </c>
      <c r="AH9" s="285">
        <v>0</v>
      </c>
      <c r="AI9" s="285">
        <v>0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562</v>
      </c>
      <c r="B10" s="289" t="s">
        <v>568</v>
      </c>
      <c r="C10" s="277" t="s">
        <v>569</v>
      </c>
      <c r="D10" s="285">
        <f t="shared" si="1"/>
        <v>15910</v>
      </c>
      <c r="E10" s="285">
        <f t="shared" si="2"/>
        <v>12339</v>
      </c>
      <c r="F10" s="285">
        <f t="shared" si="3"/>
        <v>2286</v>
      </c>
      <c r="G10" s="285">
        <v>2286</v>
      </c>
      <c r="H10" s="285">
        <v>0</v>
      </c>
      <c r="I10" s="285">
        <v>0</v>
      </c>
      <c r="J10" s="285">
        <v>0</v>
      </c>
      <c r="K10" s="285">
        <v>0</v>
      </c>
      <c r="L10" s="285">
        <v>0</v>
      </c>
      <c r="M10" s="285">
        <v>0</v>
      </c>
      <c r="N10" s="285">
        <f t="shared" si="4"/>
        <v>1</v>
      </c>
      <c r="O10" s="285">
        <f>+'資源化量内訳'!Y10</f>
        <v>1284</v>
      </c>
      <c r="P10" s="285">
        <f t="shared" si="5"/>
        <v>13823</v>
      </c>
      <c r="Q10" s="285">
        <v>12339</v>
      </c>
      <c r="R10" s="285">
        <f t="shared" si="6"/>
        <v>1484</v>
      </c>
      <c r="S10" s="285">
        <v>1484</v>
      </c>
      <c r="T10" s="285">
        <v>0</v>
      </c>
      <c r="U10" s="285">
        <v>0</v>
      </c>
      <c r="V10" s="285">
        <v>0</v>
      </c>
      <c r="W10" s="285">
        <v>0</v>
      </c>
      <c r="X10" s="285">
        <v>0</v>
      </c>
      <c r="Y10" s="285">
        <v>0</v>
      </c>
      <c r="Z10" s="285">
        <f t="shared" si="7"/>
        <v>1694</v>
      </c>
      <c r="AA10" s="285">
        <v>1</v>
      </c>
      <c r="AB10" s="285">
        <v>1128</v>
      </c>
      <c r="AC10" s="285">
        <f t="shared" si="8"/>
        <v>565</v>
      </c>
      <c r="AD10" s="285">
        <v>565</v>
      </c>
      <c r="AE10" s="285">
        <v>0</v>
      </c>
      <c r="AF10" s="285">
        <v>0</v>
      </c>
      <c r="AG10" s="285">
        <v>0</v>
      </c>
      <c r="AH10" s="285">
        <v>0</v>
      </c>
      <c r="AI10" s="285">
        <v>0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562</v>
      </c>
      <c r="B11" s="289" t="s">
        <v>570</v>
      </c>
      <c r="C11" s="277" t="s">
        <v>571</v>
      </c>
      <c r="D11" s="285">
        <f t="shared" si="1"/>
        <v>15801</v>
      </c>
      <c r="E11" s="285">
        <f t="shared" si="2"/>
        <v>12565</v>
      </c>
      <c r="F11" s="285">
        <f t="shared" si="3"/>
        <v>2609</v>
      </c>
      <c r="G11" s="285">
        <v>1433</v>
      </c>
      <c r="H11" s="285">
        <v>0</v>
      </c>
      <c r="I11" s="285">
        <v>0</v>
      </c>
      <c r="J11" s="285">
        <v>0</v>
      </c>
      <c r="K11" s="285">
        <v>0</v>
      </c>
      <c r="L11" s="285">
        <v>1176</v>
      </c>
      <c r="M11" s="285">
        <v>0</v>
      </c>
      <c r="N11" s="285">
        <f t="shared" si="4"/>
        <v>0</v>
      </c>
      <c r="O11" s="285">
        <f>+'資源化量内訳'!Y11</f>
        <v>627</v>
      </c>
      <c r="P11" s="285">
        <f t="shared" si="5"/>
        <v>12574</v>
      </c>
      <c r="Q11" s="285">
        <v>12565</v>
      </c>
      <c r="R11" s="285">
        <f t="shared" si="6"/>
        <v>9</v>
      </c>
      <c r="S11" s="285">
        <v>0</v>
      </c>
      <c r="T11" s="285">
        <v>0</v>
      </c>
      <c r="U11" s="285">
        <v>0</v>
      </c>
      <c r="V11" s="285">
        <v>0</v>
      </c>
      <c r="W11" s="285">
        <v>0</v>
      </c>
      <c r="X11" s="285">
        <v>9</v>
      </c>
      <c r="Y11" s="285">
        <v>0</v>
      </c>
      <c r="Z11" s="285">
        <f t="shared" si="7"/>
        <v>3065</v>
      </c>
      <c r="AA11" s="285"/>
      <c r="AB11" s="285">
        <v>1814</v>
      </c>
      <c r="AC11" s="285">
        <f t="shared" si="8"/>
        <v>1251</v>
      </c>
      <c r="AD11" s="285">
        <v>1248</v>
      </c>
      <c r="AE11" s="285">
        <v>0</v>
      </c>
      <c r="AF11" s="285">
        <v>0</v>
      </c>
      <c r="AG11" s="285">
        <v>0</v>
      </c>
      <c r="AH11" s="285">
        <v>0</v>
      </c>
      <c r="AI11" s="285">
        <v>3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562</v>
      </c>
      <c r="B12" s="278" t="s">
        <v>572</v>
      </c>
      <c r="C12" s="277" t="s">
        <v>573</v>
      </c>
      <c r="D12" s="316">
        <f t="shared" si="1"/>
        <v>11966</v>
      </c>
      <c r="E12" s="316">
        <f t="shared" si="2"/>
        <v>10077</v>
      </c>
      <c r="F12" s="316">
        <f t="shared" si="3"/>
        <v>1068</v>
      </c>
      <c r="G12" s="316">
        <v>420</v>
      </c>
      <c r="H12" s="316">
        <v>0</v>
      </c>
      <c r="I12" s="316">
        <v>0</v>
      </c>
      <c r="J12" s="316">
        <v>0</v>
      </c>
      <c r="K12" s="316">
        <v>0</v>
      </c>
      <c r="L12" s="316">
        <v>648</v>
      </c>
      <c r="M12" s="316">
        <v>0</v>
      </c>
      <c r="N12" s="316">
        <f t="shared" si="4"/>
        <v>0</v>
      </c>
      <c r="O12" s="316">
        <f>+'資源化量内訳'!Y12</f>
        <v>821</v>
      </c>
      <c r="P12" s="316">
        <f t="shared" si="5"/>
        <v>10243</v>
      </c>
      <c r="Q12" s="316">
        <v>10077</v>
      </c>
      <c r="R12" s="316">
        <f t="shared" si="6"/>
        <v>166</v>
      </c>
      <c r="S12" s="316">
        <v>166</v>
      </c>
      <c r="T12" s="316">
        <v>0</v>
      </c>
      <c r="U12" s="316"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f t="shared" si="7"/>
        <v>910</v>
      </c>
      <c r="AA12" s="316">
        <v>0</v>
      </c>
      <c r="AB12" s="316">
        <v>809</v>
      </c>
      <c r="AC12" s="316">
        <f t="shared" si="8"/>
        <v>101</v>
      </c>
      <c r="AD12" s="316">
        <v>101</v>
      </c>
      <c r="AE12" s="316">
        <v>0</v>
      </c>
      <c r="AF12" s="316">
        <v>0</v>
      </c>
      <c r="AG12" s="316">
        <v>0</v>
      </c>
      <c r="AH12" s="316">
        <v>0</v>
      </c>
      <c r="AI12" s="316">
        <v>0</v>
      </c>
      <c r="AJ12" s="316">
        <v>0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562</v>
      </c>
      <c r="B13" s="278" t="s">
        <v>574</v>
      </c>
      <c r="C13" s="277" t="s">
        <v>575</v>
      </c>
      <c r="D13" s="316">
        <f t="shared" si="1"/>
        <v>14671</v>
      </c>
      <c r="E13" s="316">
        <f t="shared" si="2"/>
        <v>11040</v>
      </c>
      <c r="F13" s="316">
        <f t="shared" si="3"/>
        <v>2340</v>
      </c>
      <c r="G13" s="316">
        <v>2340</v>
      </c>
      <c r="H13" s="316">
        <v>0</v>
      </c>
      <c r="I13" s="316">
        <v>0</v>
      </c>
      <c r="J13" s="316">
        <v>0</v>
      </c>
      <c r="K13" s="316">
        <v>0</v>
      </c>
      <c r="L13" s="316">
        <v>0</v>
      </c>
      <c r="M13" s="316">
        <v>0</v>
      </c>
      <c r="N13" s="316">
        <f t="shared" si="4"/>
        <v>2</v>
      </c>
      <c r="O13" s="316">
        <f>+'資源化量内訳'!Y13</f>
        <v>1289</v>
      </c>
      <c r="P13" s="316">
        <f t="shared" si="5"/>
        <v>12560</v>
      </c>
      <c r="Q13" s="316">
        <v>11040</v>
      </c>
      <c r="R13" s="316">
        <f t="shared" si="6"/>
        <v>1520</v>
      </c>
      <c r="S13" s="316">
        <v>1520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f t="shared" si="7"/>
        <v>1590</v>
      </c>
      <c r="AA13" s="316">
        <v>2</v>
      </c>
      <c r="AB13" s="316">
        <v>1011</v>
      </c>
      <c r="AC13" s="316">
        <f t="shared" si="8"/>
        <v>577</v>
      </c>
      <c r="AD13" s="316">
        <v>577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562</v>
      </c>
      <c r="B14" s="278" t="s">
        <v>576</v>
      </c>
      <c r="C14" s="277" t="s">
        <v>577</v>
      </c>
      <c r="D14" s="316">
        <f t="shared" si="1"/>
        <v>14458</v>
      </c>
      <c r="E14" s="316">
        <f t="shared" si="2"/>
        <v>12805</v>
      </c>
      <c r="F14" s="316">
        <f t="shared" si="3"/>
        <v>1547</v>
      </c>
      <c r="G14" s="316">
        <v>933</v>
      </c>
      <c r="H14" s="316">
        <v>0</v>
      </c>
      <c r="I14" s="316">
        <v>0</v>
      </c>
      <c r="J14" s="316">
        <v>0</v>
      </c>
      <c r="K14" s="316">
        <v>76</v>
      </c>
      <c r="L14" s="316">
        <v>538</v>
      </c>
      <c r="M14" s="316">
        <v>0</v>
      </c>
      <c r="N14" s="316">
        <f t="shared" si="4"/>
        <v>106</v>
      </c>
      <c r="O14" s="316">
        <f>+'資源化量内訳'!Y14</f>
        <v>0</v>
      </c>
      <c r="P14" s="316">
        <f t="shared" si="5"/>
        <v>13162</v>
      </c>
      <c r="Q14" s="316">
        <v>12805</v>
      </c>
      <c r="R14" s="316">
        <f t="shared" si="6"/>
        <v>357</v>
      </c>
      <c r="S14" s="316">
        <v>356</v>
      </c>
      <c r="T14" s="316">
        <v>0</v>
      </c>
      <c r="U14" s="316">
        <v>0</v>
      </c>
      <c r="V14" s="316">
        <v>0</v>
      </c>
      <c r="W14" s="316">
        <v>1</v>
      </c>
      <c r="X14" s="316"/>
      <c r="Y14" s="316">
        <v>0</v>
      </c>
      <c r="Z14" s="316">
        <f t="shared" si="7"/>
        <v>1904</v>
      </c>
      <c r="AA14" s="316">
        <v>106</v>
      </c>
      <c r="AB14" s="316">
        <v>1492</v>
      </c>
      <c r="AC14" s="316">
        <f t="shared" si="8"/>
        <v>306</v>
      </c>
      <c r="AD14" s="316">
        <v>305</v>
      </c>
      <c r="AE14" s="316">
        <v>0</v>
      </c>
      <c r="AF14" s="316">
        <v>0</v>
      </c>
      <c r="AG14" s="316">
        <v>0</v>
      </c>
      <c r="AH14" s="316">
        <v>0</v>
      </c>
      <c r="AI14" s="316">
        <v>1</v>
      </c>
      <c r="AJ14" s="316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562</v>
      </c>
      <c r="B15" s="278" t="s">
        <v>578</v>
      </c>
      <c r="C15" s="277" t="s">
        <v>579</v>
      </c>
      <c r="D15" s="316">
        <f t="shared" si="1"/>
        <v>7910</v>
      </c>
      <c r="E15" s="316">
        <f t="shared" si="2"/>
        <v>6307</v>
      </c>
      <c r="F15" s="316">
        <f t="shared" si="3"/>
        <v>561</v>
      </c>
      <c r="G15" s="316">
        <v>0</v>
      </c>
      <c r="H15" s="316">
        <v>156</v>
      </c>
      <c r="I15" s="316">
        <v>0</v>
      </c>
      <c r="J15" s="316">
        <v>0</v>
      </c>
      <c r="K15" s="316">
        <v>0</v>
      </c>
      <c r="L15" s="316">
        <v>405</v>
      </c>
      <c r="M15" s="316">
        <v>0</v>
      </c>
      <c r="N15" s="316">
        <f t="shared" si="4"/>
        <v>517</v>
      </c>
      <c r="O15" s="316">
        <f>+'資源化量内訳'!Y15</f>
        <v>525</v>
      </c>
      <c r="P15" s="316">
        <f t="shared" si="5"/>
        <v>6307</v>
      </c>
      <c r="Q15" s="316">
        <v>6307</v>
      </c>
      <c r="R15" s="316">
        <f t="shared" si="6"/>
        <v>0</v>
      </c>
      <c r="S15" s="316">
        <v>0</v>
      </c>
      <c r="T15" s="316">
        <v>0</v>
      </c>
      <c r="U15" s="316">
        <v>0</v>
      </c>
      <c r="V15" s="316">
        <v>0</v>
      </c>
      <c r="W15" s="316">
        <v>0</v>
      </c>
      <c r="X15" s="316">
        <v>0</v>
      </c>
      <c r="Y15" s="316">
        <v>0</v>
      </c>
      <c r="Z15" s="316">
        <f t="shared" si="7"/>
        <v>1379</v>
      </c>
      <c r="AA15" s="316">
        <v>517</v>
      </c>
      <c r="AB15" s="316">
        <v>687</v>
      </c>
      <c r="AC15" s="316">
        <f t="shared" si="8"/>
        <v>175</v>
      </c>
      <c r="AD15" s="316">
        <v>0</v>
      </c>
      <c r="AE15" s="316">
        <v>0</v>
      </c>
      <c r="AF15" s="316">
        <v>0</v>
      </c>
      <c r="AG15" s="316">
        <v>0</v>
      </c>
      <c r="AH15" s="316">
        <v>0</v>
      </c>
      <c r="AI15" s="316">
        <v>175</v>
      </c>
      <c r="AJ15" s="316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562</v>
      </c>
      <c r="B16" s="278" t="s">
        <v>580</v>
      </c>
      <c r="C16" s="277" t="s">
        <v>581</v>
      </c>
      <c r="D16" s="316">
        <f t="shared" si="1"/>
        <v>12899</v>
      </c>
      <c r="E16" s="316">
        <f t="shared" si="2"/>
        <v>7892</v>
      </c>
      <c r="F16" s="316">
        <f t="shared" si="3"/>
        <v>4416</v>
      </c>
      <c r="G16" s="316">
        <v>368</v>
      </c>
      <c r="H16" s="316">
        <v>0</v>
      </c>
      <c r="I16" s="316">
        <v>0</v>
      </c>
      <c r="J16" s="316">
        <v>0</v>
      </c>
      <c r="K16" s="316">
        <v>3314</v>
      </c>
      <c r="L16" s="316">
        <v>709</v>
      </c>
      <c r="M16" s="316">
        <v>25</v>
      </c>
      <c r="N16" s="316">
        <f t="shared" si="4"/>
        <v>148</v>
      </c>
      <c r="O16" s="316">
        <f>+'資源化量内訳'!Y16</f>
        <v>443</v>
      </c>
      <c r="P16" s="316">
        <f t="shared" si="5"/>
        <v>8068</v>
      </c>
      <c r="Q16" s="316">
        <v>7892</v>
      </c>
      <c r="R16" s="316">
        <f t="shared" si="6"/>
        <v>176</v>
      </c>
      <c r="S16" s="316">
        <v>136</v>
      </c>
      <c r="T16" s="316">
        <v>0</v>
      </c>
      <c r="U16" s="316">
        <v>0</v>
      </c>
      <c r="V16" s="316">
        <v>0</v>
      </c>
      <c r="W16" s="316">
        <v>40</v>
      </c>
      <c r="X16" s="316">
        <v>0</v>
      </c>
      <c r="Y16" s="316">
        <v>0</v>
      </c>
      <c r="Z16" s="316">
        <f t="shared" si="7"/>
        <v>874</v>
      </c>
      <c r="AA16" s="316">
        <v>148</v>
      </c>
      <c r="AB16" s="316">
        <v>583</v>
      </c>
      <c r="AC16" s="316">
        <f t="shared" si="8"/>
        <v>143</v>
      </c>
      <c r="AD16" s="316">
        <v>118</v>
      </c>
      <c r="AE16" s="316">
        <v>0</v>
      </c>
      <c r="AF16" s="316">
        <v>0</v>
      </c>
      <c r="AG16" s="316">
        <v>0</v>
      </c>
      <c r="AH16" s="316">
        <v>0</v>
      </c>
      <c r="AI16" s="316">
        <v>0</v>
      </c>
      <c r="AJ16" s="316">
        <v>25</v>
      </c>
      <c r="AK16" s="277">
        <f t="shared" si="9"/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562</v>
      </c>
      <c r="B17" s="278" t="s">
        <v>582</v>
      </c>
      <c r="C17" s="277" t="s">
        <v>583</v>
      </c>
      <c r="D17" s="316">
        <f t="shared" si="1"/>
        <v>29547</v>
      </c>
      <c r="E17" s="316">
        <f t="shared" si="2"/>
        <v>26576</v>
      </c>
      <c r="F17" s="316">
        <f t="shared" si="3"/>
        <v>2971</v>
      </c>
      <c r="G17" s="316">
        <v>1762</v>
      </c>
      <c r="H17" s="316">
        <v>0</v>
      </c>
      <c r="I17" s="316">
        <v>0</v>
      </c>
      <c r="J17" s="316">
        <v>0</v>
      </c>
      <c r="K17" s="316">
        <v>0</v>
      </c>
      <c r="L17" s="316">
        <v>1209</v>
      </c>
      <c r="M17" s="316">
        <v>0</v>
      </c>
      <c r="N17" s="316">
        <f t="shared" si="4"/>
        <v>0</v>
      </c>
      <c r="O17" s="316">
        <f>+'資源化量内訳'!Y17</f>
        <v>0</v>
      </c>
      <c r="P17" s="316">
        <f t="shared" si="5"/>
        <v>27238</v>
      </c>
      <c r="Q17" s="316">
        <v>26576</v>
      </c>
      <c r="R17" s="316">
        <f t="shared" si="6"/>
        <v>662</v>
      </c>
      <c r="S17" s="316">
        <v>662</v>
      </c>
      <c r="T17" s="316">
        <v>0</v>
      </c>
      <c r="U17" s="316">
        <v>0</v>
      </c>
      <c r="V17" s="316">
        <v>0</v>
      </c>
      <c r="W17" s="316">
        <v>0</v>
      </c>
      <c r="X17" s="316">
        <v>0</v>
      </c>
      <c r="Y17" s="316">
        <v>0</v>
      </c>
      <c r="Z17" s="316">
        <f t="shared" si="7"/>
        <v>0</v>
      </c>
      <c r="AA17" s="316">
        <v>0</v>
      </c>
      <c r="AB17" s="316">
        <v>0</v>
      </c>
      <c r="AC17" s="316">
        <f t="shared" si="8"/>
        <v>0</v>
      </c>
      <c r="AD17" s="316">
        <v>0</v>
      </c>
      <c r="AE17" s="316">
        <v>0</v>
      </c>
      <c r="AF17" s="316">
        <v>0</v>
      </c>
      <c r="AG17" s="316">
        <v>0</v>
      </c>
      <c r="AH17" s="316">
        <v>0</v>
      </c>
      <c r="AI17" s="316">
        <v>0</v>
      </c>
      <c r="AJ17" s="316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562</v>
      </c>
      <c r="B18" s="278" t="s">
        <v>584</v>
      </c>
      <c r="C18" s="277" t="s">
        <v>585</v>
      </c>
      <c r="D18" s="316">
        <f t="shared" si="1"/>
        <v>1075</v>
      </c>
      <c r="E18" s="316">
        <f t="shared" si="2"/>
        <v>908</v>
      </c>
      <c r="F18" s="316">
        <f t="shared" si="3"/>
        <v>39</v>
      </c>
      <c r="G18" s="316">
        <v>7</v>
      </c>
      <c r="H18" s="316">
        <v>0</v>
      </c>
      <c r="I18" s="316">
        <v>0</v>
      </c>
      <c r="J18" s="316">
        <v>0</v>
      </c>
      <c r="K18" s="316">
        <v>0</v>
      </c>
      <c r="L18" s="316">
        <v>32</v>
      </c>
      <c r="M18" s="316">
        <v>0</v>
      </c>
      <c r="N18" s="316">
        <f t="shared" si="4"/>
        <v>0</v>
      </c>
      <c r="O18" s="316">
        <f>+'資源化量内訳'!Y18</f>
        <v>128</v>
      </c>
      <c r="P18" s="316">
        <f t="shared" si="5"/>
        <v>908</v>
      </c>
      <c r="Q18" s="316">
        <v>908</v>
      </c>
      <c r="R18" s="316">
        <f t="shared" si="6"/>
        <v>0</v>
      </c>
      <c r="S18" s="316">
        <v>0</v>
      </c>
      <c r="T18" s="316">
        <v>0</v>
      </c>
      <c r="U18" s="316">
        <v>0</v>
      </c>
      <c r="V18" s="316">
        <v>0</v>
      </c>
      <c r="W18" s="316">
        <v>0</v>
      </c>
      <c r="X18" s="316">
        <v>0</v>
      </c>
      <c r="Y18" s="316">
        <v>0</v>
      </c>
      <c r="Z18" s="316">
        <f t="shared" si="7"/>
        <v>91</v>
      </c>
      <c r="AA18" s="316">
        <v>0</v>
      </c>
      <c r="AB18" s="316">
        <v>84</v>
      </c>
      <c r="AC18" s="316">
        <f t="shared" si="8"/>
        <v>7</v>
      </c>
      <c r="AD18" s="316">
        <v>7</v>
      </c>
      <c r="AE18" s="316">
        <v>0</v>
      </c>
      <c r="AF18" s="316">
        <v>0</v>
      </c>
      <c r="AG18" s="316">
        <v>0</v>
      </c>
      <c r="AH18" s="316">
        <v>0</v>
      </c>
      <c r="AI18" s="316">
        <v>0</v>
      </c>
      <c r="AJ18" s="316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562</v>
      </c>
      <c r="B19" s="278" t="s">
        <v>586</v>
      </c>
      <c r="C19" s="277" t="s">
        <v>587</v>
      </c>
      <c r="D19" s="316">
        <f t="shared" si="1"/>
        <v>8325</v>
      </c>
      <c r="E19" s="316">
        <f t="shared" si="2"/>
        <v>6650</v>
      </c>
      <c r="F19" s="316">
        <f t="shared" si="3"/>
        <v>844</v>
      </c>
      <c r="G19" s="316">
        <v>187</v>
      </c>
      <c r="H19" s="316">
        <v>0</v>
      </c>
      <c r="I19" s="316">
        <v>0</v>
      </c>
      <c r="J19" s="316">
        <v>0</v>
      </c>
      <c r="K19" s="316">
        <v>0</v>
      </c>
      <c r="L19" s="316">
        <v>657</v>
      </c>
      <c r="M19" s="316">
        <v>0</v>
      </c>
      <c r="N19" s="316">
        <f t="shared" si="4"/>
        <v>0</v>
      </c>
      <c r="O19" s="316">
        <f>+'資源化量内訳'!Y19</f>
        <v>831</v>
      </c>
      <c r="P19" s="316">
        <f t="shared" si="5"/>
        <v>6720</v>
      </c>
      <c r="Q19" s="316">
        <v>6650</v>
      </c>
      <c r="R19" s="316">
        <f t="shared" si="6"/>
        <v>70</v>
      </c>
      <c r="S19" s="316">
        <v>70</v>
      </c>
      <c r="T19" s="316">
        <v>0</v>
      </c>
      <c r="U19" s="316">
        <v>0</v>
      </c>
      <c r="V19" s="316">
        <v>0</v>
      </c>
      <c r="W19" s="316">
        <v>0</v>
      </c>
      <c r="X19" s="316">
        <v>0</v>
      </c>
      <c r="Y19" s="316">
        <v>0</v>
      </c>
      <c r="Z19" s="316">
        <f t="shared" si="7"/>
        <v>671</v>
      </c>
      <c r="AA19" s="316">
        <v>0</v>
      </c>
      <c r="AB19" s="316">
        <v>620</v>
      </c>
      <c r="AC19" s="316">
        <f t="shared" si="8"/>
        <v>51</v>
      </c>
      <c r="AD19" s="316">
        <v>43</v>
      </c>
      <c r="AE19" s="316">
        <v>0</v>
      </c>
      <c r="AF19" s="316">
        <v>0</v>
      </c>
      <c r="AG19" s="316">
        <v>0</v>
      </c>
      <c r="AH19" s="316">
        <v>0</v>
      </c>
      <c r="AI19" s="316">
        <v>8</v>
      </c>
      <c r="AJ19" s="316">
        <v>0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562</v>
      </c>
      <c r="B20" s="278" t="s">
        <v>588</v>
      </c>
      <c r="C20" s="277" t="s">
        <v>589</v>
      </c>
      <c r="D20" s="316">
        <f t="shared" si="1"/>
        <v>9587</v>
      </c>
      <c r="E20" s="316">
        <f t="shared" si="2"/>
        <v>8530</v>
      </c>
      <c r="F20" s="316">
        <f t="shared" si="3"/>
        <v>177</v>
      </c>
      <c r="G20" s="316">
        <v>115</v>
      </c>
      <c r="H20" s="316">
        <v>62</v>
      </c>
      <c r="I20" s="316">
        <v>0</v>
      </c>
      <c r="J20" s="316">
        <v>0</v>
      </c>
      <c r="K20" s="316">
        <v>0</v>
      </c>
      <c r="L20" s="316">
        <v>0</v>
      </c>
      <c r="M20" s="316">
        <v>0</v>
      </c>
      <c r="N20" s="316">
        <f t="shared" si="4"/>
        <v>0</v>
      </c>
      <c r="O20" s="316">
        <f>+'資源化量内訳'!Y20</f>
        <v>880</v>
      </c>
      <c r="P20" s="316">
        <f t="shared" si="5"/>
        <v>8575</v>
      </c>
      <c r="Q20" s="316">
        <v>8530</v>
      </c>
      <c r="R20" s="316">
        <f t="shared" si="6"/>
        <v>45</v>
      </c>
      <c r="S20" s="316">
        <v>45</v>
      </c>
      <c r="T20" s="316">
        <v>0</v>
      </c>
      <c r="U20" s="316">
        <v>0</v>
      </c>
      <c r="V20" s="316">
        <v>0</v>
      </c>
      <c r="W20" s="316">
        <v>0</v>
      </c>
      <c r="X20" s="316">
        <v>0</v>
      </c>
      <c r="Y20" s="316">
        <v>0</v>
      </c>
      <c r="Z20" s="316">
        <f t="shared" si="7"/>
        <v>1038</v>
      </c>
      <c r="AA20" s="316">
        <v>0</v>
      </c>
      <c r="AB20" s="316">
        <v>1010</v>
      </c>
      <c r="AC20" s="316">
        <f t="shared" si="8"/>
        <v>28</v>
      </c>
      <c r="AD20" s="316">
        <v>28</v>
      </c>
      <c r="AE20" s="316">
        <v>0</v>
      </c>
      <c r="AF20" s="316">
        <v>0</v>
      </c>
      <c r="AG20" s="316">
        <v>0</v>
      </c>
      <c r="AH20" s="316">
        <v>0</v>
      </c>
      <c r="AI20" s="316">
        <v>0</v>
      </c>
      <c r="AJ20" s="316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562</v>
      </c>
      <c r="B21" s="278" t="s">
        <v>590</v>
      </c>
      <c r="C21" s="277" t="s">
        <v>591</v>
      </c>
      <c r="D21" s="316">
        <f t="shared" si="1"/>
        <v>10385</v>
      </c>
      <c r="E21" s="316">
        <f t="shared" si="2"/>
        <v>7906</v>
      </c>
      <c r="F21" s="316">
        <f t="shared" si="3"/>
        <v>1477</v>
      </c>
      <c r="G21" s="316">
        <v>1477</v>
      </c>
      <c r="H21" s="316">
        <v>0</v>
      </c>
      <c r="I21" s="316">
        <v>0</v>
      </c>
      <c r="J21" s="316">
        <v>0</v>
      </c>
      <c r="K21" s="316">
        <v>0</v>
      </c>
      <c r="L21" s="316">
        <v>0</v>
      </c>
      <c r="M21" s="316">
        <v>0</v>
      </c>
      <c r="N21" s="316">
        <f t="shared" si="4"/>
        <v>36</v>
      </c>
      <c r="O21" s="316">
        <f>+'資源化量内訳'!Y21</f>
        <v>966</v>
      </c>
      <c r="P21" s="316">
        <f t="shared" si="5"/>
        <v>8810</v>
      </c>
      <c r="Q21" s="316">
        <v>7906</v>
      </c>
      <c r="R21" s="316">
        <f t="shared" si="6"/>
        <v>904</v>
      </c>
      <c r="S21" s="316">
        <v>904</v>
      </c>
      <c r="T21" s="316">
        <v>0</v>
      </c>
      <c r="U21" s="316">
        <v>0</v>
      </c>
      <c r="V21" s="316">
        <v>0</v>
      </c>
      <c r="W21" s="316">
        <v>0</v>
      </c>
      <c r="X21" s="316">
        <v>0</v>
      </c>
      <c r="Y21" s="316">
        <v>0</v>
      </c>
      <c r="Z21" s="316">
        <f t="shared" si="7"/>
        <v>1149</v>
      </c>
      <c r="AA21" s="316">
        <v>36</v>
      </c>
      <c r="AB21" s="316">
        <v>710</v>
      </c>
      <c r="AC21" s="316">
        <f t="shared" si="8"/>
        <v>403</v>
      </c>
      <c r="AD21" s="316">
        <v>403</v>
      </c>
      <c r="AE21" s="316">
        <v>0</v>
      </c>
      <c r="AF21" s="316">
        <v>0</v>
      </c>
      <c r="AG21" s="316">
        <v>0</v>
      </c>
      <c r="AH21" s="316">
        <v>0</v>
      </c>
      <c r="AI21" s="316">
        <v>0</v>
      </c>
      <c r="AJ21" s="316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562</v>
      </c>
      <c r="B22" s="278" t="s">
        <v>592</v>
      </c>
      <c r="C22" s="277" t="s">
        <v>554</v>
      </c>
      <c r="D22" s="316">
        <f t="shared" si="1"/>
        <v>5343</v>
      </c>
      <c r="E22" s="316">
        <f t="shared" si="2"/>
        <v>4057</v>
      </c>
      <c r="F22" s="316">
        <f t="shared" si="3"/>
        <v>793</v>
      </c>
      <c r="G22" s="316">
        <v>793</v>
      </c>
      <c r="H22" s="316">
        <v>0</v>
      </c>
      <c r="I22" s="316">
        <v>0</v>
      </c>
      <c r="J22" s="316">
        <v>0</v>
      </c>
      <c r="K22" s="316">
        <v>0</v>
      </c>
      <c r="L22" s="316">
        <v>0</v>
      </c>
      <c r="M22" s="316">
        <v>0</v>
      </c>
      <c r="N22" s="316">
        <f t="shared" si="4"/>
        <v>18</v>
      </c>
      <c r="O22" s="316">
        <f>+'資源化量内訳'!Y22</f>
        <v>475</v>
      </c>
      <c r="P22" s="316">
        <f t="shared" si="5"/>
        <v>4572</v>
      </c>
      <c r="Q22" s="316">
        <v>4057</v>
      </c>
      <c r="R22" s="316">
        <f t="shared" si="6"/>
        <v>515</v>
      </c>
      <c r="S22" s="316">
        <v>515</v>
      </c>
      <c r="T22" s="316">
        <v>0</v>
      </c>
      <c r="U22" s="316">
        <v>0</v>
      </c>
      <c r="V22" s="316">
        <v>0</v>
      </c>
      <c r="W22" s="316">
        <v>0</v>
      </c>
      <c r="X22" s="316">
        <v>0</v>
      </c>
      <c r="Y22" s="316">
        <v>0</v>
      </c>
      <c r="Z22" s="316">
        <f t="shared" si="7"/>
        <v>585</v>
      </c>
      <c r="AA22" s="316">
        <v>18</v>
      </c>
      <c r="AB22" s="316">
        <v>371</v>
      </c>
      <c r="AC22" s="316">
        <f t="shared" si="8"/>
        <v>196</v>
      </c>
      <c r="AD22" s="316">
        <v>196</v>
      </c>
      <c r="AE22" s="316">
        <v>0</v>
      </c>
      <c r="AF22" s="316">
        <v>0</v>
      </c>
      <c r="AG22" s="316">
        <v>0</v>
      </c>
      <c r="AH22" s="316">
        <v>0</v>
      </c>
      <c r="AI22" s="316">
        <v>0</v>
      </c>
      <c r="AJ22" s="316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</sheetData>
  <sheetProtection/>
  <mergeCells count="47">
    <mergeCell ref="A2:A6"/>
    <mergeCell ref="B2:B6"/>
    <mergeCell ref="C2:C6"/>
    <mergeCell ref="F3:M3"/>
    <mergeCell ref="F4:F5"/>
    <mergeCell ref="D3:D5"/>
    <mergeCell ref="K4:K5"/>
    <mergeCell ref="E3:E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87" width="10.59765625" style="309" customWidth="1"/>
    <col min="88" max="88" width="9" style="317" customWidth="1"/>
    <col min="89" max="16384" width="9" style="311" customWidth="1"/>
  </cols>
  <sheetData>
    <row r="1" spans="1:88" s="175" customFormat="1" ht="17.25">
      <c r="A1" s="249" t="s">
        <v>559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40" t="s">
        <v>367</v>
      </c>
      <c r="B2" s="340" t="s">
        <v>368</v>
      </c>
      <c r="C2" s="340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20" t="s">
        <v>394</v>
      </c>
    </row>
    <row r="3" spans="1:88" s="176" customFormat="1" ht="25.5" customHeight="1">
      <c r="A3" s="341"/>
      <c r="B3" s="341"/>
      <c r="C3" s="343"/>
      <c r="D3" s="327" t="s">
        <v>373</v>
      </c>
      <c r="E3" s="320" t="s">
        <v>396</v>
      </c>
      <c r="F3" s="320" t="s">
        <v>398</v>
      </c>
      <c r="G3" s="320" t="s">
        <v>400</v>
      </c>
      <c r="H3" s="320" t="s">
        <v>402</v>
      </c>
      <c r="I3" s="320" t="s">
        <v>404</v>
      </c>
      <c r="J3" s="320" t="s">
        <v>405</v>
      </c>
      <c r="K3" s="320" t="s">
        <v>407</v>
      </c>
      <c r="L3" s="320" t="s">
        <v>409</v>
      </c>
      <c r="M3" s="320" t="s">
        <v>411</v>
      </c>
      <c r="N3" s="320" t="s">
        <v>413</v>
      </c>
      <c r="O3" s="320" t="s">
        <v>415</v>
      </c>
      <c r="P3" s="320" t="s">
        <v>417</v>
      </c>
      <c r="Q3" s="320" t="s">
        <v>419</v>
      </c>
      <c r="R3" s="320" t="s">
        <v>420</v>
      </c>
      <c r="S3" s="320" t="s">
        <v>421</v>
      </c>
      <c r="T3" s="320" t="s">
        <v>423</v>
      </c>
      <c r="U3" s="320" t="s">
        <v>424</v>
      </c>
      <c r="V3" s="320" t="s">
        <v>426</v>
      </c>
      <c r="W3" s="320" t="s">
        <v>428</v>
      </c>
      <c r="X3" s="320" t="s">
        <v>429</v>
      </c>
      <c r="Y3" s="327" t="s">
        <v>373</v>
      </c>
      <c r="Z3" s="320" t="s">
        <v>396</v>
      </c>
      <c r="AA3" s="320" t="s">
        <v>398</v>
      </c>
      <c r="AB3" s="320" t="s">
        <v>400</v>
      </c>
      <c r="AC3" s="320" t="s">
        <v>402</v>
      </c>
      <c r="AD3" s="320" t="s">
        <v>404</v>
      </c>
      <c r="AE3" s="320" t="s">
        <v>405</v>
      </c>
      <c r="AF3" s="320" t="s">
        <v>407</v>
      </c>
      <c r="AG3" s="320" t="s">
        <v>409</v>
      </c>
      <c r="AH3" s="320" t="s">
        <v>411</v>
      </c>
      <c r="AI3" s="320" t="s">
        <v>413</v>
      </c>
      <c r="AJ3" s="320" t="s">
        <v>415</v>
      </c>
      <c r="AK3" s="320" t="s">
        <v>417</v>
      </c>
      <c r="AL3" s="320" t="s">
        <v>419</v>
      </c>
      <c r="AM3" s="320" t="s">
        <v>420</v>
      </c>
      <c r="AN3" s="320" t="s">
        <v>421</v>
      </c>
      <c r="AO3" s="320" t="s">
        <v>423</v>
      </c>
      <c r="AP3" s="320" t="s">
        <v>424</v>
      </c>
      <c r="AQ3" s="320" t="s">
        <v>426</v>
      </c>
      <c r="AR3" s="320" t="s">
        <v>428</v>
      </c>
      <c r="AS3" s="320" t="s">
        <v>429</v>
      </c>
      <c r="AT3" s="327" t="s">
        <v>373</v>
      </c>
      <c r="AU3" s="320" t="s">
        <v>396</v>
      </c>
      <c r="AV3" s="320" t="s">
        <v>398</v>
      </c>
      <c r="AW3" s="320" t="s">
        <v>400</v>
      </c>
      <c r="AX3" s="320" t="s">
        <v>402</v>
      </c>
      <c r="AY3" s="320" t="s">
        <v>404</v>
      </c>
      <c r="AZ3" s="320" t="s">
        <v>405</v>
      </c>
      <c r="BA3" s="320" t="s">
        <v>407</v>
      </c>
      <c r="BB3" s="320" t="s">
        <v>409</v>
      </c>
      <c r="BC3" s="320" t="s">
        <v>411</v>
      </c>
      <c r="BD3" s="320" t="s">
        <v>413</v>
      </c>
      <c r="BE3" s="320" t="s">
        <v>415</v>
      </c>
      <c r="BF3" s="320" t="s">
        <v>417</v>
      </c>
      <c r="BG3" s="320" t="s">
        <v>419</v>
      </c>
      <c r="BH3" s="320" t="s">
        <v>420</v>
      </c>
      <c r="BI3" s="320" t="s">
        <v>421</v>
      </c>
      <c r="BJ3" s="320" t="s">
        <v>423</v>
      </c>
      <c r="BK3" s="320" t="s">
        <v>424</v>
      </c>
      <c r="BL3" s="320" t="s">
        <v>426</v>
      </c>
      <c r="BM3" s="320" t="s">
        <v>428</v>
      </c>
      <c r="BN3" s="320" t="s">
        <v>429</v>
      </c>
      <c r="BO3" s="327" t="s">
        <v>373</v>
      </c>
      <c r="BP3" s="320" t="s">
        <v>396</v>
      </c>
      <c r="BQ3" s="320" t="s">
        <v>398</v>
      </c>
      <c r="BR3" s="320" t="s">
        <v>400</v>
      </c>
      <c r="BS3" s="320" t="s">
        <v>402</v>
      </c>
      <c r="BT3" s="320" t="s">
        <v>404</v>
      </c>
      <c r="BU3" s="320" t="s">
        <v>405</v>
      </c>
      <c r="BV3" s="320" t="s">
        <v>407</v>
      </c>
      <c r="BW3" s="320" t="s">
        <v>409</v>
      </c>
      <c r="BX3" s="320" t="s">
        <v>411</v>
      </c>
      <c r="BY3" s="320" t="s">
        <v>413</v>
      </c>
      <c r="BZ3" s="320" t="s">
        <v>415</v>
      </c>
      <c r="CA3" s="320" t="s">
        <v>417</v>
      </c>
      <c r="CB3" s="320" t="s">
        <v>419</v>
      </c>
      <c r="CC3" s="320" t="s">
        <v>420</v>
      </c>
      <c r="CD3" s="320" t="s">
        <v>421</v>
      </c>
      <c r="CE3" s="320" t="s">
        <v>423</v>
      </c>
      <c r="CF3" s="320" t="s">
        <v>424</v>
      </c>
      <c r="CG3" s="320" t="s">
        <v>426</v>
      </c>
      <c r="CH3" s="320" t="s">
        <v>428</v>
      </c>
      <c r="CI3" s="320" t="s">
        <v>429</v>
      </c>
      <c r="CJ3" s="321"/>
    </row>
    <row r="4" spans="1:88" s="176" customFormat="1" ht="25.5" customHeight="1">
      <c r="A4" s="341"/>
      <c r="B4" s="341"/>
      <c r="C4" s="343"/>
      <c r="D4" s="327"/>
      <c r="E4" s="322"/>
      <c r="F4" s="322"/>
      <c r="G4" s="322"/>
      <c r="H4" s="322"/>
      <c r="I4" s="322"/>
      <c r="J4" s="322"/>
      <c r="K4" s="322"/>
      <c r="L4" s="322"/>
      <c r="M4" s="321"/>
      <c r="N4" s="322"/>
      <c r="O4" s="322"/>
      <c r="P4" s="322"/>
      <c r="Q4" s="322"/>
      <c r="R4" s="322"/>
      <c r="S4" s="322"/>
      <c r="T4" s="322"/>
      <c r="U4" s="322"/>
      <c r="V4" s="321"/>
      <c r="W4" s="321"/>
      <c r="X4" s="321"/>
      <c r="Y4" s="327"/>
      <c r="Z4" s="322"/>
      <c r="AA4" s="322"/>
      <c r="AB4" s="322"/>
      <c r="AC4" s="322"/>
      <c r="AD4" s="322"/>
      <c r="AE4" s="322"/>
      <c r="AF4" s="322"/>
      <c r="AG4" s="322"/>
      <c r="AH4" s="321"/>
      <c r="AI4" s="322"/>
      <c r="AJ4" s="322"/>
      <c r="AK4" s="322"/>
      <c r="AL4" s="322"/>
      <c r="AM4" s="322"/>
      <c r="AN4" s="322"/>
      <c r="AO4" s="322"/>
      <c r="AP4" s="322"/>
      <c r="AQ4" s="321"/>
      <c r="AR4" s="321"/>
      <c r="AS4" s="321"/>
      <c r="AT4" s="327"/>
      <c r="AU4" s="322"/>
      <c r="AV4" s="322"/>
      <c r="AW4" s="322"/>
      <c r="AX4" s="322"/>
      <c r="AY4" s="322"/>
      <c r="AZ4" s="322"/>
      <c r="BA4" s="322"/>
      <c r="BB4" s="322"/>
      <c r="BC4" s="321"/>
      <c r="BD4" s="322"/>
      <c r="BE4" s="322"/>
      <c r="BF4" s="322"/>
      <c r="BG4" s="322"/>
      <c r="BH4" s="322"/>
      <c r="BI4" s="322"/>
      <c r="BJ4" s="322"/>
      <c r="BK4" s="322"/>
      <c r="BL4" s="321"/>
      <c r="BM4" s="321"/>
      <c r="BN4" s="321"/>
      <c r="BO4" s="327"/>
      <c r="BP4" s="322"/>
      <c r="BQ4" s="322"/>
      <c r="BR4" s="322"/>
      <c r="BS4" s="322"/>
      <c r="BT4" s="322"/>
      <c r="BU4" s="322"/>
      <c r="BV4" s="322"/>
      <c r="BW4" s="322"/>
      <c r="BX4" s="321"/>
      <c r="BY4" s="322"/>
      <c r="BZ4" s="322"/>
      <c r="CA4" s="322"/>
      <c r="CB4" s="322"/>
      <c r="CC4" s="322"/>
      <c r="CD4" s="322"/>
      <c r="CE4" s="322"/>
      <c r="CF4" s="322"/>
      <c r="CG4" s="321"/>
      <c r="CH4" s="321"/>
      <c r="CI4" s="321"/>
      <c r="CJ4" s="321"/>
    </row>
    <row r="5" spans="1:88" s="176" customFormat="1" ht="25.5" customHeight="1">
      <c r="A5" s="341"/>
      <c r="B5" s="341"/>
      <c r="C5" s="343"/>
      <c r="D5" s="327"/>
      <c r="E5" s="322"/>
      <c r="F5" s="322"/>
      <c r="G5" s="322"/>
      <c r="H5" s="322"/>
      <c r="I5" s="322"/>
      <c r="J5" s="322"/>
      <c r="K5" s="322"/>
      <c r="L5" s="322"/>
      <c r="M5" s="321"/>
      <c r="N5" s="322"/>
      <c r="O5" s="322"/>
      <c r="P5" s="322"/>
      <c r="Q5" s="322"/>
      <c r="R5" s="322"/>
      <c r="S5" s="322"/>
      <c r="T5" s="322"/>
      <c r="U5" s="322"/>
      <c r="V5" s="321"/>
      <c r="W5" s="321"/>
      <c r="X5" s="321"/>
      <c r="Y5" s="327"/>
      <c r="Z5" s="322"/>
      <c r="AA5" s="322"/>
      <c r="AB5" s="322"/>
      <c r="AC5" s="322"/>
      <c r="AD5" s="322"/>
      <c r="AE5" s="322"/>
      <c r="AF5" s="322"/>
      <c r="AG5" s="322"/>
      <c r="AH5" s="321"/>
      <c r="AI5" s="322"/>
      <c r="AJ5" s="322"/>
      <c r="AK5" s="322"/>
      <c r="AL5" s="322"/>
      <c r="AM5" s="322"/>
      <c r="AN5" s="322"/>
      <c r="AO5" s="322"/>
      <c r="AP5" s="322"/>
      <c r="AQ5" s="321"/>
      <c r="AR5" s="321"/>
      <c r="AS5" s="321"/>
      <c r="AT5" s="327"/>
      <c r="AU5" s="322"/>
      <c r="AV5" s="322"/>
      <c r="AW5" s="322"/>
      <c r="AX5" s="322"/>
      <c r="AY5" s="322"/>
      <c r="AZ5" s="322"/>
      <c r="BA5" s="322"/>
      <c r="BB5" s="322"/>
      <c r="BC5" s="321"/>
      <c r="BD5" s="322"/>
      <c r="BE5" s="322"/>
      <c r="BF5" s="322"/>
      <c r="BG5" s="322"/>
      <c r="BH5" s="322"/>
      <c r="BI5" s="322"/>
      <c r="BJ5" s="322"/>
      <c r="BK5" s="322"/>
      <c r="BL5" s="321"/>
      <c r="BM5" s="321"/>
      <c r="BN5" s="321"/>
      <c r="BO5" s="327"/>
      <c r="BP5" s="322"/>
      <c r="BQ5" s="322"/>
      <c r="BR5" s="322"/>
      <c r="BS5" s="322"/>
      <c r="BT5" s="322"/>
      <c r="BU5" s="322"/>
      <c r="BV5" s="322"/>
      <c r="BW5" s="322"/>
      <c r="BX5" s="321"/>
      <c r="BY5" s="322"/>
      <c r="BZ5" s="322"/>
      <c r="CA5" s="322"/>
      <c r="CB5" s="322"/>
      <c r="CC5" s="322"/>
      <c r="CD5" s="322"/>
      <c r="CE5" s="322"/>
      <c r="CF5" s="322"/>
      <c r="CG5" s="321"/>
      <c r="CH5" s="321"/>
      <c r="CI5" s="321"/>
      <c r="CJ5" s="321"/>
    </row>
    <row r="6" spans="1:88" s="178" customFormat="1" ht="13.5">
      <c r="A6" s="342"/>
      <c r="B6" s="342"/>
      <c r="C6" s="345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21"/>
    </row>
    <row r="7" spans="1:88" s="276" customFormat="1" ht="12" customHeight="1">
      <c r="A7" s="271" t="s">
        <v>562</v>
      </c>
      <c r="B7" s="272" t="s">
        <v>563</v>
      </c>
      <c r="C7" s="273" t="s">
        <v>300</v>
      </c>
      <c r="D7" s="290">
        <f aca="true" t="shared" si="0" ref="D7:AI7">SUM(D8:D22)</f>
        <v>93524</v>
      </c>
      <c r="E7" s="290">
        <f t="shared" si="0"/>
        <v>39445</v>
      </c>
      <c r="F7" s="274">
        <f t="shared" si="0"/>
        <v>144</v>
      </c>
      <c r="G7" s="274">
        <f t="shared" si="0"/>
        <v>2880</v>
      </c>
      <c r="H7" s="290">
        <f t="shared" si="0"/>
        <v>8646</v>
      </c>
      <c r="I7" s="274">
        <f t="shared" si="0"/>
        <v>5562</v>
      </c>
      <c r="J7" s="274">
        <f t="shared" si="0"/>
        <v>1646</v>
      </c>
      <c r="K7" s="274">
        <f t="shared" si="0"/>
        <v>67</v>
      </c>
      <c r="L7" s="274">
        <f t="shared" si="0"/>
        <v>5767</v>
      </c>
      <c r="M7" s="274">
        <f t="shared" si="0"/>
        <v>50</v>
      </c>
      <c r="N7" s="290">
        <f t="shared" si="0"/>
        <v>579</v>
      </c>
      <c r="O7" s="274">
        <f t="shared" si="0"/>
        <v>9171</v>
      </c>
      <c r="P7" s="274">
        <f t="shared" si="0"/>
        <v>1671</v>
      </c>
      <c r="Q7" s="274">
        <f t="shared" si="0"/>
        <v>3842</v>
      </c>
      <c r="R7" s="274">
        <f t="shared" si="0"/>
        <v>6538</v>
      </c>
      <c r="S7" s="274">
        <f t="shared" si="0"/>
        <v>5669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90">
        <f t="shared" si="0"/>
        <v>20</v>
      </c>
      <c r="X7" s="290">
        <f t="shared" si="0"/>
        <v>1827</v>
      </c>
      <c r="Y7" s="274">
        <f t="shared" si="0"/>
        <v>12657</v>
      </c>
      <c r="Z7" s="274">
        <f t="shared" si="0"/>
        <v>5525</v>
      </c>
      <c r="AA7" s="274">
        <f t="shared" si="0"/>
        <v>52</v>
      </c>
      <c r="AB7" s="274">
        <f t="shared" si="0"/>
        <v>670</v>
      </c>
      <c r="AC7" s="274">
        <f t="shared" si="0"/>
        <v>639</v>
      </c>
      <c r="AD7" s="274">
        <f t="shared" si="0"/>
        <v>1198</v>
      </c>
      <c r="AE7" s="274">
        <f t="shared" si="0"/>
        <v>930</v>
      </c>
      <c r="AF7" s="274">
        <f t="shared" si="0"/>
        <v>10</v>
      </c>
      <c r="AG7" s="274">
        <f t="shared" si="0"/>
        <v>3489</v>
      </c>
      <c r="AH7" s="274">
        <f t="shared" si="0"/>
        <v>35</v>
      </c>
      <c r="AI7" s="274">
        <f t="shared" si="0"/>
        <v>21</v>
      </c>
      <c r="AJ7" s="274">
        <f aca="true" t="shared" si="1" ref="AJ7:BO7">SUM(AJ8:AJ22)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2</v>
      </c>
      <c r="AS7" s="274">
        <f t="shared" si="1"/>
        <v>86</v>
      </c>
      <c r="AT7" s="274">
        <f t="shared" si="1"/>
        <v>46824</v>
      </c>
      <c r="AU7" s="274">
        <f t="shared" si="1"/>
        <v>1864</v>
      </c>
      <c r="AV7" s="274">
        <f t="shared" si="1"/>
        <v>42</v>
      </c>
      <c r="AW7" s="274">
        <f t="shared" si="1"/>
        <v>843</v>
      </c>
      <c r="AX7" s="274">
        <f t="shared" si="1"/>
        <v>7780</v>
      </c>
      <c r="AY7" s="274">
        <f t="shared" si="1"/>
        <v>4357</v>
      </c>
      <c r="AZ7" s="274">
        <f t="shared" si="1"/>
        <v>716</v>
      </c>
      <c r="BA7" s="274">
        <f t="shared" si="1"/>
        <v>57</v>
      </c>
      <c r="BB7" s="274">
        <f t="shared" si="1"/>
        <v>2278</v>
      </c>
      <c r="BC7" s="274">
        <f t="shared" si="1"/>
        <v>15</v>
      </c>
      <c r="BD7" s="274">
        <f t="shared" si="1"/>
        <v>231</v>
      </c>
      <c r="BE7" s="274">
        <f t="shared" si="1"/>
        <v>9171</v>
      </c>
      <c r="BF7" s="274">
        <f t="shared" si="1"/>
        <v>1671</v>
      </c>
      <c r="BG7" s="274">
        <f t="shared" si="1"/>
        <v>3842</v>
      </c>
      <c r="BH7" s="274">
        <f t="shared" si="1"/>
        <v>6538</v>
      </c>
      <c r="BI7" s="274">
        <f t="shared" si="1"/>
        <v>5669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17</v>
      </c>
      <c r="BN7" s="274">
        <f t="shared" si="1"/>
        <v>1733</v>
      </c>
      <c r="BO7" s="290">
        <f t="shared" si="1"/>
        <v>34043</v>
      </c>
      <c r="BP7" s="290">
        <f aca="true" t="shared" si="2" ref="BP7:CI7">SUM(BP8:BP22)</f>
        <v>32056</v>
      </c>
      <c r="BQ7" s="290">
        <f t="shared" si="2"/>
        <v>50</v>
      </c>
      <c r="BR7" s="274">
        <f t="shared" si="2"/>
        <v>1367</v>
      </c>
      <c r="BS7" s="290">
        <f t="shared" si="2"/>
        <v>227</v>
      </c>
      <c r="BT7" s="274">
        <f t="shared" si="2"/>
        <v>7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90">
        <f t="shared" si="2"/>
        <v>327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90">
        <f t="shared" si="2"/>
        <v>1</v>
      </c>
      <c r="CI7" s="290">
        <f t="shared" si="2"/>
        <v>8</v>
      </c>
      <c r="CJ7" s="287">
        <f>+COUNTIF(CJ8:CJ22,"有る")</f>
        <v>15</v>
      </c>
    </row>
    <row r="8" spans="1:88" s="282" customFormat="1" ht="12" customHeight="1">
      <c r="A8" s="277" t="s">
        <v>562</v>
      </c>
      <c r="B8" s="278" t="s">
        <v>564</v>
      </c>
      <c r="C8" s="277" t="s">
        <v>565</v>
      </c>
      <c r="D8" s="279">
        <f aca="true" t="shared" si="3" ref="D8:D22">SUM(Y8,AT8,BO8)</f>
        <v>43066</v>
      </c>
      <c r="E8" s="279">
        <f aca="true" t="shared" si="4" ref="E8:E22">SUM(Z8,AU8,BP8)</f>
        <v>16971</v>
      </c>
      <c r="F8" s="279">
        <f aca="true" t="shared" si="5" ref="F8:F22">SUM(AA8,AV8,BQ8)</f>
        <v>8</v>
      </c>
      <c r="G8" s="279">
        <f aca="true" t="shared" si="6" ref="G8:G22">SUM(AB8,AW8,BR8)</f>
        <v>656</v>
      </c>
      <c r="H8" s="279">
        <f aca="true" t="shared" si="7" ref="H8:H22">SUM(AC8,AX8,BS8)</f>
        <v>3492</v>
      </c>
      <c r="I8" s="279">
        <f aca="true" t="shared" si="8" ref="I8:I22">SUM(AD8,AY8,BT8)</f>
        <v>2521</v>
      </c>
      <c r="J8" s="279">
        <f aca="true" t="shared" si="9" ref="J8:J22">SUM(AE8,AZ8,BU8)</f>
        <v>541</v>
      </c>
      <c r="K8" s="279">
        <f aca="true" t="shared" si="10" ref="K8:K22">SUM(AF8,BA8,BV8)</f>
        <v>0</v>
      </c>
      <c r="L8" s="279">
        <f aca="true" t="shared" si="11" ref="L8:L22">SUM(AG8,BB8,BW8)</f>
        <v>2625</v>
      </c>
      <c r="M8" s="279">
        <f aca="true" t="shared" si="12" ref="M8:M22">SUM(AH8,BC8,BX8)</f>
        <v>0</v>
      </c>
      <c r="N8" s="279">
        <f aca="true" t="shared" si="13" ref="N8:N22">SUM(AI8,BD8,BY8)</f>
        <v>505</v>
      </c>
      <c r="O8" s="279">
        <f aca="true" t="shared" si="14" ref="O8:O22">SUM(AJ8,BE8,BZ8)</f>
        <v>9171</v>
      </c>
      <c r="P8" s="279">
        <f aca="true" t="shared" si="15" ref="P8:P22">SUM(AK8,BF8,CA8)</f>
        <v>0</v>
      </c>
      <c r="Q8" s="279">
        <f aca="true" t="shared" si="16" ref="Q8:Q22">SUM(AL8,BG8,CB8)</f>
        <v>2804</v>
      </c>
      <c r="R8" s="279">
        <f aca="true" t="shared" si="17" ref="R8:R22">SUM(AM8,BH8,CC8)</f>
        <v>2452</v>
      </c>
      <c r="S8" s="279">
        <f aca="true" t="shared" si="18" ref="S8:S22">SUM(AN8,BI8,CD8)</f>
        <v>668</v>
      </c>
      <c r="T8" s="279">
        <f aca="true" t="shared" si="19" ref="T8:T22">SUM(AO8,BJ8,CE8)</f>
        <v>0</v>
      </c>
      <c r="U8" s="279">
        <f aca="true" t="shared" si="20" ref="U8:U22">SUM(AP8,BK8,CF8)</f>
        <v>0</v>
      </c>
      <c r="V8" s="279">
        <f aca="true" t="shared" si="21" ref="V8:V22">SUM(AQ8,BL8,CG8)</f>
        <v>0</v>
      </c>
      <c r="W8" s="279">
        <f aca="true" t="shared" si="22" ref="W8:W22">SUM(AR8,BM8,CH8)</f>
        <v>12</v>
      </c>
      <c r="X8" s="279">
        <f aca="true" t="shared" si="23" ref="X8:X22">SUM(AS8,BN8,CI8)</f>
        <v>640</v>
      </c>
      <c r="Y8" s="279">
        <f aca="true" t="shared" si="24" ref="Y8:Y22">SUM(Z8:AS8)</f>
        <v>4388</v>
      </c>
      <c r="Z8" s="279">
        <v>1153</v>
      </c>
      <c r="AA8" s="279">
        <v>0</v>
      </c>
      <c r="AB8" s="279">
        <v>69</v>
      </c>
      <c r="AC8" s="279">
        <v>0</v>
      </c>
      <c r="AD8" s="279">
        <v>0</v>
      </c>
      <c r="AE8" s="279">
        <v>541</v>
      </c>
      <c r="AF8" s="279">
        <v>0</v>
      </c>
      <c r="AG8" s="279">
        <v>2625</v>
      </c>
      <c r="AH8" s="279">
        <v>0</v>
      </c>
      <c r="AI8" s="279">
        <v>0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0</v>
      </c>
      <c r="AS8" s="279">
        <v>0</v>
      </c>
      <c r="AT8" s="279">
        <f>'施設資源化量内訳'!D8</f>
        <v>21966</v>
      </c>
      <c r="AU8" s="279">
        <f>'施設資源化量内訳'!E8</f>
        <v>0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3467</v>
      </c>
      <c r="AY8" s="279">
        <f>'施設資源化量内訳'!I8</f>
        <v>2521</v>
      </c>
      <c r="AZ8" s="279">
        <f>'施設資源化量内訳'!J8</f>
        <v>0</v>
      </c>
      <c r="BA8" s="279">
        <f>'施設資源化量内訳'!K8</f>
        <v>0</v>
      </c>
      <c r="BB8" s="279">
        <f>'施設資源化量内訳'!L8</f>
        <v>0</v>
      </c>
      <c r="BC8" s="279">
        <f>'施設資源化量内訳'!M8</f>
        <v>0</v>
      </c>
      <c r="BD8" s="279">
        <f>'施設資源化量内訳'!N8</f>
        <v>231</v>
      </c>
      <c r="BE8" s="279">
        <f>'施設資源化量内訳'!O8</f>
        <v>9171</v>
      </c>
      <c r="BF8" s="279">
        <f>'施設資源化量内訳'!P8</f>
        <v>0</v>
      </c>
      <c r="BG8" s="279">
        <f>'施設資源化量内訳'!Q8</f>
        <v>2804</v>
      </c>
      <c r="BH8" s="279">
        <f>'施設資源化量内訳'!R8</f>
        <v>2452</v>
      </c>
      <c r="BI8" s="279">
        <f>'施設資源化量内訳'!S8</f>
        <v>668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12</v>
      </c>
      <c r="BN8" s="279">
        <f>'施設資源化量内訳'!X8</f>
        <v>640</v>
      </c>
      <c r="BO8" s="279">
        <f aca="true" t="shared" si="25" ref="BO8:BO22">SUM(BP8:CI8)</f>
        <v>16712</v>
      </c>
      <c r="BP8" s="279">
        <v>15818</v>
      </c>
      <c r="BQ8" s="279">
        <v>8</v>
      </c>
      <c r="BR8" s="279">
        <v>587</v>
      </c>
      <c r="BS8" s="279">
        <v>25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274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0</v>
      </c>
      <c r="CI8" s="279">
        <v>0</v>
      </c>
      <c r="CJ8" s="288" t="s">
        <v>553</v>
      </c>
    </row>
    <row r="9" spans="1:88" s="282" customFormat="1" ht="12" customHeight="1">
      <c r="A9" s="277" t="s">
        <v>562</v>
      </c>
      <c r="B9" s="289" t="s">
        <v>566</v>
      </c>
      <c r="C9" s="277" t="s">
        <v>567</v>
      </c>
      <c r="D9" s="279">
        <f t="shared" si="3"/>
        <v>18472</v>
      </c>
      <c r="E9" s="279">
        <f t="shared" si="4"/>
        <v>6903</v>
      </c>
      <c r="F9" s="279">
        <f t="shared" si="5"/>
        <v>30</v>
      </c>
      <c r="G9" s="279">
        <f t="shared" si="6"/>
        <v>545</v>
      </c>
      <c r="H9" s="279">
        <f t="shared" si="7"/>
        <v>1252</v>
      </c>
      <c r="I9" s="279">
        <f t="shared" si="8"/>
        <v>542</v>
      </c>
      <c r="J9" s="279">
        <f t="shared" si="9"/>
        <v>361</v>
      </c>
      <c r="K9" s="279">
        <f t="shared" si="10"/>
        <v>0</v>
      </c>
      <c r="L9" s="279">
        <f t="shared" si="11"/>
        <v>1094</v>
      </c>
      <c r="M9" s="279">
        <f t="shared" si="12"/>
        <v>0</v>
      </c>
      <c r="N9" s="279">
        <f t="shared" si="13"/>
        <v>1</v>
      </c>
      <c r="O9" s="279">
        <f t="shared" si="14"/>
        <v>0</v>
      </c>
      <c r="P9" s="279">
        <f t="shared" si="15"/>
        <v>1671</v>
      </c>
      <c r="Q9" s="279">
        <f t="shared" si="16"/>
        <v>0</v>
      </c>
      <c r="R9" s="279">
        <f t="shared" si="17"/>
        <v>737</v>
      </c>
      <c r="S9" s="279">
        <f t="shared" si="18"/>
        <v>5001</v>
      </c>
      <c r="T9" s="279">
        <f t="shared" si="19"/>
        <v>0</v>
      </c>
      <c r="U9" s="279">
        <f t="shared" si="20"/>
        <v>0</v>
      </c>
      <c r="V9" s="279">
        <f t="shared" si="21"/>
        <v>0</v>
      </c>
      <c r="W9" s="279">
        <f t="shared" si="22"/>
        <v>5</v>
      </c>
      <c r="X9" s="279">
        <f t="shared" si="23"/>
        <v>330</v>
      </c>
      <c r="Y9" s="279">
        <f t="shared" si="24"/>
        <v>0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>
        <v>0</v>
      </c>
      <c r="AS9" s="279">
        <v>0</v>
      </c>
      <c r="AT9" s="279">
        <f>'施設資源化量内訳'!D9</f>
        <v>12967</v>
      </c>
      <c r="AU9" s="279">
        <f>'施設資源化量内訳'!E9</f>
        <v>1719</v>
      </c>
      <c r="AV9" s="279">
        <f>'施設資源化量内訳'!F9</f>
        <v>11</v>
      </c>
      <c r="AW9" s="279">
        <f>'施設資源化量内訳'!G9</f>
        <v>324</v>
      </c>
      <c r="AX9" s="279">
        <f>'施設資源化量内訳'!H9</f>
        <v>1172</v>
      </c>
      <c r="AY9" s="279">
        <f>'施設資源化量内訳'!I9</f>
        <v>542</v>
      </c>
      <c r="AZ9" s="279">
        <f>'施設資源化量内訳'!J9</f>
        <v>361</v>
      </c>
      <c r="BA9" s="279">
        <f>'施設資源化量内訳'!K9</f>
        <v>0</v>
      </c>
      <c r="BB9" s="279">
        <f>'施設資源化量内訳'!L9</f>
        <v>1094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0</v>
      </c>
      <c r="BF9" s="279">
        <f>'施設資源化量内訳'!P9</f>
        <v>1671</v>
      </c>
      <c r="BG9" s="279">
        <f>'施設資源化量内訳'!Q9</f>
        <v>0</v>
      </c>
      <c r="BH9" s="279">
        <f>'施設資源化量内訳'!R9</f>
        <v>737</v>
      </c>
      <c r="BI9" s="279">
        <f>'施設資源化量内訳'!S9</f>
        <v>5001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5</v>
      </c>
      <c r="BN9" s="279">
        <f>'施設資源化量内訳'!X9</f>
        <v>330</v>
      </c>
      <c r="BO9" s="279">
        <f t="shared" si="25"/>
        <v>5505</v>
      </c>
      <c r="BP9" s="279">
        <v>5184</v>
      </c>
      <c r="BQ9" s="279">
        <v>19</v>
      </c>
      <c r="BR9" s="279">
        <v>221</v>
      </c>
      <c r="BS9" s="279">
        <v>80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1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0</v>
      </c>
      <c r="CI9" s="279">
        <v>0</v>
      </c>
      <c r="CJ9" s="288" t="s">
        <v>553</v>
      </c>
    </row>
    <row r="10" spans="1:88" s="282" customFormat="1" ht="12" customHeight="1">
      <c r="A10" s="277" t="s">
        <v>562</v>
      </c>
      <c r="B10" s="289" t="s">
        <v>568</v>
      </c>
      <c r="C10" s="277" t="s">
        <v>569</v>
      </c>
      <c r="D10" s="279">
        <f t="shared" si="3"/>
        <v>2318</v>
      </c>
      <c r="E10" s="279">
        <f t="shared" si="4"/>
        <v>1423</v>
      </c>
      <c r="F10" s="279">
        <f t="shared" si="5"/>
        <v>9</v>
      </c>
      <c r="G10" s="279">
        <f t="shared" si="6"/>
        <v>91</v>
      </c>
      <c r="H10" s="279">
        <f t="shared" si="7"/>
        <v>351</v>
      </c>
      <c r="I10" s="279">
        <f t="shared" si="8"/>
        <v>211</v>
      </c>
      <c r="J10" s="279">
        <f t="shared" si="9"/>
        <v>78</v>
      </c>
      <c r="K10" s="279">
        <f t="shared" si="10"/>
        <v>0</v>
      </c>
      <c r="L10" s="279">
        <f t="shared" si="11"/>
        <v>125</v>
      </c>
      <c r="M10" s="279">
        <f t="shared" si="12"/>
        <v>0</v>
      </c>
      <c r="N10" s="279">
        <f t="shared" si="13"/>
        <v>0</v>
      </c>
      <c r="O10" s="279">
        <f t="shared" si="14"/>
        <v>0</v>
      </c>
      <c r="P10" s="279">
        <f t="shared" si="15"/>
        <v>0</v>
      </c>
      <c r="Q10" s="279">
        <f t="shared" si="16"/>
        <v>0</v>
      </c>
      <c r="R10" s="279">
        <f t="shared" si="17"/>
        <v>0</v>
      </c>
      <c r="S10" s="279">
        <f t="shared" si="18"/>
        <v>0</v>
      </c>
      <c r="T10" s="279">
        <f t="shared" si="19"/>
        <v>0</v>
      </c>
      <c r="U10" s="279">
        <f t="shared" si="20"/>
        <v>0</v>
      </c>
      <c r="V10" s="279">
        <f t="shared" si="21"/>
        <v>0</v>
      </c>
      <c r="W10" s="279">
        <f t="shared" si="22"/>
        <v>0</v>
      </c>
      <c r="X10" s="279">
        <f t="shared" si="23"/>
        <v>30</v>
      </c>
      <c r="Y10" s="279">
        <f t="shared" si="24"/>
        <v>1284</v>
      </c>
      <c r="Z10" s="279">
        <v>653</v>
      </c>
      <c r="AA10" s="279">
        <v>8</v>
      </c>
      <c r="AB10" s="279">
        <v>91</v>
      </c>
      <c r="AC10" s="279">
        <v>88</v>
      </c>
      <c r="AD10" s="279">
        <v>211</v>
      </c>
      <c r="AE10" s="279">
        <v>78</v>
      </c>
      <c r="AF10" s="279">
        <v>0</v>
      </c>
      <c r="AG10" s="279">
        <v>125</v>
      </c>
      <c r="AH10" s="279">
        <v>0</v>
      </c>
      <c r="AI10" s="279">
        <v>0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0</v>
      </c>
      <c r="AS10" s="279">
        <v>30</v>
      </c>
      <c r="AT10" s="279">
        <f>'施設資源化量内訳'!D10</f>
        <v>246</v>
      </c>
      <c r="AU10" s="279">
        <f>'施設資源化量内訳'!E10</f>
        <v>0</v>
      </c>
      <c r="AV10" s="279">
        <f>'施設資源化量内訳'!F10</f>
        <v>0</v>
      </c>
      <c r="AW10" s="279">
        <f>'施設資源化量内訳'!G10</f>
        <v>0</v>
      </c>
      <c r="AX10" s="279">
        <f>'施設資源化量内訳'!H10</f>
        <v>246</v>
      </c>
      <c r="AY10" s="279">
        <f>'施設資源化量内訳'!I10</f>
        <v>0</v>
      </c>
      <c r="AZ10" s="279">
        <f>'施設資源化量内訳'!J10</f>
        <v>0</v>
      </c>
      <c r="BA10" s="279">
        <f>'施設資源化量内訳'!K10</f>
        <v>0</v>
      </c>
      <c r="BB10" s="279">
        <f>'施設資源化量内訳'!L10</f>
        <v>0</v>
      </c>
      <c r="BC10" s="279">
        <f>'施設資源化量内訳'!M10</f>
        <v>0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0</v>
      </c>
      <c r="BO10" s="279">
        <f t="shared" si="25"/>
        <v>788</v>
      </c>
      <c r="BP10" s="279">
        <v>770</v>
      </c>
      <c r="BQ10" s="279">
        <v>1</v>
      </c>
      <c r="BR10" s="279">
        <v>0</v>
      </c>
      <c r="BS10" s="279">
        <v>17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553</v>
      </c>
    </row>
    <row r="11" spans="1:88" s="282" customFormat="1" ht="12" customHeight="1">
      <c r="A11" s="277" t="s">
        <v>562</v>
      </c>
      <c r="B11" s="289" t="s">
        <v>570</v>
      </c>
      <c r="C11" s="277" t="s">
        <v>571</v>
      </c>
      <c r="D11" s="279">
        <f t="shared" si="3"/>
        <v>3175</v>
      </c>
      <c r="E11" s="279">
        <f t="shared" si="4"/>
        <v>1730</v>
      </c>
      <c r="F11" s="279">
        <f t="shared" si="5"/>
        <v>31</v>
      </c>
      <c r="G11" s="279">
        <f t="shared" si="6"/>
        <v>98</v>
      </c>
      <c r="H11" s="279">
        <f t="shared" si="7"/>
        <v>465</v>
      </c>
      <c r="I11" s="279">
        <f t="shared" si="8"/>
        <v>323</v>
      </c>
      <c r="J11" s="279">
        <f t="shared" si="9"/>
        <v>154</v>
      </c>
      <c r="K11" s="279">
        <f t="shared" si="10"/>
        <v>47</v>
      </c>
      <c r="L11" s="279">
        <f t="shared" si="11"/>
        <v>326</v>
      </c>
      <c r="M11" s="279">
        <f t="shared" si="12"/>
        <v>0</v>
      </c>
      <c r="N11" s="279">
        <f t="shared" si="13"/>
        <v>1</v>
      </c>
      <c r="O11" s="279">
        <f t="shared" si="14"/>
        <v>0</v>
      </c>
      <c r="P11" s="279">
        <f t="shared" si="15"/>
        <v>0</v>
      </c>
      <c r="Q11" s="279">
        <f t="shared" si="16"/>
        <v>0</v>
      </c>
      <c r="R11" s="279">
        <f t="shared" si="17"/>
        <v>0</v>
      </c>
      <c r="S11" s="279">
        <f t="shared" si="18"/>
        <v>0</v>
      </c>
      <c r="T11" s="279">
        <f t="shared" si="19"/>
        <v>0</v>
      </c>
      <c r="U11" s="279">
        <f t="shared" si="20"/>
        <v>0</v>
      </c>
      <c r="V11" s="279">
        <f t="shared" si="21"/>
        <v>0</v>
      </c>
      <c r="W11" s="279">
        <f t="shared" si="22"/>
        <v>0</v>
      </c>
      <c r="X11" s="279">
        <f t="shared" si="23"/>
        <v>0</v>
      </c>
      <c r="Y11" s="279">
        <f t="shared" si="24"/>
        <v>627</v>
      </c>
      <c r="Z11" s="279">
        <v>441</v>
      </c>
      <c r="AA11" s="279">
        <v>0</v>
      </c>
      <c r="AB11" s="279">
        <v>0</v>
      </c>
      <c r="AC11" s="279">
        <v>186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0</v>
      </c>
      <c r="AS11" s="279">
        <v>0</v>
      </c>
      <c r="AT11" s="279">
        <f>'施設資源化量内訳'!D11</f>
        <v>1349</v>
      </c>
      <c r="AU11" s="279">
        <f>'施設資源化量内訳'!E11</f>
        <v>105</v>
      </c>
      <c r="AV11" s="279">
        <f>'施設資源化量内訳'!F11</f>
        <v>31</v>
      </c>
      <c r="AW11" s="279">
        <f>'施設資源化量内訳'!G11</f>
        <v>98</v>
      </c>
      <c r="AX11" s="279">
        <f>'施設資源化量内訳'!H11</f>
        <v>265</v>
      </c>
      <c r="AY11" s="279">
        <f>'施設資源化量内訳'!I11</f>
        <v>323</v>
      </c>
      <c r="AZ11" s="279">
        <f>'施設資源化量内訳'!J11</f>
        <v>154</v>
      </c>
      <c r="BA11" s="279">
        <f>'施設資源化量内訳'!K11</f>
        <v>47</v>
      </c>
      <c r="BB11" s="279">
        <f>'施設資源化量内訳'!L11</f>
        <v>326</v>
      </c>
      <c r="BC11" s="279">
        <f>'施設資源化量内訳'!M11</f>
        <v>0</v>
      </c>
      <c r="BD11" s="279">
        <f>'施設資源化量内訳'!N11</f>
        <v>0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0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0</v>
      </c>
      <c r="BO11" s="279">
        <f t="shared" si="25"/>
        <v>1199</v>
      </c>
      <c r="BP11" s="279">
        <v>1184</v>
      </c>
      <c r="BQ11" s="279"/>
      <c r="BR11" s="279">
        <v>0</v>
      </c>
      <c r="BS11" s="279">
        <v>14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1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553</v>
      </c>
    </row>
    <row r="12" spans="1:88" s="282" customFormat="1" ht="12" customHeight="1">
      <c r="A12" s="277" t="s">
        <v>562</v>
      </c>
      <c r="B12" s="278" t="s">
        <v>572</v>
      </c>
      <c r="C12" s="277" t="s">
        <v>573</v>
      </c>
      <c r="D12" s="312">
        <f t="shared" si="3"/>
        <v>2605</v>
      </c>
      <c r="E12" s="312">
        <f t="shared" si="4"/>
        <v>1282</v>
      </c>
      <c r="F12" s="312">
        <f t="shared" si="5"/>
        <v>13</v>
      </c>
      <c r="G12" s="312">
        <f t="shared" si="6"/>
        <v>75</v>
      </c>
      <c r="H12" s="312">
        <f t="shared" si="7"/>
        <v>268</v>
      </c>
      <c r="I12" s="312">
        <f t="shared" si="8"/>
        <v>207</v>
      </c>
      <c r="J12" s="312">
        <f t="shared" si="9"/>
        <v>71</v>
      </c>
      <c r="K12" s="312">
        <f t="shared" si="10"/>
        <v>0</v>
      </c>
      <c r="L12" s="312">
        <f t="shared" si="11"/>
        <v>130</v>
      </c>
      <c r="M12" s="312">
        <f t="shared" si="12"/>
        <v>0</v>
      </c>
      <c r="N12" s="312">
        <f t="shared" si="13"/>
        <v>24</v>
      </c>
      <c r="O12" s="312">
        <f t="shared" si="14"/>
        <v>0</v>
      </c>
      <c r="P12" s="312">
        <f t="shared" si="15"/>
        <v>0</v>
      </c>
      <c r="Q12" s="312">
        <f t="shared" si="16"/>
        <v>195</v>
      </c>
      <c r="R12" s="312">
        <f t="shared" si="17"/>
        <v>0</v>
      </c>
      <c r="S12" s="312">
        <f t="shared" si="18"/>
        <v>0</v>
      </c>
      <c r="T12" s="312">
        <f t="shared" si="19"/>
        <v>0</v>
      </c>
      <c r="U12" s="312">
        <f t="shared" si="20"/>
        <v>0</v>
      </c>
      <c r="V12" s="312">
        <f t="shared" si="21"/>
        <v>0</v>
      </c>
      <c r="W12" s="312">
        <f t="shared" si="22"/>
        <v>0</v>
      </c>
      <c r="X12" s="312">
        <f t="shared" si="23"/>
        <v>340</v>
      </c>
      <c r="Y12" s="312">
        <f t="shared" si="24"/>
        <v>821</v>
      </c>
      <c r="Z12" s="312">
        <v>516</v>
      </c>
      <c r="AA12" s="312">
        <v>12</v>
      </c>
      <c r="AB12" s="312">
        <v>75</v>
      </c>
      <c r="AC12" s="312">
        <v>0</v>
      </c>
      <c r="AD12" s="312"/>
      <c r="AE12" s="312">
        <v>71</v>
      </c>
      <c r="AF12" s="312">
        <v>0</v>
      </c>
      <c r="AG12" s="312">
        <v>130</v>
      </c>
      <c r="AH12" s="312">
        <v>0</v>
      </c>
      <c r="AI12" s="312">
        <v>10</v>
      </c>
      <c r="AJ12" s="312" t="s">
        <v>552</v>
      </c>
      <c r="AK12" s="312" t="s">
        <v>552</v>
      </c>
      <c r="AL12" s="312" t="s">
        <v>552</v>
      </c>
      <c r="AM12" s="312" t="s">
        <v>552</v>
      </c>
      <c r="AN12" s="312" t="s">
        <v>552</v>
      </c>
      <c r="AO12" s="312" t="s">
        <v>552</v>
      </c>
      <c r="AP12" s="312" t="s">
        <v>552</v>
      </c>
      <c r="AQ12" s="312" t="s">
        <v>552</v>
      </c>
      <c r="AR12" s="312">
        <v>0</v>
      </c>
      <c r="AS12" s="312">
        <v>7</v>
      </c>
      <c r="AT12" s="312">
        <f>'施設資源化量内訳'!D12</f>
        <v>995</v>
      </c>
      <c r="AU12" s="312">
        <f>'施設資源化量内訳'!E12</f>
        <v>0</v>
      </c>
      <c r="AV12" s="312">
        <f>'施設資源化量内訳'!F12</f>
        <v>0</v>
      </c>
      <c r="AW12" s="312">
        <f>'施設資源化量内訳'!G12</f>
        <v>0</v>
      </c>
      <c r="AX12" s="312">
        <f>'施設資源化量内訳'!H12</f>
        <v>260</v>
      </c>
      <c r="AY12" s="312">
        <f>'施設資源化量内訳'!I12</f>
        <v>207</v>
      </c>
      <c r="AZ12" s="312">
        <f>'施設資源化量内訳'!J12</f>
        <v>0</v>
      </c>
      <c r="BA12" s="312">
        <f>'施設資源化量内訳'!K12</f>
        <v>0</v>
      </c>
      <c r="BB12" s="312">
        <f>'施設資源化量内訳'!L12</f>
        <v>0</v>
      </c>
      <c r="BC12" s="312">
        <f>'施設資源化量内訳'!M12</f>
        <v>0</v>
      </c>
      <c r="BD12" s="312">
        <f>'施設資源化量内訳'!N12</f>
        <v>0</v>
      </c>
      <c r="BE12" s="312">
        <f>'施設資源化量内訳'!O12</f>
        <v>0</v>
      </c>
      <c r="BF12" s="312">
        <f>'施設資源化量内訳'!P12</f>
        <v>0</v>
      </c>
      <c r="BG12" s="312">
        <f>'施設資源化量内訳'!Q12</f>
        <v>195</v>
      </c>
      <c r="BH12" s="312">
        <f>'施設資源化量内訳'!R12</f>
        <v>0</v>
      </c>
      <c r="BI12" s="312">
        <f>'施設資源化量内訳'!S12</f>
        <v>0</v>
      </c>
      <c r="BJ12" s="312">
        <f>'施設資源化量内訳'!T12</f>
        <v>0</v>
      </c>
      <c r="BK12" s="312">
        <f>'施設資源化量内訳'!U12</f>
        <v>0</v>
      </c>
      <c r="BL12" s="312">
        <f>'施設資源化量内訳'!V12</f>
        <v>0</v>
      </c>
      <c r="BM12" s="312">
        <f>'施設資源化量内訳'!W12</f>
        <v>0</v>
      </c>
      <c r="BN12" s="312">
        <f>'施設資源化量内訳'!X12</f>
        <v>333</v>
      </c>
      <c r="BO12" s="312">
        <f t="shared" si="25"/>
        <v>789</v>
      </c>
      <c r="BP12" s="312">
        <v>766</v>
      </c>
      <c r="BQ12" s="312">
        <v>1</v>
      </c>
      <c r="BR12" s="312">
        <v>0</v>
      </c>
      <c r="BS12" s="312">
        <v>8</v>
      </c>
      <c r="BT12" s="312">
        <v>0</v>
      </c>
      <c r="BU12" s="312">
        <v>0</v>
      </c>
      <c r="BV12" s="312">
        <v>0</v>
      </c>
      <c r="BW12" s="312">
        <v>0</v>
      </c>
      <c r="BX12" s="312">
        <v>0</v>
      </c>
      <c r="BY12" s="312">
        <v>14</v>
      </c>
      <c r="BZ12" s="312" t="s">
        <v>552</v>
      </c>
      <c r="CA12" s="312" t="s">
        <v>552</v>
      </c>
      <c r="CB12" s="312" t="s">
        <v>552</v>
      </c>
      <c r="CC12" s="312" t="s">
        <v>552</v>
      </c>
      <c r="CD12" s="312" t="s">
        <v>552</v>
      </c>
      <c r="CE12" s="312" t="s">
        <v>552</v>
      </c>
      <c r="CF12" s="312" t="s">
        <v>552</v>
      </c>
      <c r="CG12" s="312" t="s">
        <v>552</v>
      </c>
      <c r="CH12" s="312">
        <v>0</v>
      </c>
      <c r="CI12" s="312">
        <v>0</v>
      </c>
      <c r="CJ12" s="318" t="s">
        <v>553</v>
      </c>
    </row>
    <row r="13" spans="1:88" s="282" customFormat="1" ht="12" customHeight="1">
      <c r="A13" s="277" t="s">
        <v>562</v>
      </c>
      <c r="B13" s="278" t="s">
        <v>574</v>
      </c>
      <c r="C13" s="277" t="s">
        <v>575</v>
      </c>
      <c r="D13" s="312">
        <f t="shared" si="3"/>
        <v>2000</v>
      </c>
      <c r="E13" s="312">
        <f t="shared" si="4"/>
        <v>1336</v>
      </c>
      <c r="F13" s="312">
        <f t="shared" si="5"/>
        <v>0</v>
      </c>
      <c r="G13" s="312">
        <f t="shared" si="6"/>
        <v>26</v>
      </c>
      <c r="H13" s="312">
        <f t="shared" si="7"/>
        <v>327</v>
      </c>
      <c r="I13" s="312">
        <f t="shared" si="8"/>
        <v>204</v>
      </c>
      <c r="J13" s="312">
        <f t="shared" si="9"/>
        <v>41</v>
      </c>
      <c r="K13" s="312">
        <f t="shared" si="10"/>
        <v>0</v>
      </c>
      <c r="L13" s="312">
        <f t="shared" si="11"/>
        <v>66</v>
      </c>
      <c r="M13" s="312">
        <f t="shared" si="12"/>
        <v>0</v>
      </c>
      <c r="N13" s="312">
        <f t="shared" si="13"/>
        <v>0</v>
      </c>
      <c r="O13" s="312">
        <f t="shared" si="14"/>
        <v>0</v>
      </c>
      <c r="P13" s="312">
        <f t="shared" si="15"/>
        <v>0</v>
      </c>
      <c r="Q13" s="312">
        <f t="shared" si="16"/>
        <v>0</v>
      </c>
      <c r="R13" s="312">
        <f t="shared" si="17"/>
        <v>0</v>
      </c>
      <c r="S13" s="312">
        <f t="shared" si="18"/>
        <v>0</v>
      </c>
      <c r="T13" s="312">
        <f t="shared" si="19"/>
        <v>0</v>
      </c>
      <c r="U13" s="312">
        <f t="shared" si="20"/>
        <v>0</v>
      </c>
      <c r="V13" s="312">
        <f t="shared" si="21"/>
        <v>0</v>
      </c>
      <c r="W13" s="312">
        <f t="shared" si="22"/>
        <v>0</v>
      </c>
      <c r="X13" s="312">
        <f t="shared" si="23"/>
        <v>0</v>
      </c>
      <c r="Y13" s="312">
        <f t="shared" si="24"/>
        <v>1289</v>
      </c>
      <c r="Z13" s="312">
        <v>896</v>
      </c>
      <c r="AA13" s="312"/>
      <c r="AB13" s="312">
        <v>25</v>
      </c>
      <c r="AC13" s="312">
        <v>64</v>
      </c>
      <c r="AD13" s="312">
        <v>197</v>
      </c>
      <c r="AE13" s="312">
        <v>41</v>
      </c>
      <c r="AF13" s="312">
        <v>0</v>
      </c>
      <c r="AG13" s="312">
        <v>66</v>
      </c>
      <c r="AH13" s="312">
        <v>0</v>
      </c>
      <c r="AI13" s="312">
        <v>0</v>
      </c>
      <c r="AJ13" s="312" t="s">
        <v>552</v>
      </c>
      <c r="AK13" s="312" t="s">
        <v>552</v>
      </c>
      <c r="AL13" s="312" t="s">
        <v>552</v>
      </c>
      <c r="AM13" s="312" t="s">
        <v>552</v>
      </c>
      <c r="AN13" s="312" t="s">
        <v>552</v>
      </c>
      <c r="AO13" s="312" t="s">
        <v>552</v>
      </c>
      <c r="AP13" s="312" t="s">
        <v>552</v>
      </c>
      <c r="AQ13" s="312" t="s">
        <v>552</v>
      </c>
      <c r="AR13" s="312">
        <v>0</v>
      </c>
      <c r="AS13" s="312">
        <v>0</v>
      </c>
      <c r="AT13" s="312">
        <f>'施設資源化量内訳'!D13</f>
        <v>252</v>
      </c>
      <c r="AU13" s="312">
        <f>'施設資源化量内訳'!E13</f>
        <v>0</v>
      </c>
      <c r="AV13" s="312">
        <f>'施設資源化量内訳'!F13</f>
        <v>0</v>
      </c>
      <c r="AW13" s="312">
        <f>'施設資源化量内訳'!G13</f>
        <v>0</v>
      </c>
      <c r="AX13" s="312">
        <f>'施設資源化量内訳'!H13</f>
        <v>252</v>
      </c>
      <c r="AY13" s="312">
        <f>'施設資源化量内訳'!I13</f>
        <v>0</v>
      </c>
      <c r="AZ13" s="312">
        <f>'施設資源化量内訳'!J13</f>
        <v>0</v>
      </c>
      <c r="BA13" s="312">
        <f>'施設資源化量内訳'!K13</f>
        <v>0</v>
      </c>
      <c r="BB13" s="312">
        <f>'施設資源化量内訳'!L13</f>
        <v>0</v>
      </c>
      <c r="BC13" s="312">
        <f>'施設資源化量内訳'!M13</f>
        <v>0</v>
      </c>
      <c r="BD13" s="312">
        <f>'施設資源化量内訳'!N13</f>
        <v>0</v>
      </c>
      <c r="BE13" s="312">
        <f>'施設資源化量内訳'!O13</f>
        <v>0</v>
      </c>
      <c r="BF13" s="312">
        <f>'施設資源化量内訳'!P13</f>
        <v>0</v>
      </c>
      <c r="BG13" s="312">
        <f>'施設資源化量内訳'!Q13</f>
        <v>0</v>
      </c>
      <c r="BH13" s="312">
        <f>'施設資源化量内訳'!R13</f>
        <v>0</v>
      </c>
      <c r="BI13" s="312">
        <f>'施設資源化量内訳'!S13</f>
        <v>0</v>
      </c>
      <c r="BJ13" s="312">
        <f>'施設資源化量内訳'!T13</f>
        <v>0</v>
      </c>
      <c r="BK13" s="312">
        <f>'施設資源化量内訳'!U13</f>
        <v>0</v>
      </c>
      <c r="BL13" s="312">
        <f>'施設資源化量内訳'!V13</f>
        <v>0</v>
      </c>
      <c r="BM13" s="312">
        <f>'施設資源化量内訳'!W13</f>
        <v>0</v>
      </c>
      <c r="BN13" s="312">
        <f>'施設資源化量内訳'!X13</f>
        <v>0</v>
      </c>
      <c r="BO13" s="312">
        <f t="shared" si="25"/>
        <v>459</v>
      </c>
      <c r="BP13" s="312">
        <v>440</v>
      </c>
      <c r="BQ13" s="312">
        <v>0</v>
      </c>
      <c r="BR13" s="312">
        <v>1</v>
      </c>
      <c r="BS13" s="312">
        <v>11</v>
      </c>
      <c r="BT13" s="312">
        <v>7</v>
      </c>
      <c r="BU13" s="312">
        <v>0</v>
      </c>
      <c r="BV13" s="312">
        <v>0</v>
      </c>
      <c r="BW13" s="312">
        <v>0</v>
      </c>
      <c r="BX13" s="312">
        <v>0</v>
      </c>
      <c r="BY13" s="312">
        <v>0</v>
      </c>
      <c r="BZ13" s="312" t="s">
        <v>552</v>
      </c>
      <c r="CA13" s="312" t="s">
        <v>552</v>
      </c>
      <c r="CB13" s="312" t="s">
        <v>552</v>
      </c>
      <c r="CC13" s="312" t="s">
        <v>552</v>
      </c>
      <c r="CD13" s="312" t="s">
        <v>552</v>
      </c>
      <c r="CE13" s="312" t="s">
        <v>552</v>
      </c>
      <c r="CF13" s="312" t="s">
        <v>552</v>
      </c>
      <c r="CG13" s="312" t="s">
        <v>552</v>
      </c>
      <c r="CH13" s="312">
        <v>0</v>
      </c>
      <c r="CI13" s="312">
        <v>0</v>
      </c>
      <c r="CJ13" s="318" t="s">
        <v>553</v>
      </c>
    </row>
    <row r="14" spans="1:88" s="282" customFormat="1" ht="12" customHeight="1">
      <c r="A14" s="277" t="s">
        <v>562</v>
      </c>
      <c r="B14" s="278" t="s">
        <v>576</v>
      </c>
      <c r="C14" s="277" t="s">
        <v>577</v>
      </c>
      <c r="D14" s="312">
        <f t="shared" si="3"/>
        <v>2088</v>
      </c>
      <c r="E14" s="312">
        <f t="shared" si="4"/>
        <v>1237</v>
      </c>
      <c r="F14" s="312">
        <f t="shared" si="5"/>
        <v>2</v>
      </c>
      <c r="G14" s="312">
        <f t="shared" si="6"/>
        <v>92</v>
      </c>
      <c r="H14" s="312">
        <f t="shared" si="7"/>
        <v>280</v>
      </c>
      <c r="I14" s="312">
        <f t="shared" si="8"/>
        <v>159</v>
      </c>
      <c r="J14" s="312">
        <f t="shared" si="9"/>
        <v>34</v>
      </c>
      <c r="K14" s="312">
        <f t="shared" si="10"/>
        <v>2</v>
      </c>
      <c r="L14" s="312">
        <f t="shared" si="11"/>
        <v>186</v>
      </c>
      <c r="M14" s="312">
        <f t="shared" si="12"/>
        <v>15</v>
      </c>
      <c r="N14" s="312">
        <f t="shared" si="13"/>
        <v>1</v>
      </c>
      <c r="O14" s="312">
        <f t="shared" si="14"/>
        <v>0</v>
      </c>
      <c r="P14" s="312">
        <f t="shared" si="15"/>
        <v>0</v>
      </c>
      <c r="Q14" s="312">
        <f t="shared" si="16"/>
        <v>0</v>
      </c>
      <c r="R14" s="312">
        <f t="shared" si="17"/>
        <v>75</v>
      </c>
      <c r="S14" s="312">
        <f t="shared" si="18"/>
        <v>0</v>
      </c>
      <c r="T14" s="312">
        <f t="shared" si="19"/>
        <v>0</v>
      </c>
      <c r="U14" s="312">
        <f t="shared" si="20"/>
        <v>0</v>
      </c>
      <c r="V14" s="312">
        <f t="shared" si="21"/>
        <v>0</v>
      </c>
      <c r="W14" s="312">
        <f t="shared" si="22"/>
        <v>0</v>
      </c>
      <c r="X14" s="312">
        <f t="shared" si="23"/>
        <v>5</v>
      </c>
      <c r="Y14" s="312">
        <f t="shared" si="24"/>
        <v>0</v>
      </c>
      <c r="Z14" s="312">
        <v>0</v>
      </c>
      <c r="AA14" s="312">
        <v>0</v>
      </c>
      <c r="AB14" s="312">
        <v>0</v>
      </c>
      <c r="AC14" s="312">
        <v>0</v>
      </c>
      <c r="AD14" s="312">
        <v>0</v>
      </c>
      <c r="AE14" s="312">
        <v>0</v>
      </c>
      <c r="AF14" s="312">
        <v>0</v>
      </c>
      <c r="AG14" s="312">
        <v>0</v>
      </c>
      <c r="AH14" s="312">
        <v>0</v>
      </c>
      <c r="AI14" s="312">
        <v>0</v>
      </c>
      <c r="AJ14" s="312" t="s">
        <v>552</v>
      </c>
      <c r="AK14" s="312" t="s">
        <v>552</v>
      </c>
      <c r="AL14" s="312" t="s">
        <v>552</v>
      </c>
      <c r="AM14" s="312" t="s">
        <v>552</v>
      </c>
      <c r="AN14" s="312" t="s">
        <v>552</v>
      </c>
      <c r="AO14" s="312" t="s">
        <v>552</v>
      </c>
      <c r="AP14" s="312" t="s">
        <v>552</v>
      </c>
      <c r="AQ14" s="312" t="s">
        <v>552</v>
      </c>
      <c r="AR14" s="312">
        <v>0</v>
      </c>
      <c r="AS14" s="312">
        <v>0</v>
      </c>
      <c r="AT14" s="312">
        <f>'施設資源化量内訳'!D14</f>
        <v>883</v>
      </c>
      <c r="AU14" s="312">
        <f>'施設資源化量内訳'!E14</f>
        <v>35</v>
      </c>
      <c r="AV14" s="312">
        <f>'施設資源化量内訳'!F14</f>
        <v>0</v>
      </c>
      <c r="AW14" s="312">
        <f>'施設資源化量内訳'!G14</f>
        <v>92</v>
      </c>
      <c r="AX14" s="312">
        <f>'施設資源化量内訳'!H14</f>
        <v>280</v>
      </c>
      <c r="AY14" s="312">
        <f>'施設資源化量内訳'!I14</f>
        <v>159</v>
      </c>
      <c r="AZ14" s="312">
        <f>'施設資源化量内訳'!J14</f>
        <v>34</v>
      </c>
      <c r="BA14" s="312">
        <f>'施設資源化量内訳'!K14</f>
        <v>2</v>
      </c>
      <c r="BB14" s="312">
        <f>'施設資源化量内訳'!L14</f>
        <v>186</v>
      </c>
      <c r="BC14" s="312">
        <f>'施設資源化量内訳'!M14</f>
        <v>15</v>
      </c>
      <c r="BD14" s="312">
        <f>'施設資源化量内訳'!N14</f>
        <v>0</v>
      </c>
      <c r="BE14" s="312">
        <f>'施設資源化量内訳'!O14</f>
        <v>0</v>
      </c>
      <c r="BF14" s="312">
        <f>'施設資源化量内訳'!P14</f>
        <v>0</v>
      </c>
      <c r="BG14" s="312">
        <f>'施設資源化量内訳'!Q14</f>
        <v>0</v>
      </c>
      <c r="BH14" s="312">
        <f>'施設資源化量内訳'!R14</f>
        <v>75</v>
      </c>
      <c r="BI14" s="312">
        <f>'施設資源化量内訳'!S14</f>
        <v>0</v>
      </c>
      <c r="BJ14" s="312">
        <f>'施設資源化量内訳'!T14</f>
        <v>0</v>
      </c>
      <c r="BK14" s="312">
        <f>'施設資源化量内訳'!U14</f>
        <v>0</v>
      </c>
      <c r="BL14" s="312">
        <f>'施設資源化量内訳'!V14</f>
        <v>0</v>
      </c>
      <c r="BM14" s="312">
        <f>'施設資源化量内訳'!W14</f>
        <v>0</v>
      </c>
      <c r="BN14" s="312">
        <f>'施設資源化量内訳'!X14</f>
        <v>5</v>
      </c>
      <c r="BO14" s="312">
        <f t="shared" si="25"/>
        <v>1205</v>
      </c>
      <c r="BP14" s="312">
        <v>1202</v>
      </c>
      <c r="BQ14" s="312">
        <v>2</v>
      </c>
      <c r="BR14" s="312">
        <v>0</v>
      </c>
      <c r="BS14" s="312"/>
      <c r="BT14" s="312">
        <v>0</v>
      </c>
      <c r="BU14" s="312">
        <v>0</v>
      </c>
      <c r="BV14" s="312">
        <v>0</v>
      </c>
      <c r="BW14" s="312">
        <v>0</v>
      </c>
      <c r="BX14" s="312">
        <v>0</v>
      </c>
      <c r="BY14" s="312">
        <v>1</v>
      </c>
      <c r="BZ14" s="312" t="s">
        <v>552</v>
      </c>
      <c r="CA14" s="312" t="s">
        <v>552</v>
      </c>
      <c r="CB14" s="312" t="s">
        <v>552</v>
      </c>
      <c r="CC14" s="312" t="s">
        <v>552</v>
      </c>
      <c r="CD14" s="312" t="s">
        <v>552</v>
      </c>
      <c r="CE14" s="312" t="s">
        <v>552</v>
      </c>
      <c r="CF14" s="312" t="s">
        <v>552</v>
      </c>
      <c r="CG14" s="312" t="s">
        <v>552</v>
      </c>
      <c r="CH14" s="312">
        <v>0</v>
      </c>
      <c r="CI14" s="312">
        <v>0</v>
      </c>
      <c r="CJ14" s="318" t="s">
        <v>553</v>
      </c>
    </row>
    <row r="15" spans="1:88" s="282" customFormat="1" ht="12" customHeight="1">
      <c r="A15" s="277" t="s">
        <v>562</v>
      </c>
      <c r="B15" s="278" t="s">
        <v>578</v>
      </c>
      <c r="C15" s="277" t="s">
        <v>579</v>
      </c>
      <c r="D15" s="314">
        <f t="shared" si="3"/>
        <v>1396</v>
      </c>
      <c r="E15" s="314">
        <f t="shared" si="4"/>
        <v>499</v>
      </c>
      <c r="F15" s="312">
        <f t="shared" si="5"/>
        <v>8</v>
      </c>
      <c r="G15" s="312">
        <f t="shared" si="6"/>
        <v>58</v>
      </c>
      <c r="H15" s="312">
        <f t="shared" si="7"/>
        <v>250</v>
      </c>
      <c r="I15" s="312">
        <f t="shared" si="8"/>
        <v>150</v>
      </c>
      <c r="J15" s="312">
        <f t="shared" si="9"/>
        <v>48</v>
      </c>
      <c r="K15" s="312">
        <f t="shared" si="10"/>
        <v>0</v>
      </c>
      <c r="L15" s="312">
        <f t="shared" si="11"/>
        <v>192</v>
      </c>
      <c r="M15" s="312">
        <f t="shared" si="12"/>
        <v>35</v>
      </c>
      <c r="N15" s="312">
        <f t="shared" si="13"/>
        <v>0</v>
      </c>
      <c r="O15" s="312">
        <f t="shared" si="14"/>
        <v>0</v>
      </c>
      <c r="P15" s="312">
        <f t="shared" si="15"/>
        <v>0</v>
      </c>
      <c r="Q15" s="312">
        <f t="shared" si="16"/>
        <v>0</v>
      </c>
      <c r="R15" s="312">
        <f t="shared" si="17"/>
        <v>0</v>
      </c>
      <c r="S15" s="312">
        <f t="shared" si="18"/>
        <v>0</v>
      </c>
      <c r="T15" s="312">
        <f t="shared" si="19"/>
        <v>0</v>
      </c>
      <c r="U15" s="312">
        <f t="shared" si="20"/>
        <v>0</v>
      </c>
      <c r="V15" s="312">
        <f t="shared" si="21"/>
        <v>0</v>
      </c>
      <c r="W15" s="312">
        <f t="shared" si="22"/>
        <v>0</v>
      </c>
      <c r="X15" s="312">
        <f t="shared" si="23"/>
        <v>156</v>
      </c>
      <c r="Y15" s="312">
        <f t="shared" si="24"/>
        <v>525</v>
      </c>
      <c r="Z15" s="312">
        <v>0</v>
      </c>
      <c r="AA15" s="312">
        <v>8</v>
      </c>
      <c r="AB15" s="312">
        <v>58</v>
      </c>
      <c r="AC15" s="312">
        <v>34</v>
      </c>
      <c r="AD15" s="312">
        <v>150</v>
      </c>
      <c r="AE15" s="312">
        <v>48</v>
      </c>
      <c r="AF15" s="312"/>
      <c r="AG15" s="312">
        <v>192</v>
      </c>
      <c r="AH15" s="312">
        <v>35</v>
      </c>
      <c r="AI15" s="312">
        <v>0</v>
      </c>
      <c r="AJ15" s="312" t="s">
        <v>552</v>
      </c>
      <c r="AK15" s="312" t="s">
        <v>552</v>
      </c>
      <c r="AL15" s="312" t="s">
        <v>552</v>
      </c>
      <c r="AM15" s="312" t="s">
        <v>552</v>
      </c>
      <c r="AN15" s="312" t="s">
        <v>552</v>
      </c>
      <c r="AO15" s="312" t="s">
        <v>552</v>
      </c>
      <c r="AP15" s="312" t="s">
        <v>552</v>
      </c>
      <c r="AQ15" s="312" t="s">
        <v>552</v>
      </c>
      <c r="AR15" s="312">
        <v>0</v>
      </c>
      <c r="AS15" s="312">
        <v>0</v>
      </c>
      <c r="AT15" s="312">
        <f>'施設資源化量内訳'!D15</f>
        <v>372</v>
      </c>
      <c r="AU15" s="312">
        <f>'施設資源化量内訳'!E15</f>
        <v>0</v>
      </c>
      <c r="AV15" s="312">
        <f>'施設資源化量内訳'!F15</f>
        <v>0</v>
      </c>
      <c r="AW15" s="312">
        <f>'施設資源化量内訳'!G15</f>
        <v>0</v>
      </c>
      <c r="AX15" s="312">
        <f>'施設資源化量内訳'!H15</f>
        <v>216</v>
      </c>
      <c r="AY15" s="312">
        <f>'施設資源化量内訳'!I15</f>
        <v>0</v>
      </c>
      <c r="AZ15" s="312">
        <f>'施設資源化量内訳'!J15</f>
        <v>0</v>
      </c>
      <c r="BA15" s="312">
        <f>'施設資源化量内訳'!K15</f>
        <v>0</v>
      </c>
      <c r="BB15" s="312">
        <f>'施設資源化量内訳'!L15</f>
        <v>0</v>
      </c>
      <c r="BC15" s="312">
        <f>'施設資源化量内訳'!M15</f>
        <v>0</v>
      </c>
      <c r="BD15" s="312">
        <f>'施設資源化量内訳'!N15</f>
        <v>0</v>
      </c>
      <c r="BE15" s="312">
        <f>'施設資源化量内訳'!O15</f>
        <v>0</v>
      </c>
      <c r="BF15" s="312">
        <f>'施設資源化量内訳'!P15</f>
        <v>0</v>
      </c>
      <c r="BG15" s="312">
        <f>'施設資源化量内訳'!Q15</f>
        <v>0</v>
      </c>
      <c r="BH15" s="312">
        <f>'施設資源化量内訳'!R15</f>
        <v>0</v>
      </c>
      <c r="BI15" s="312">
        <f>'施設資源化量内訳'!S15</f>
        <v>0</v>
      </c>
      <c r="BJ15" s="312">
        <f>'施設資源化量内訳'!T15</f>
        <v>0</v>
      </c>
      <c r="BK15" s="312">
        <f>'施設資源化量内訳'!U15</f>
        <v>0</v>
      </c>
      <c r="BL15" s="312">
        <f>'施設資源化量内訳'!V15</f>
        <v>0</v>
      </c>
      <c r="BM15" s="312">
        <f>'施設資源化量内訳'!W15</f>
        <v>0</v>
      </c>
      <c r="BN15" s="312">
        <f>'施設資源化量内訳'!X15</f>
        <v>156</v>
      </c>
      <c r="BO15" s="314">
        <f t="shared" si="25"/>
        <v>499</v>
      </c>
      <c r="BP15" s="314">
        <v>499</v>
      </c>
      <c r="BQ15" s="312">
        <v>0</v>
      </c>
      <c r="BR15" s="312">
        <v>0</v>
      </c>
      <c r="BS15" s="312">
        <v>0</v>
      </c>
      <c r="BT15" s="312">
        <v>0</v>
      </c>
      <c r="BU15" s="312">
        <v>0</v>
      </c>
      <c r="BV15" s="312">
        <v>0</v>
      </c>
      <c r="BW15" s="312">
        <v>0</v>
      </c>
      <c r="BX15" s="312">
        <v>0</v>
      </c>
      <c r="BY15" s="312">
        <v>0</v>
      </c>
      <c r="BZ15" s="312" t="s">
        <v>552</v>
      </c>
      <c r="CA15" s="312" t="s">
        <v>552</v>
      </c>
      <c r="CB15" s="312" t="s">
        <v>552</v>
      </c>
      <c r="CC15" s="312" t="s">
        <v>552</v>
      </c>
      <c r="CD15" s="312" t="s">
        <v>552</v>
      </c>
      <c r="CE15" s="312" t="s">
        <v>552</v>
      </c>
      <c r="CF15" s="312" t="s">
        <v>552</v>
      </c>
      <c r="CG15" s="312" t="s">
        <v>552</v>
      </c>
      <c r="CH15" s="312">
        <v>0</v>
      </c>
      <c r="CI15" s="312">
        <v>0</v>
      </c>
      <c r="CJ15" s="318" t="s">
        <v>553</v>
      </c>
    </row>
    <row r="16" spans="1:88" s="282" customFormat="1" ht="12" customHeight="1">
      <c r="A16" s="277" t="s">
        <v>562</v>
      </c>
      <c r="B16" s="278" t="s">
        <v>580</v>
      </c>
      <c r="C16" s="277" t="s">
        <v>581</v>
      </c>
      <c r="D16" s="314">
        <f t="shared" si="3"/>
        <v>5878</v>
      </c>
      <c r="E16" s="314">
        <f t="shared" si="4"/>
        <v>1381</v>
      </c>
      <c r="F16" s="314">
        <f t="shared" si="5"/>
        <v>7</v>
      </c>
      <c r="G16" s="312">
        <f t="shared" si="6"/>
        <v>124</v>
      </c>
      <c r="H16" s="314">
        <f t="shared" si="7"/>
        <v>466</v>
      </c>
      <c r="I16" s="312">
        <f t="shared" si="8"/>
        <v>302</v>
      </c>
      <c r="J16" s="312">
        <f t="shared" si="9"/>
        <v>71</v>
      </c>
      <c r="K16" s="312">
        <f t="shared" si="10"/>
        <v>6</v>
      </c>
      <c r="L16" s="312">
        <f t="shared" si="11"/>
        <v>225</v>
      </c>
      <c r="M16" s="312">
        <f t="shared" si="12"/>
        <v>0</v>
      </c>
      <c r="N16" s="314">
        <f t="shared" si="13"/>
        <v>11</v>
      </c>
      <c r="O16" s="312">
        <f t="shared" si="14"/>
        <v>0</v>
      </c>
      <c r="P16" s="312">
        <f t="shared" si="15"/>
        <v>0</v>
      </c>
      <c r="Q16" s="312">
        <f t="shared" si="16"/>
        <v>0</v>
      </c>
      <c r="R16" s="312">
        <f t="shared" si="17"/>
        <v>3274</v>
      </c>
      <c r="S16" s="312">
        <f t="shared" si="18"/>
        <v>0</v>
      </c>
      <c r="T16" s="312">
        <f t="shared" si="19"/>
        <v>0</v>
      </c>
      <c r="U16" s="312">
        <f t="shared" si="20"/>
        <v>0</v>
      </c>
      <c r="V16" s="312">
        <f t="shared" si="21"/>
        <v>0</v>
      </c>
      <c r="W16" s="314">
        <f t="shared" si="22"/>
        <v>1</v>
      </c>
      <c r="X16" s="314">
        <f t="shared" si="23"/>
        <v>10</v>
      </c>
      <c r="Y16" s="312">
        <f t="shared" si="24"/>
        <v>443</v>
      </c>
      <c r="Z16" s="312">
        <v>100</v>
      </c>
      <c r="AA16" s="312">
        <v>0</v>
      </c>
      <c r="AB16" s="312">
        <v>35</v>
      </c>
      <c r="AC16" s="312">
        <v>0</v>
      </c>
      <c r="AD16" s="312">
        <v>189</v>
      </c>
      <c r="AE16" s="312">
        <v>44</v>
      </c>
      <c r="AF16" s="312">
        <v>3</v>
      </c>
      <c r="AG16" s="312">
        <v>72</v>
      </c>
      <c r="AH16" s="312">
        <v>0</v>
      </c>
      <c r="AI16" s="312">
        <v>0</v>
      </c>
      <c r="AJ16" s="312" t="s">
        <v>552</v>
      </c>
      <c r="AK16" s="312" t="s">
        <v>552</v>
      </c>
      <c r="AL16" s="312" t="s">
        <v>552</v>
      </c>
      <c r="AM16" s="312" t="s">
        <v>552</v>
      </c>
      <c r="AN16" s="312" t="s">
        <v>552</v>
      </c>
      <c r="AO16" s="312" t="s">
        <v>552</v>
      </c>
      <c r="AP16" s="312" t="s">
        <v>552</v>
      </c>
      <c r="AQ16" s="312" t="s">
        <v>552</v>
      </c>
      <c r="AR16" s="312">
        <v>0</v>
      </c>
      <c r="AS16" s="312">
        <v>0</v>
      </c>
      <c r="AT16" s="312">
        <f>'施設資源化量内訳'!D16</f>
        <v>4097</v>
      </c>
      <c r="AU16" s="312">
        <f>'施設資源化量内訳'!E16</f>
        <v>5</v>
      </c>
      <c r="AV16" s="312">
        <f>'施設資源化量内訳'!F16</f>
        <v>0</v>
      </c>
      <c r="AW16" s="312">
        <f>'施設資源化量内訳'!G16</f>
        <v>89</v>
      </c>
      <c r="AX16" s="312">
        <f>'施設資源化量内訳'!H16</f>
        <v>431</v>
      </c>
      <c r="AY16" s="312">
        <f>'施設資源化量内訳'!I16</f>
        <v>113</v>
      </c>
      <c r="AZ16" s="312">
        <f>'施設資源化量内訳'!J16</f>
        <v>27</v>
      </c>
      <c r="BA16" s="312">
        <f>'施設資源化量内訳'!K16</f>
        <v>3</v>
      </c>
      <c r="BB16" s="312">
        <f>'施設資源化量内訳'!L16</f>
        <v>153</v>
      </c>
      <c r="BC16" s="312">
        <f>'施設資源化量内訳'!M16</f>
        <v>0</v>
      </c>
      <c r="BD16" s="312">
        <f>'施設資源化量内訳'!N16</f>
        <v>0</v>
      </c>
      <c r="BE16" s="312">
        <f>'施設資源化量内訳'!O16</f>
        <v>0</v>
      </c>
      <c r="BF16" s="312">
        <f>'施設資源化量内訳'!P16</f>
        <v>0</v>
      </c>
      <c r="BG16" s="312">
        <f>'施設資源化量内訳'!Q16</f>
        <v>0</v>
      </c>
      <c r="BH16" s="312">
        <f>'施設資源化量内訳'!R16</f>
        <v>3274</v>
      </c>
      <c r="BI16" s="312">
        <f>'施設資源化量内訳'!S16</f>
        <v>0</v>
      </c>
      <c r="BJ16" s="312">
        <f>'施設資源化量内訳'!T16</f>
        <v>0</v>
      </c>
      <c r="BK16" s="312">
        <f>'施設資源化量内訳'!U16</f>
        <v>0</v>
      </c>
      <c r="BL16" s="312">
        <f>'施設資源化量内訳'!V16</f>
        <v>0</v>
      </c>
      <c r="BM16" s="312">
        <f>'施設資源化量内訳'!W16</f>
        <v>0</v>
      </c>
      <c r="BN16" s="312">
        <f>'施設資源化量内訳'!X16</f>
        <v>2</v>
      </c>
      <c r="BO16" s="314">
        <f t="shared" si="25"/>
        <v>1338</v>
      </c>
      <c r="BP16" s="314">
        <v>1276</v>
      </c>
      <c r="BQ16" s="314">
        <v>7</v>
      </c>
      <c r="BR16" s="312">
        <v>0</v>
      </c>
      <c r="BS16" s="314">
        <v>35</v>
      </c>
      <c r="BT16" s="312">
        <v>0</v>
      </c>
      <c r="BU16" s="312">
        <v>0</v>
      </c>
      <c r="BV16" s="312">
        <v>0</v>
      </c>
      <c r="BW16" s="312">
        <v>0</v>
      </c>
      <c r="BX16" s="312">
        <v>0</v>
      </c>
      <c r="BY16" s="314">
        <v>11</v>
      </c>
      <c r="BZ16" s="312" t="s">
        <v>552</v>
      </c>
      <c r="CA16" s="312" t="s">
        <v>552</v>
      </c>
      <c r="CB16" s="312" t="s">
        <v>552</v>
      </c>
      <c r="CC16" s="312" t="s">
        <v>552</v>
      </c>
      <c r="CD16" s="312" t="s">
        <v>552</v>
      </c>
      <c r="CE16" s="312" t="s">
        <v>552</v>
      </c>
      <c r="CF16" s="312" t="s">
        <v>552</v>
      </c>
      <c r="CG16" s="312" t="s">
        <v>552</v>
      </c>
      <c r="CH16" s="314">
        <v>1</v>
      </c>
      <c r="CI16" s="314">
        <v>8</v>
      </c>
      <c r="CJ16" s="318" t="s">
        <v>553</v>
      </c>
    </row>
    <row r="17" spans="1:88" s="282" customFormat="1" ht="12" customHeight="1">
      <c r="A17" s="277" t="s">
        <v>562</v>
      </c>
      <c r="B17" s="278" t="s">
        <v>582</v>
      </c>
      <c r="C17" s="277" t="s">
        <v>583</v>
      </c>
      <c r="D17" s="312">
        <f t="shared" si="3"/>
        <v>6050</v>
      </c>
      <c r="E17" s="312">
        <f t="shared" si="4"/>
        <v>3105</v>
      </c>
      <c r="F17" s="312">
        <f t="shared" si="5"/>
        <v>12</v>
      </c>
      <c r="G17" s="312">
        <f t="shared" si="6"/>
        <v>798</v>
      </c>
      <c r="H17" s="312">
        <f t="shared" si="7"/>
        <v>669</v>
      </c>
      <c r="I17" s="312">
        <f t="shared" si="8"/>
        <v>356</v>
      </c>
      <c r="J17" s="312">
        <f t="shared" si="9"/>
        <v>110</v>
      </c>
      <c r="K17" s="312">
        <f t="shared" si="10"/>
        <v>0</v>
      </c>
      <c r="L17" s="312">
        <f t="shared" si="11"/>
        <v>425</v>
      </c>
      <c r="M17" s="312">
        <f t="shared" si="12"/>
        <v>0</v>
      </c>
      <c r="N17" s="312">
        <f t="shared" si="13"/>
        <v>25</v>
      </c>
      <c r="O17" s="312">
        <f t="shared" si="14"/>
        <v>0</v>
      </c>
      <c r="P17" s="312">
        <f t="shared" si="15"/>
        <v>0</v>
      </c>
      <c r="Q17" s="312">
        <f t="shared" si="16"/>
        <v>550</v>
      </c>
      <c r="R17" s="312">
        <f t="shared" si="17"/>
        <v>0</v>
      </c>
      <c r="S17" s="312">
        <f t="shared" si="18"/>
        <v>0</v>
      </c>
      <c r="T17" s="312">
        <f t="shared" si="19"/>
        <v>0</v>
      </c>
      <c r="U17" s="312">
        <f t="shared" si="20"/>
        <v>0</v>
      </c>
      <c r="V17" s="312">
        <f t="shared" si="21"/>
        <v>0</v>
      </c>
      <c r="W17" s="312">
        <f t="shared" si="22"/>
        <v>0</v>
      </c>
      <c r="X17" s="312">
        <f t="shared" si="23"/>
        <v>0</v>
      </c>
      <c r="Y17" s="312">
        <f t="shared" si="24"/>
        <v>0</v>
      </c>
      <c r="Z17" s="312">
        <v>0</v>
      </c>
      <c r="AA17" s="312">
        <v>0</v>
      </c>
      <c r="AB17" s="312">
        <v>0</v>
      </c>
      <c r="AC17" s="312">
        <v>0</v>
      </c>
      <c r="AD17" s="312">
        <v>0</v>
      </c>
      <c r="AE17" s="312">
        <v>0</v>
      </c>
      <c r="AF17" s="312">
        <v>0</v>
      </c>
      <c r="AG17" s="312">
        <v>0</v>
      </c>
      <c r="AH17" s="312">
        <v>0</v>
      </c>
      <c r="AI17" s="312">
        <v>0</v>
      </c>
      <c r="AJ17" s="312" t="s">
        <v>552</v>
      </c>
      <c r="AK17" s="312" t="s">
        <v>552</v>
      </c>
      <c r="AL17" s="312" t="s">
        <v>552</v>
      </c>
      <c r="AM17" s="312" t="s">
        <v>552</v>
      </c>
      <c r="AN17" s="312" t="s">
        <v>552</v>
      </c>
      <c r="AO17" s="312" t="s">
        <v>552</v>
      </c>
      <c r="AP17" s="312" t="s">
        <v>552</v>
      </c>
      <c r="AQ17" s="312" t="s">
        <v>552</v>
      </c>
      <c r="AR17" s="312">
        <v>0</v>
      </c>
      <c r="AS17" s="312">
        <v>0</v>
      </c>
      <c r="AT17" s="312">
        <f>'施設資源化量内訳'!D17</f>
        <v>2322</v>
      </c>
      <c r="AU17" s="312">
        <f>'施設資源化量内訳'!E17</f>
        <v>0</v>
      </c>
      <c r="AV17" s="312">
        <f>'施設資源化量内訳'!F17</f>
        <v>0</v>
      </c>
      <c r="AW17" s="312">
        <f>'施設資源化量内訳'!G17</f>
        <v>240</v>
      </c>
      <c r="AX17" s="312">
        <f>'施設資源化量内訳'!H17</f>
        <v>641</v>
      </c>
      <c r="AY17" s="312">
        <f>'施設資源化量内訳'!I17</f>
        <v>356</v>
      </c>
      <c r="AZ17" s="312">
        <f>'施設資源化量内訳'!J17</f>
        <v>110</v>
      </c>
      <c r="BA17" s="312">
        <f>'施設資源化量内訳'!K17</f>
        <v>0</v>
      </c>
      <c r="BB17" s="312">
        <f>'施設資源化量内訳'!L17</f>
        <v>425</v>
      </c>
      <c r="BC17" s="312">
        <f>'施設資源化量内訳'!M17</f>
        <v>0</v>
      </c>
      <c r="BD17" s="312">
        <f>'施設資源化量内訳'!N17</f>
        <v>0</v>
      </c>
      <c r="BE17" s="312">
        <f>'施設資源化量内訳'!O17</f>
        <v>0</v>
      </c>
      <c r="BF17" s="312">
        <f>'施設資源化量内訳'!P17</f>
        <v>0</v>
      </c>
      <c r="BG17" s="312">
        <f>'施設資源化量内訳'!Q17</f>
        <v>550</v>
      </c>
      <c r="BH17" s="312">
        <f>'施設資源化量内訳'!R17</f>
        <v>0</v>
      </c>
      <c r="BI17" s="312">
        <f>'施設資源化量内訳'!S17</f>
        <v>0</v>
      </c>
      <c r="BJ17" s="312">
        <f>'施設資源化量内訳'!T17</f>
        <v>0</v>
      </c>
      <c r="BK17" s="312">
        <f>'施設資源化量内訳'!U17</f>
        <v>0</v>
      </c>
      <c r="BL17" s="312">
        <f>'施設資源化量内訳'!V17</f>
        <v>0</v>
      </c>
      <c r="BM17" s="312">
        <f>'施設資源化量内訳'!W17</f>
        <v>0</v>
      </c>
      <c r="BN17" s="312">
        <f>'施設資源化量内訳'!X17</f>
        <v>0</v>
      </c>
      <c r="BO17" s="312">
        <f t="shared" si="25"/>
        <v>3728</v>
      </c>
      <c r="BP17" s="312">
        <v>3105</v>
      </c>
      <c r="BQ17" s="312">
        <v>12</v>
      </c>
      <c r="BR17" s="312">
        <v>558</v>
      </c>
      <c r="BS17" s="312">
        <v>28</v>
      </c>
      <c r="BT17" s="312">
        <v>0</v>
      </c>
      <c r="BU17" s="312">
        <v>0</v>
      </c>
      <c r="BV17" s="312">
        <v>0</v>
      </c>
      <c r="BW17" s="312">
        <v>0</v>
      </c>
      <c r="BX17" s="312">
        <v>0</v>
      </c>
      <c r="BY17" s="312">
        <v>25</v>
      </c>
      <c r="BZ17" s="312" t="s">
        <v>552</v>
      </c>
      <c r="CA17" s="312" t="s">
        <v>552</v>
      </c>
      <c r="CB17" s="312" t="s">
        <v>552</v>
      </c>
      <c r="CC17" s="312" t="s">
        <v>552</v>
      </c>
      <c r="CD17" s="312" t="s">
        <v>552</v>
      </c>
      <c r="CE17" s="312" t="s">
        <v>552</v>
      </c>
      <c r="CF17" s="312" t="s">
        <v>552</v>
      </c>
      <c r="CG17" s="312" t="s">
        <v>552</v>
      </c>
      <c r="CH17" s="312">
        <v>0</v>
      </c>
      <c r="CI17" s="312">
        <v>0</v>
      </c>
      <c r="CJ17" s="318" t="s">
        <v>553</v>
      </c>
    </row>
    <row r="18" spans="1:88" s="282" customFormat="1" ht="12" customHeight="1">
      <c r="A18" s="277" t="s">
        <v>562</v>
      </c>
      <c r="B18" s="278" t="s">
        <v>584</v>
      </c>
      <c r="C18" s="277" t="s">
        <v>585</v>
      </c>
      <c r="D18" s="312">
        <f t="shared" si="3"/>
        <v>183</v>
      </c>
      <c r="E18" s="312">
        <f t="shared" si="4"/>
        <v>95</v>
      </c>
      <c r="F18" s="312">
        <f t="shared" si="5"/>
        <v>0</v>
      </c>
      <c r="G18" s="312">
        <f t="shared" si="6"/>
        <v>8</v>
      </c>
      <c r="H18" s="312">
        <f t="shared" si="7"/>
        <v>18</v>
      </c>
      <c r="I18" s="312">
        <f t="shared" si="8"/>
        <v>15</v>
      </c>
      <c r="J18" s="312">
        <f t="shared" si="9"/>
        <v>2</v>
      </c>
      <c r="K18" s="312">
        <f t="shared" si="10"/>
        <v>0</v>
      </c>
      <c r="L18" s="312">
        <f t="shared" si="11"/>
        <v>23</v>
      </c>
      <c r="M18" s="312">
        <f t="shared" si="12"/>
        <v>0</v>
      </c>
      <c r="N18" s="312">
        <f t="shared" si="13"/>
        <v>0</v>
      </c>
      <c r="O18" s="312">
        <f t="shared" si="14"/>
        <v>0</v>
      </c>
      <c r="P18" s="312">
        <f t="shared" si="15"/>
        <v>0</v>
      </c>
      <c r="Q18" s="312">
        <f t="shared" si="16"/>
        <v>22</v>
      </c>
      <c r="R18" s="312">
        <f t="shared" si="17"/>
        <v>0</v>
      </c>
      <c r="S18" s="312">
        <f t="shared" si="18"/>
        <v>0</v>
      </c>
      <c r="T18" s="312">
        <f t="shared" si="19"/>
        <v>0</v>
      </c>
      <c r="U18" s="312">
        <f t="shared" si="20"/>
        <v>0</v>
      </c>
      <c r="V18" s="312">
        <f t="shared" si="21"/>
        <v>0</v>
      </c>
      <c r="W18" s="312">
        <f t="shared" si="22"/>
        <v>0</v>
      </c>
      <c r="X18" s="312">
        <f t="shared" si="23"/>
        <v>0</v>
      </c>
      <c r="Y18" s="312">
        <f t="shared" si="24"/>
        <v>128</v>
      </c>
      <c r="Z18" s="312">
        <v>95</v>
      </c>
      <c r="AA18" s="312">
        <v>0</v>
      </c>
      <c r="AB18" s="312">
        <v>8</v>
      </c>
      <c r="AC18" s="312">
        <v>0</v>
      </c>
      <c r="AD18" s="312">
        <v>0</v>
      </c>
      <c r="AE18" s="312">
        <v>2</v>
      </c>
      <c r="AF18" s="312">
        <v>0</v>
      </c>
      <c r="AG18" s="312">
        <v>23</v>
      </c>
      <c r="AH18" s="312">
        <v>0</v>
      </c>
      <c r="AI18" s="312">
        <v>0</v>
      </c>
      <c r="AJ18" s="312" t="s">
        <v>552</v>
      </c>
      <c r="AK18" s="312" t="s">
        <v>552</v>
      </c>
      <c r="AL18" s="312" t="s">
        <v>552</v>
      </c>
      <c r="AM18" s="312" t="s">
        <v>552</v>
      </c>
      <c r="AN18" s="312" t="s">
        <v>552</v>
      </c>
      <c r="AO18" s="312" t="s">
        <v>552</v>
      </c>
      <c r="AP18" s="312" t="s">
        <v>552</v>
      </c>
      <c r="AQ18" s="312" t="s">
        <v>552</v>
      </c>
      <c r="AR18" s="312">
        <v>0</v>
      </c>
      <c r="AS18" s="312">
        <v>0</v>
      </c>
      <c r="AT18" s="312">
        <f>'施設資源化量内訳'!D18</f>
        <v>55</v>
      </c>
      <c r="AU18" s="312">
        <f>'施設資源化量内訳'!E18</f>
        <v>0</v>
      </c>
      <c r="AV18" s="312">
        <f>'施設資源化量内訳'!F18</f>
        <v>0</v>
      </c>
      <c r="AW18" s="312">
        <f>'施設資源化量内訳'!G18</f>
        <v>0</v>
      </c>
      <c r="AX18" s="312">
        <f>'施設資源化量内訳'!H18</f>
        <v>18</v>
      </c>
      <c r="AY18" s="312">
        <f>'施設資源化量内訳'!I18</f>
        <v>15</v>
      </c>
      <c r="AZ18" s="312">
        <f>'施設資源化量内訳'!J18</f>
        <v>0</v>
      </c>
      <c r="BA18" s="312">
        <f>'施設資源化量内訳'!K18</f>
        <v>0</v>
      </c>
      <c r="BB18" s="312">
        <f>'施設資源化量内訳'!L18</f>
        <v>0</v>
      </c>
      <c r="BC18" s="312">
        <f>'施設資源化量内訳'!M18</f>
        <v>0</v>
      </c>
      <c r="BD18" s="312">
        <f>'施設資源化量内訳'!N18</f>
        <v>0</v>
      </c>
      <c r="BE18" s="312">
        <f>'施設資源化量内訳'!O18</f>
        <v>0</v>
      </c>
      <c r="BF18" s="312">
        <f>'施設資源化量内訳'!P18</f>
        <v>0</v>
      </c>
      <c r="BG18" s="312">
        <f>'施設資源化量内訳'!Q18</f>
        <v>22</v>
      </c>
      <c r="BH18" s="312">
        <f>'施設資源化量内訳'!R18</f>
        <v>0</v>
      </c>
      <c r="BI18" s="312">
        <f>'施設資源化量内訳'!S18</f>
        <v>0</v>
      </c>
      <c r="BJ18" s="312">
        <f>'施設資源化量内訳'!T18</f>
        <v>0</v>
      </c>
      <c r="BK18" s="312">
        <f>'施設資源化量内訳'!U18</f>
        <v>0</v>
      </c>
      <c r="BL18" s="312">
        <f>'施設資源化量内訳'!V18</f>
        <v>0</v>
      </c>
      <c r="BM18" s="312">
        <f>'施設資源化量内訳'!W18</f>
        <v>0</v>
      </c>
      <c r="BN18" s="312">
        <f>'施設資源化量内訳'!X18</f>
        <v>0</v>
      </c>
      <c r="BO18" s="312">
        <f t="shared" si="25"/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v>0</v>
      </c>
      <c r="BU18" s="312">
        <v>0</v>
      </c>
      <c r="BV18" s="312">
        <v>0</v>
      </c>
      <c r="BW18" s="312">
        <v>0</v>
      </c>
      <c r="BX18" s="312">
        <v>0</v>
      </c>
      <c r="BY18" s="312">
        <v>0</v>
      </c>
      <c r="BZ18" s="312" t="s">
        <v>552</v>
      </c>
      <c r="CA18" s="312" t="s">
        <v>552</v>
      </c>
      <c r="CB18" s="312" t="s">
        <v>552</v>
      </c>
      <c r="CC18" s="312" t="s">
        <v>552</v>
      </c>
      <c r="CD18" s="312" t="s">
        <v>552</v>
      </c>
      <c r="CE18" s="312" t="s">
        <v>552</v>
      </c>
      <c r="CF18" s="312" t="s">
        <v>552</v>
      </c>
      <c r="CG18" s="312" t="s">
        <v>552</v>
      </c>
      <c r="CH18" s="312">
        <v>0</v>
      </c>
      <c r="CI18" s="312">
        <v>0</v>
      </c>
      <c r="CJ18" s="318" t="s">
        <v>553</v>
      </c>
    </row>
    <row r="19" spans="1:88" s="282" customFormat="1" ht="12" customHeight="1">
      <c r="A19" s="277" t="s">
        <v>562</v>
      </c>
      <c r="B19" s="278" t="s">
        <v>586</v>
      </c>
      <c r="C19" s="277" t="s">
        <v>587</v>
      </c>
      <c r="D19" s="312">
        <f t="shared" si="3"/>
        <v>1888</v>
      </c>
      <c r="E19" s="312">
        <f t="shared" si="4"/>
        <v>982</v>
      </c>
      <c r="F19" s="312">
        <f t="shared" si="5"/>
        <v>5</v>
      </c>
      <c r="G19" s="312">
        <f t="shared" si="6"/>
        <v>56</v>
      </c>
      <c r="H19" s="312">
        <f t="shared" si="7"/>
        <v>230</v>
      </c>
      <c r="I19" s="312">
        <f t="shared" si="8"/>
        <v>121</v>
      </c>
      <c r="J19" s="312">
        <f t="shared" si="9"/>
        <v>30</v>
      </c>
      <c r="K19" s="312">
        <f t="shared" si="10"/>
        <v>5</v>
      </c>
      <c r="L19" s="312">
        <f t="shared" si="11"/>
        <v>94</v>
      </c>
      <c r="M19" s="312">
        <f t="shared" si="12"/>
        <v>0</v>
      </c>
      <c r="N19" s="312">
        <f t="shared" si="13"/>
        <v>11</v>
      </c>
      <c r="O19" s="312">
        <f t="shared" si="14"/>
        <v>0</v>
      </c>
      <c r="P19" s="312">
        <f t="shared" si="15"/>
        <v>0</v>
      </c>
      <c r="Q19" s="312">
        <f t="shared" si="16"/>
        <v>147</v>
      </c>
      <c r="R19" s="312">
        <f t="shared" si="17"/>
        <v>0</v>
      </c>
      <c r="S19" s="312">
        <f t="shared" si="18"/>
        <v>0</v>
      </c>
      <c r="T19" s="312">
        <f t="shared" si="19"/>
        <v>0</v>
      </c>
      <c r="U19" s="312">
        <f t="shared" si="20"/>
        <v>0</v>
      </c>
      <c r="V19" s="312">
        <f t="shared" si="21"/>
        <v>0</v>
      </c>
      <c r="W19" s="312">
        <f t="shared" si="22"/>
        <v>2</v>
      </c>
      <c r="X19" s="312">
        <f t="shared" si="23"/>
        <v>205</v>
      </c>
      <c r="Y19" s="312">
        <f t="shared" si="24"/>
        <v>831</v>
      </c>
      <c r="Z19" s="312">
        <v>757</v>
      </c>
      <c r="AA19" s="312">
        <v>5</v>
      </c>
      <c r="AB19" s="312">
        <v>56</v>
      </c>
      <c r="AC19" s="312">
        <v>0</v>
      </c>
      <c r="AD19" s="312">
        <v>0</v>
      </c>
      <c r="AE19" s="312">
        <v>0</v>
      </c>
      <c r="AF19" s="312">
        <v>0</v>
      </c>
      <c r="AG19" s="312">
        <v>0</v>
      </c>
      <c r="AH19" s="312">
        <v>0</v>
      </c>
      <c r="AI19" s="312">
        <v>11</v>
      </c>
      <c r="AJ19" s="312" t="s">
        <v>552</v>
      </c>
      <c r="AK19" s="312" t="s">
        <v>552</v>
      </c>
      <c r="AL19" s="312" t="s">
        <v>552</v>
      </c>
      <c r="AM19" s="312" t="s">
        <v>552</v>
      </c>
      <c r="AN19" s="312" t="s">
        <v>552</v>
      </c>
      <c r="AO19" s="312" t="s">
        <v>552</v>
      </c>
      <c r="AP19" s="312" t="s">
        <v>552</v>
      </c>
      <c r="AQ19" s="312" t="s">
        <v>552</v>
      </c>
      <c r="AR19" s="312">
        <v>2</v>
      </c>
      <c r="AS19" s="312">
        <v>0</v>
      </c>
      <c r="AT19" s="312">
        <f>'施設資源化量内訳'!D19</f>
        <v>829</v>
      </c>
      <c r="AU19" s="312">
        <f>'施設資源化量内訳'!E19</f>
        <v>0</v>
      </c>
      <c r="AV19" s="312">
        <f>'施設資源化量内訳'!F19</f>
        <v>0</v>
      </c>
      <c r="AW19" s="312">
        <f>'施設資源化量内訳'!G19</f>
        <v>0</v>
      </c>
      <c r="AX19" s="312">
        <f>'施設資源化量内訳'!H19</f>
        <v>227</v>
      </c>
      <c r="AY19" s="312">
        <f>'施設資源化量内訳'!I19</f>
        <v>121</v>
      </c>
      <c r="AZ19" s="312">
        <f>'施設資源化量内訳'!J19</f>
        <v>30</v>
      </c>
      <c r="BA19" s="312">
        <f>'施設資源化量内訳'!K19</f>
        <v>5</v>
      </c>
      <c r="BB19" s="312">
        <f>'施設資源化量内訳'!L19</f>
        <v>94</v>
      </c>
      <c r="BC19" s="312">
        <f>'施設資源化量内訳'!M19</f>
        <v>0</v>
      </c>
      <c r="BD19" s="312">
        <f>'施設資源化量内訳'!N19</f>
        <v>0</v>
      </c>
      <c r="BE19" s="312">
        <f>'施設資源化量内訳'!O19</f>
        <v>0</v>
      </c>
      <c r="BF19" s="312">
        <f>'施設資源化量内訳'!P19</f>
        <v>0</v>
      </c>
      <c r="BG19" s="312">
        <f>'施設資源化量内訳'!Q19</f>
        <v>147</v>
      </c>
      <c r="BH19" s="312">
        <f>'施設資源化量内訳'!R19</f>
        <v>0</v>
      </c>
      <c r="BI19" s="312">
        <f>'施設資源化量内訳'!S19</f>
        <v>0</v>
      </c>
      <c r="BJ19" s="312">
        <f>'施設資源化量内訳'!T19</f>
        <v>0</v>
      </c>
      <c r="BK19" s="312">
        <f>'施設資源化量内訳'!U19</f>
        <v>0</v>
      </c>
      <c r="BL19" s="312">
        <f>'施設資源化量内訳'!V19</f>
        <v>0</v>
      </c>
      <c r="BM19" s="312">
        <f>'施設資源化量内訳'!W19</f>
        <v>0</v>
      </c>
      <c r="BN19" s="312">
        <f>'施設資源化量内訳'!X19</f>
        <v>205</v>
      </c>
      <c r="BO19" s="312">
        <f t="shared" si="25"/>
        <v>228</v>
      </c>
      <c r="BP19" s="312">
        <v>225</v>
      </c>
      <c r="BQ19" s="312">
        <v>0</v>
      </c>
      <c r="BR19" s="312"/>
      <c r="BS19" s="312">
        <v>3</v>
      </c>
      <c r="BT19" s="312">
        <v>0</v>
      </c>
      <c r="BU19" s="312">
        <v>0</v>
      </c>
      <c r="BV19" s="312">
        <v>0</v>
      </c>
      <c r="BW19" s="312">
        <v>0</v>
      </c>
      <c r="BX19" s="312">
        <v>0</v>
      </c>
      <c r="BY19" s="312">
        <v>0</v>
      </c>
      <c r="BZ19" s="312" t="s">
        <v>552</v>
      </c>
      <c r="CA19" s="312" t="s">
        <v>552</v>
      </c>
      <c r="CB19" s="312" t="s">
        <v>552</v>
      </c>
      <c r="CC19" s="312" t="s">
        <v>552</v>
      </c>
      <c r="CD19" s="312" t="s">
        <v>552</v>
      </c>
      <c r="CE19" s="312" t="s">
        <v>552</v>
      </c>
      <c r="CF19" s="312" t="s">
        <v>552</v>
      </c>
      <c r="CG19" s="312" t="s">
        <v>552</v>
      </c>
      <c r="CH19" s="312">
        <v>0</v>
      </c>
      <c r="CI19" s="312">
        <v>0</v>
      </c>
      <c r="CJ19" s="318" t="s">
        <v>553</v>
      </c>
    </row>
    <row r="20" spans="1:88" s="282" customFormat="1" ht="12" customHeight="1">
      <c r="A20" s="277" t="s">
        <v>562</v>
      </c>
      <c r="B20" s="278" t="s">
        <v>588</v>
      </c>
      <c r="C20" s="277" t="s">
        <v>589</v>
      </c>
      <c r="D20" s="312">
        <f t="shared" si="3"/>
        <v>2084</v>
      </c>
      <c r="E20" s="312">
        <f t="shared" si="4"/>
        <v>1190</v>
      </c>
      <c r="F20" s="312">
        <f t="shared" si="5"/>
        <v>6</v>
      </c>
      <c r="G20" s="312">
        <f t="shared" si="6"/>
        <v>148</v>
      </c>
      <c r="H20" s="312">
        <f t="shared" si="7"/>
        <v>212</v>
      </c>
      <c r="I20" s="312">
        <f t="shared" si="8"/>
        <v>181</v>
      </c>
      <c r="J20" s="312">
        <f t="shared" si="9"/>
        <v>34</v>
      </c>
      <c r="K20" s="312">
        <f t="shared" si="10"/>
        <v>2</v>
      </c>
      <c r="L20" s="312">
        <f t="shared" si="11"/>
        <v>125</v>
      </c>
      <c r="M20" s="312">
        <f t="shared" si="12"/>
        <v>0</v>
      </c>
      <c r="N20" s="312">
        <f t="shared" si="13"/>
        <v>0</v>
      </c>
      <c r="O20" s="312">
        <f t="shared" si="14"/>
        <v>0</v>
      </c>
      <c r="P20" s="312">
        <f t="shared" si="15"/>
        <v>0</v>
      </c>
      <c r="Q20" s="312">
        <f t="shared" si="16"/>
        <v>124</v>
      </c>
      <c r="R20" s="312">
        <f t="shared" si="17"/>
        <v>0</v>
      </c>
      <c r="S20" s="312">
        <f t="shared" si="18"/>
        <v>0</v>
      </c>
      <c r="T20" s="312">
        <f t="shared" si="19"/>
        <v>0</v>
      </c>
      <c r="U20" s="312">
        <f t="shared" si="20"/>
        <v>0</v>
      </c>
      <c r="V20" s="312">
        <f t="shared" si="21"/>
        <v>0</v>
      </c>
      <c r="W20" s="312">
        <f t="shared" si="22"/>
        <v>0</v>
      </c>
      <c r="X20" s="312">
        <f t="shared" si="23"/>
        <v>62</v>
      </c>
      <c r="Y20" s="312">
        <f t="shared" si="24"/>
        <v>880</v>
      </c>
      <c r="Z20" s="312">
        <v>219</v>
      </c>
      <c r="AA20" s="312">
        <v>6</v>
      </c>
      <c r="AB20" s="312">
        <v>148</v>
      </c>
      <c r="AC20" s="312">
        <v>165</v>
      </c>
      <c r="AD20" s="312">
        <v>181</v>
      </c>
      <c r="AE20" s="312">
        <v>34</v>
      </c>
      <c r="AF20" s="312">
        <v>2</v>
      </c>
      <c r="AG20" s="312">
        <v>125</v>
      </c>
      <c r="AH20" s="312">
        <v>0</v>
      </c>
      <c r="AI20" s="312">
        <v>0</v>
      </c>
      <c r="AJ20" s="312" t="s">
        <v>552</v>
      </c>
      <c r="AK20" s="312" t="s">
        <v>552</v>
      </c>
      <c r="AL20" s="312" t="s">
        <v>552</v>
      </c>
      <c r="AM20" s="312" t="s">
        <v>552</v>
      </c>
      <c r="AN20" s="312" t="s">
        <v>552</v>
      </c>
      <c r="AO20" s="312" t="s">
        <v>552</v>
      </c>
      <c r="AP20" s="312" t="s">
        <v>552</v>
      </c>
      <c r="AQ20" s="312" t="s">
        <v>552</v>
      </c>
      <c r="AR20" s="312">
        <v>0</v>
      </c>
      <c r="AS20" s="312"/>
      <c r="AT20" s="312">
        <f>'施設資源化量内訳'!D20</f>
        <v>233</v>
      </c>
      <c r="AU20" s="312">
        <f>'施設資源化量内訳'!E20</f>
        <v>0</v>
      </c>
      <c r="AV20" s="312">
        <f>'施設資源化量内訳'!F20</f>
        <v>0</v>
      </c>
      <c r="AW20" s="312">
        <f>'施設資源化量内訳'!G20</f>
        <v>0</v>
      </c>
      <c r="AX20" s="312">
        <f>'施設資源化量内訳'!H20</f>
        <v>47</v>
      </c>
      <c r="AY20" s="312">
        <f>'施設資源化量内訳'!I20</f>
        <v>0</v>
      </c>
      <c r="AZ20" s="312">
        <f>'施設資源化量内訳'!J20</f>
        <v>0</v>
      </c>
      <c r="BA20" s="312">
        <f>'施設資源化量内訳'!K20</f>
        <v>0</v>
      </c>
      <c r="BB20" s="312">
        <f>'施設資源化量内訳'!L20</f>
        <v>0</v>
      </c>
      <c r="BC20" s="312">
        <f>'施設資源化量内訳'!M20</f>
        <v>0</v>
      </c>
      <c r="BD20" s="312">
        <f>'施設資源化量内訳'!N20</f>
        <v>0</v>
      </c>
      <c r="BE20" s="312">
        <f>'施設資源化量内訳'!O20</f>
        <v>0</v>
      </c>
      <c r="BF20" s="312">
        <f>'施設資源化量内訳'!P20</f>
        <v>0</v>
      </c>
      <c r="BG20" s="312">
        <f>'施設資源化量内訳'!Q20</f>
        <v>124</v>
      </c>
      <c r="BH20" s="312">
        <f>'施設資源化量内訳'!R20</f>
        <v>0</v>
      </c>
      <c r="BI20" s="312">
        <f>'施設資源化量内訳'!S20</f>
        <v>0</v>
      </c>
      <c r="BJ20" s="312">
        <f>'施設資源化量内訳'!T20</f>
        <v>0</v>
      </c>
      <c r="BK20" s="312">
        <f>'施設資源化量内訳'!U20</f>
        <v>0</v>
      </c>
      <c r="BL20" s="312">
        <f>'施設資源化量内訳'!V20</f>
        <v>0</v>
      </c>
      <c r="BM20" s="312">
        <f>'施設資源化量内訳'!W20</f>
        <v>0</v>
      </c>
      <c r="BN20" s="312">
        <f>'施設資源化量内訳'!X20</f>
        <v>62</v>
      </c>
      <c r="BO20" s="312">
        <f t="shared" si="25"/>
        <v>971</v>
      </c>
      <c r="BP20" s="312">
        <v>971</v>
      </c>
      <c r="BQ20" s="312">
        <v>0</v>
      </c>
      <c r="BR20" s="312">
        <v>0</v>
      </c>
      <c r="BS20" s="312">
        <v>0</v>
      </c>
      <c r="BT20" s="312">
        <v>0</v>
      </c>
      <c r="BU20" s="312">
        <v>0</v>
      </c>
      <c r="BV20" s="312">
        <v>0</v>
      </c>
      <c r="BW20" s="312">
        <v>0</v>
      </c>
      <c r="BX20" s="312">
        <v>0</v>
      </c>
      <c r="BY20" s="312">
        <v>0</v>
      </c>
      <c r="BZ20" s="312" t="s">
        <v>552</v>
      </c>
      <c r="CA20" s="312" t="s">
        <v>552</v>
      </c>
      <c r="CB20" s="312" t="s">
        <v>552</v>
      </c>
      <c r="CC20" s="312" t="s">
        <v>552</v>
      </c>
      <c r="CD20" s="312" t="s">
        <v>552</v>
      </c>
      <c r="CE20" s="312" t="s">
        <v>552</v>
      </c>
      <c r="CF20" s="312" t="s">
        <v>552</v>
      </c>
      <c r="CG20" s="312" t="s">
        <v>552</v>
      </c>
      <c r="CH20" s="312">
        <v>0</v>
      </c>
      <c r="CI20" s="312">
        <v>0</v>
      </c>
      <c r="CJ20" s="318" t="s">
        <v>553</v>
      </c>
    </row>
    <row r="21" spans="1:88" s="282" customFormat="1" ht="12" customHeight="1">
      <c r="A21" s="277" t="s">
        <v>562</v>
      </c>
      <c r="B21" s="278" t="s">
        <v>590</v>
      </c>
      <c r="C21" s="277" t="s">
        <v>591</v>
      </c>
      <c r="D21" s="312">
        <f t="shared" si="3"/>
        <v>1679</v>
      </c>
      <c r="E21" s="312">
        <f t="shared" si="4"/>
        <v>955</v>
      </c>
      <c r="F21" s="312">
        <f t="shared" si="5"/>
        <v>11</v>
      </c>
      <c r="G21" s="312">
        <f t="shared" si="6"/>
        <v>76</v>
      </c>
      <c r="H21" s="312">
        <f t="shared" si="7"/>
        <v>259</v>
      </c>
      <c r="I21" s="312">
        <f t="shared" si="8"/>
        <v>180</v>
      </c>
      <c r="J21" s="312">
        <f t="shared" si="9"/>
        <v>49</v>
      </c>
      <c r="K21" s="312">
        <f t="shared" si="10"/>
        <v>5</v>
      </c>
      <c r="L21" s="312">
        <f t="shared" si="11"/>
        <v>110</v>
      </c>
      <c r="M21" s="312">
        <f t="shared" si="12"/>
        <v>0</v>
      </c>
      <c r="N21" s="312">
        <f t="shared" si="13"/>
        <v>0</v>
      </c>
      <c r="O21" s="312">
        <f t="shared" si="14"/>
        <v>0</v>
      </c>
      <c r="P21" s="312">
        <f t="shared" si="15"/>
        <v>0</v>
      </c>
      <c r="Q21" s="312">
        <f t="shared" si="16"/>
        <v>0</v>
      </c>
      <c r="R21" s="312">
        <f t="shared" si="17"/>
        <v>0</v>
      </c>
      <c r="S21" s="312">
        <f t="shared" si="18"/>
        <v>0</v>
      </c>
      <c r="T21" s="312">
        <f t="shared" si="19"/>
        <v>0</v>
      </c>
      <c r="U21" s="312">
        <f t="shared" si="20"/>
        <v>0</v>
      </c>
      <c r="V21" s="312">
        <f t="shared" si="21"/>
        <v>0</v>
      </c>
      <c r="W21" s="312">
        <f t="shared" si="22"/>
        <v>0</v>
      </c>
      <c r="X21" s="312">
        <f t="shared" si="23"/>
        <v>34</v>
      </c>
      <c r="Y21" s="312">
        <f t="shared" si="24"/>
        <v>966</v>
      </c>
      <c r="Z21" s="312">
        <v>421</v>
      </c>
      <c r="AA21" s="312">
        <v>11</v>
      </c>
      <c r="AB21" s="312">
        <v>76</v>
      </c>
      <c r="AC21" s="312">
        <v>80</v>
      </c>
      <c r="AD21" s="312">
        <v>180</v>
      </c>
      <c r="AE21" s="312">
        <v>49</v>
      </c>
      <c r="AF21" s="312">
        <v>5</v>
      </c>
      <c r="AG21" s="312">
        <v>110</v>
      </c>
      <c r="AH21" s="312">
        <v>0</v>
      </c>
      <c r="AI21" s="312">
        <v>0</v>
      </c>
      <c r="AJ21" s="312" t="s">
        <v>552</v>
      </c>
      <c r="AK21" s="312" t="s">
        <v>552</v>
      </c>
      <c r="AL21" s="312" t="s">
        <v>552</v>
      </c>
      <c r="AM21" s="312" t="s">
        <v>552</v>
      </c>
      <c r="AN21" s="312" t="s">
        <v>552</v>
      </c>
      <c r="AO21" s="312" t="s">
        <v>552</v>
      </c>
      <c r="AP21" s="312" t="s">
        <v>552</v>
      </c>
      <c r="AQ21" s="312" t="s">
        <v>552</v>
      </c>
      <c r="AR21" s="312">
        <v>0</v>
      </c>
      <c r="AS21" s="312">
        <v>34</v>
      </c>
      <c r="AT21" s="312">
        <f>'施設資源化量内訳'!D21</f>
        <v>176</v>
      </c>
      <c r="AU21" s="312">
        <f>'施設資源化量内訳'!E21</f>
        <v>0</v>
      </c>
      <c r="AV21" s="312">
        <f>'施設資源化量内訳'!F21</f>
        <v>0</v>
      </c>
      <c r="AW21" s="312">
        <f>'施設資源化量内訳'!G21</f>
        <v>0</v>
      </c>
      <c r="AX21" s="312">
        <f>'施設資源化量内訳'!H21</f>
        <v>176</v>
      </c>
      <c r="AY21" s="312">
        <f>'施設資源化量内訳'!I21</f>
        <v>0</v>
      </c>
      <c r="AZ21" s="312">
        <f>'施設資源化量内訳'!J21</f>
        <v>0</v>
      </c>
      <c r="BA21" s="312">
        <f>'施設資源化量内訳'!K21</f>
        <v>0</v>
      </c>
      <c r="BB21" s="312">
        <f>'施設資源化量内訳'!L21</f>
        <v>0</v>
      </c>
      <c r="BC21" s="312">
        <f>'施設資源化量内訳'!M21</f>
        <v>0</v>
      </c>
      <c r="BD21" s="312">
        <f>'施設資源化量内訳'!N21</f>
        <v>0</v>
      </c>
      <c r="BE21" s="312">
        <f>'施設資源化量内訳'!O21</f>
        <v>0</v>
      </c>
      <c r="BF21" s="312">
        <f>'施設資源化量内訳'!P21</f>
        <v>0</v>
      </c>
      <c r="BG21" s="312">
        <f>'施設資源化量内訳'!Q21</f>
        <v>0</v>
      </c>
      <c r="BH21" s="312">
        <f>'施設資源化量内訳'!R21</f>
        <v>0</v>
      </c>
      <c r="BI21" s="312">
        <f>'施設資源化量内訳'!S21</f>
        <v>0</v>
      </c>
      <c r="BJ21" s="312">
        <f>'施設資源化量内訳'!T21</f>
        <v>0</v>
      </c>
      <c r="BK21" s="312">
        <f>'施設資源化量内訳'!U21</f>
        <v>0</v>
      </c>
      <c r="BL21" s="312">
        <f>'施設資源化量内訳'!V21</f>
        <v>0</v>
      </c>
      <c r="BM21" s="312">
        <f>'施設資源化量内訳'!W21</f>
        <v>0</v>
      </c>
      <c r="BN21" s="312">
        <f>'施設資源化量内訳'!X21</f>
        <v>0</v>
      </c>
      <c r="BO21" s="312">
        <f t="shared" si="25"/>
        <v>537</v>
      </c>
      <c r="BP21" s="312">
        <v>534</v>
      </c>
      <c r="BQ21" s="312">
        <v>0</v>
      </c>
      <c r="BR21" s="312">
        <v>0</v>
      </c>
      <c r="BS21" s="312">
        <v>3</v>
      </c>
      <c r="BT21" s="312">
        <v>0</v>
      </c>
      <c r="BU21" s="312">
        <v>0</v>
      </c>
      <c r="BV21" s="312">
        <v>0</v>
      </c>
      <c r="BW21" s="312">
        <v>0</v>
      </c>
      <c r="BX21" s="312">
        <v>0</v>
      </c>
      <c r="BY21" s="312">
        <v>0</v>
      </c>
      <c r="BZ21" s="312" t="s">
        <v>552</v>
      </c>
      <c r="CA21" s="312" t="s">
        <v>552</v>
      </c>
      <c r="CB21" s="312" t="s">
        <v>552</v>
      </c>
      <c r="CC21" s="312" t="s">
        <v>552</v>
      </c>
      <c r="CD21" s="312" t="s">
        <v>552</v>
      </c>
      <c r="CE21" s="312" t="s">
        <v>552</v>
      </c>
      <c r="CF21" s="312" t="s">
        <v>552</v>
      </c>
      <c r="CG21" s="312" t="s">
        <v>552</v>
      </c>
      <c r="CH21" s="312">
        <v>0</v>
      </c>
      <c r="CI21" s="312">
        <v>0</v>
      </c>
      <c r="CJ21" s="318" t="s">
        <v>553</v>
      </c>
    </row>
    <row r="22" spans="1:88" s="282" customFormat="1" ht="12" customHeight="1">
      <c r="A22" s="277" t="s">
        <v>562</v>
      </c>
      <c r="B22" s="278" t="s">
        <v>592</v>
      </c>
      <c r="C22" s="277" t="s">
        <v>554</v>
      </c>
      <c r="D22" s="312">
        <f t="shared" si="3"/>
        <v>642</v>
      </c>
      <c r="E22" s="312">
        <f t="shared" si="4"/>
        <v>356</v>
      </c>
      <c r="F22" s="312">
        <f t="shared" si="5"/>
        <v>2</v>
      </c>
      <c r="G22" s="312">
        <f t="shared" si="6"/>
        <v>29</v>
      </c>
      <c r="H22" s="312">
        <f t="shared" si="7"/>
        <v>107</v>
      </c>
      <c r="I22" s="312">
        <f t="shared" si="8"/>
        <v>90</v>
      </c>
      <c r="J22" s="312">
        <f t="shared" si="9"/>
        <v>22</v>
      </c>
      <c r="K22" s="312">
        <f t="shared" si="10"/>
        <v>0</v>
      </c>
      <c r="L22" s="312">
        <f t="shared" si="11"/>
        <v>21</v>
      </c>
      <c r="M22" s="312">
        <f t="shared" si="12"/>
        <v>0</v>
      </c>
      <c r="N22" s="312">
        <f t="shared" si="13"/>
        <v>0</v>
      </c>
      <c r="O22" s="312">
        <f t="shared" si="14"/>
        <v>0</v>
      </c>
      <c r="P22" s="312">
        <f t="shared" si="15"/>
        <v>0</v>
      </c>
      <c r="Q22" s="312">
        <f t="shared" si="16"/>
        <v>0</v>
      </c>
      <c r="R22" s="312">
        <f t="shared" si="17"/>
        <v>0</v>
      </c>
      <c r="S22" s="312">
        <f t="shared" si="18"/>
        <v>0</v>
      </c>
      <c r="T22" s="312">
        <f t="shared" si="19"/>
        <v>0</v>
      </c>
      <c r="U22" s="312">
        <f t="shared" si="20"/>
        <v>0</v>
      </c>
      <c r="V22" s="312">
        <f t="shared" si="21"/>
        <v>0</v>
      </c>
      <c r="W22" s="312">
        <f t="shared" si="22"/>
        <v>0</v>
      </c>
      <c r="X22" s="312">
        <f t="shared" si="23"/>
        <v>15</v>
      </c>
      <c r="Y22" s="312">
        <f t="shared" si="24"/>
        <v>475</v>
      </c>
      <c r="Z22" s="312">
        <v>274</v>
      </c>
      <c r="AA22" s="312">
        <v>2</v>
      </c>
      <c r="AB22" s="312">
        <v>29</v>
      </c>
      <c r="AC22" s="312">
        <v>22</v>
      </c>
      <c r="AD22" s="312">
        <v>90</v>
      </c>
      <c r="AE22" s="312">
        <v>22</v>
      </c>
      <c r="AF22" s="312">
        <v>0</v>
      </c>
      <c r="AG22" s="312">
        <v>21</v>
      </c>
      <c r="AH22" s="312">
        <v>0</v>
      </c>
      <c r="AI22" s="312">
        <v>0</v>
      </c>
      <c r="AJ22" s="312" t="s">
        <v>552</v>
      </c>
      <c r="AK22" s="312" t="s">
        <v>552</v>
      </c>
      <c r="AL22" s="312" t="s">
        <v>552</v>
      </c>
      <c r="AM22" s="312" t="s">
        <v>552</v>
      </c>
      <c r="AN22" s="312" t="s">
        <v>552</v>
      </c>
      <c r="AO22" s="312" t="s">
        <v>552</v>
      </c>
      <c r="AP22" s="312" t="s">
        <v>552</v>
      </c>
      <c r="AQ22" s="312" t="s">
        <v>552</v>
      </c>
      <c r="AR22" s="312">
        <v>0</v>
      </c>
      <c r="AS22" s="312">
        <v>15</v>
      </c>
      <c r="AT22" s="312">
        <f>'施設資源化量内訳'!D22</f>
        <v>82</v>
      </c>
      <c r="AU22" s="312">
        <f>'施設資源化量内訳'!E22</f>
        <v>0</v>
      </c>
      <c r="AV22" s="312">
        <f>'施設資源化量内訳'!F22</f>
        <v>0</v>
      </c>
      <c r="AW22" s="312">
        <f>'施設資源化量内訳'!G22</f>
        <v>0</v>
      </c>
      <c r="AX22" s="312">
        <f>'施設資源化量内訳'!H22</f>
        <v>82</v>
      </c>
      <c r="AY22" s="312">
        <f>'施設資源化量内訳'!I22</f>
        <v>0</v>
      </c>
      <c r="AZ22" s="312">
        <f>'施設資源化量内訳'!J22</f>
        <v>0</v>
      </c>
      <c r="BA22" s="312">
        <f>'施設資源化量内訳'!K22</f>
        <v>0</v>
      </c>
      <c r="BB22" s="312">
        <f>'施設資源化量内訳'!L22</f>
        <v>0</v>
      </c>
      <c r="BC22" s="312">
        <f>'施設資源化量内訳'!M22</f>
        <v>0</v>
      </c>
      <c r="BD22" s="312">
        <f>'施設資源化量内訳'!N22</f>
        <v>0</v>
      </c>
      <c r="BE22" s="312">
        <f>'施設資源化量内訳'!O22</f>
        <v>0</v>
      </c>
      <c r="BF22" s="312">
        <f>'施設資源化量内訳'!P22</f>
        <v>0</v>
      </c>
      <c r="BG22" s="312">
        <f>'施設資源化量内訳'!Q22</f>
        <v>0</v>
      </c>
      <c r="BH22" s="312">
        <f>'施設資源化量内訳'!R22</f>
        <v>0</v>
      </c>
      <c r="BI22" s="312">
        <f>'施設資源化量内訳'!S22</f>
        <v>0</v>
      </c>
      <c r="BJ22" s="312">
        <f>'施設資源化量内訳'!T22</f>
        <v>0</v>
      </c>
      <c r="BK22" s="312">
        <f>'施設資源化量内訳'!U22</f>
        <v>0</v>
      </c>
      <c r="BL22" s="312">
        <f>'施設資源化量内訳'!V22</f>
        <v>0</v>
      </c>
      <c r="BM22" s="312">
        <f>'施設資源化量内訳'!W22</f>
        <v>0</v>
      </c>
      <c r="BN22" s="312">
        <f>'施設資源化量内訳'!X22</f>
        <v>0</v>
      </c>
      <c r="BO22" s="312">
        <f t="shared" si="25"/>
        <v>85</v>
      </c>
      <c r="BP22" s="312">
        <v>82</v>
      </c>
      <c r="BQ22" s="312">
        <v>0</v>
      </c>
      <c r="BR22" s="312">
        <v>0</v>
      </c>
      <c r="BS22" s="312">
        <v>3</v>
      </c>
      <c r="BT22" s="312">
        <v>0</v>
      </c>
      <c r="BU22" s="312">
        <v>0</v>
      </c>
      <c r="BV22" s="312">
        <v>0</v>
      </c>
      <c r="BW22" s="312">
        <v>0</v>
      </c>
      <c r="BX22" s="312">
        <v>0</v>
      </c>
      <c r="BY22" s="312">
        <v>0</v>
      </c>
      <c r="BZ22" s="312" t="s">
        <v>552</v>
      </c>
      <c r="CA22" s="312" t="s">
        <v>552</v>
      </c>
      <c r="CB22" s="312" t="s">
        <v>552</v>
      </c>
      <c r="CC22" s="312" t="s">
        <v>552</v>
      </c>
      <c r="CD22" s="312" t="s">
        <v>552</v>
      </c>
      <c r="CE22" s="312" t="s">
        <v>552</v>
      </c>
      <c r="CF22" s="312" t="s">
        <v>552</v>
      </c>
      <c r="CG22" s="312" t="s">
        <v>552</v>
      </c>
      <c r="CH22" s="312">
        <v>0</v>
      </c>
      <c r="CI22" s="312">
        <v>0</v>
      </c>
      <c r="CJ22" s="318" t="s">
        <v>553</v>
      </c>
    </row>
  </sheetData>
  <sheetProtection/>
  <mergeCells count="88"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W3:AW5"/>
    <mergeCell ref="AX3:AX5"/>
    <mergeCell ref="AY3:AY5"/>
    <mergeCell ref="AZ3:AZ5"/>
    <mergeCell ref="BI3:BI5"/>
    <mergeCell ref="BJ3:BJ5"/>
    <mergeCell ref="BC3:BC5"/>
    <mergeCell ref="BH3:BH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171" width="10.59765625" style="309" customWidth="1"/>
    <col min="172" max="16384" width="9" style="311" customWidth="1"/>
  </cols>
  <sheetData>
    <row r="1" spans="1:171" s="175" customFormat="1" ht="17.25">
      <c r="A1" s="249" t="s">
        <v>560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40" t="s">
        <v>278</v>
      </c>
      <c r="B2" s="340" t="s">
        <v>279</v>
      </c>
      <c r="C2" s="340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41"/>
      <c r="B3" s="341"/>
      <c r="C3" s="343"/>
      <c r="D3" s="362" t="s">
        <v>300</v>
      </c>
      <c r="E3" s="360" t="s">
        <v>432</v>
      </c>
      <c r="F3" s="360" t="s">
        <v>433</v>
      </c>
      <c r="G3" s="360" t="s">
        <v>434</v>
      </c>
      <c r="H3" s="360" t="s">
        <v>435</v>
      </c>
      <c r="I3" s="360" t="s">
        <v>436</v>
      </c>
      <c r="J3" s="360" t="s">
        <v>437</v>
      </c>
      <c r="K3" s="360" t="s">
        <v>438</v>
      </c>
      <c r="L3" s="360" t="s">
        <v>439</v>
      </c>
      <c r="M3" s="360" t="s">
        <v>440</v>
      </c>
      <c r="N3" s="360" t="s">
        <v>441</v>
      </c>
      <c r="O3" s="360" t="s">
        <v>442</v>
      </c>
      <c r="P3" s="360" t="s">
        <v>443</v>
      </c>
      <c r="Q3" s="360" t="s">
        <v>444</v>
      </c>
      <c r="R3" s="320" t="s">
        <v>445</v>
      </c>
      <c r="S3" s="320" t="s">
        <v>446</v>
      </c>
      <c r="T3" s="360" t="s">
        <v>447</v>
      </c>
      <c r="U3" s="360" t="s">
        <v>448</v>
      </c>
      <c r="V3" s="360" t="s">
        <v>449</v>
      </c>
      <c r="W3" s="360" t="s">
        <v>450</v>
      </c>
      <c r="X3" s="360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41"/>
      <c r="B4" s="341"/>
      <c r="C4" s="343"/>
      <c r="D4" s="362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22"/>
      <c r="S4" s="322"/>
      <c r="T4" s="363"/>
      <c r="U4" s="361"/>
      <c r="V4" s="361"/>
      <c r="W4" s="361"/>
      <c r="X4" s="361"/>
      <c r="Y4" s="362" t="s">
        <v>300</v>
      </c>
      <c r="Z4" s="360" t="s">
        <v>432</v>
      </c>
      <c r="AA4" s="360" t="s">
        <v>433</v>
      </c>
      <c r="AB4" s="360" t="s">
        <v>434</v>
      </c>
      <c r="AC4" s="360" t="s">
        <v>435</v>
      </c>
      <c r="AD4" s="360" t="s">
        <v>436</v>
      </c>
      <c r="AE4" s="360" t="s">
        <v>437</v>
      </c>
      <c r="AF4" s="360" t="s">
        <v>438</v>
      </c>
      <c r="AG4" s="360" t="s">
        <v>439</v>
      </c>
      <c r="AH4" s="360" t="s">
        <v>458</v>
      </c>
      <c r="AI4" s="360" t="s">
        <v>441</v>
      </c>
      <c r="AJ4" s="360" t="s">
        <v>442</v>
      </c>
      <c r="AK4" s="360" t="s">
        <v>443</v>
      </c>
      <c r="AL4" s="360" t="s">
        <v>444</v>
      </c>
      <c r="AM4" s="360" t="s">
        <v>445</v>
      </c>
      <c r="AN4" s="360" t="s">
        <v>446</v>
      </c>
      <c r="AO4" s="360" t="s">
        <v>447</v>
      </c>
      <c r="AP4" s="360" t="s">
        <v>448</v>
      </c>
      <c r="AQ4" s="360" t="s">
        <v>449</v>
      </c>
      <c r="AR4" s="360" t="s">
        <v>450</v>
      </c>
      <c r="AS4" s="360" t="s">
        <v>366</v>
      </c>
      <c r="AT4" s="362" t="s">
        <v>300</v>
      </c>
      <c r="AU4" s="360" t="s">
        <v>432</v>
      </c>
      <c r="AV4" s="360" t="s">
        <v>433</v>
      </c>
      <c r="AW4" s="360" t="s">
        <v>434</v>
      </c>
      <c r="AX4" s="360" t="s">
        <v>435</v>
      </c>
      <c r="AY4" s="360" t="s">
        <v>436</v>
      </c>
      <c r="AZ4" s="360" t="s">
        <v>437</v>
      </c>
      <c r="BA4" s="360" t="s">
        <v>438</v>
      </c>
      <c r="BB4" s="360" t="s">
        <v>439</v>
      </c>
      <c r="BC4" s="360" t="s">
        <v>458</v>
      </c>
      <c r="BD4" s="360" t="s">
        <v>441</v>
      </c>
      <c r="BE4" s="360" t="s">
        <v>442</v>
      </c>
      <c r="BF4" s="360" t="s">
        <v>443</v>
      </c>
      <c r="BG4" s="360" t="s">
        <v>444</v>
      </c>
      <c r="BH4" s="360" t="s">
        <v>445</v>
      </c>
      <c r="BI4" s="360" t="s">
        <v>446</v>
      </c>
      <c r="BJ4" s="360" t="s">
        <v>447</v>
      </c>
      <c r="BK4" s="360" t="s">
        <v>448</v>
      </c>
      <c r="BL4" s="360" t="s">
        <v>449</v>
      </c>
      <c r="BM4" s="360" t="s">
        <v>450</v>
      </c>
      <c r="BN4" s="360" t="s">
        <v>366</v>
      </c>
      <c r="BO4" s="362" t="s">
        <v>300</v>
      </c>
      <c r="BP4" s="360" t="s">
        <v>432</v>
      </c>
      <c r="BQ4" s="360" t="s">
        <v>433</v>
      </c>
      <c r="BR4" s="360" t="s">
        <v>434</v>
      </c>
      <c r="BS4" s="360" t="s">
        <v>435</v>
      </c>
      <c r="BT4" s="360" t="s">
        <v>436</v>
      </c>
      <c r="BU4" s="360" t="s">
        <v>437</v>
      </c>
      <c r="BV4" s="360" t="s">
        <v>438</v>
      </c>
      <c r="BW4" s="360" t="s">
        <v>439</v>
      </c>
      <c r="BX4" s="360" t="s">
        <v>458</v>
      </c>
      <c r="BY4" s="360" t="s">
        <v>441</v>
      </c>
      <c r="BZ4" s="360" t="s">
        <v>442</v>
      </c>
      <c r="CA4" s="360" t="s">
        <v>443</v>
      </c>
      <c r="CB4" s="360" t="s">
        <v>444</v>
      </c>
      <c r="CC4" s="360" t="s">
        <v>445</v>
      </c>
      <c r="CD4" s="360" t="s">
        <v>446</v>
      </c>
      <c r="CE4" s="360" t="s">
        <v>447</v>
      </c>
      <c r="CF4" s="360" t="s">
        <v>448</v>
      </c>
      <c r="CG4" s="360" t="s">
        <v>449</v>
      </c>
      <c r="CH4" s="360" t="s">
        <v>450</v>
      </c>
      <c r="CI4" s="360" t="s">
        <v>366</v>
      </c>
      <c r="CJ4" s="362" t="s">
        <v>300</v>
      </c>
      <c r="CK4" s="360" t="s">
        <v>432</v>
      </c>
      <c r="CL4" s="360" t="s">
        <v>433</v>
      </c>
      <c r="CM4" s="360" t="s">
        <v>434</v>
      </c>
      <c r="CN4" s="360" t="s">
        <v>435</v>
      </c>
      <c r="CO4" s="360" t="s">
        <v>436</v>
      </c>
      <c r="CP4" s="360" t="s">
        <v>437</v>
      </c>
      <c r="CQ4" s="360" t="s">
        <v>438</v>
      </c>
      <c r="CR4" s="360" t="s">
        <v>439</v>
      </c>
      <c r="CS4" s="360" t="s">
        <v>458</v>
      </c>
      <c r="CT4" s="360" t="s">
        <v>441</v>
      </c>
      <c r="CU4" s="360" t="s">
        <v>442</v>
      </c>
      <c r="CV4" s="360" t="s">
        <v>443</v>
      </c>
      <c r="CW4" s="360" t="s">
        <v>444</v>
      </c>
      <c r="CX4" s="360" t="s">
        <v>445</v>
      </c>
      <c r="CY4" s="360" t="s">
        <v>446</v>
      </c>
      <c r="CZ4" s="360" t="s">
        <v>447</v>
      </c>
      <c r="DA4" s="360" t="s">
        <v>448</v>
      </c>
      <c r="DB4" s="360" t="s">
        <v>449</v>
      </c>
      <c r="DC4" s="360" t="s">
        <v>450</v>
      </c>
      <c r="DD4" s="360" t="s">
        <v>366</v>
      </c>
      <c r="DE4" s="362" t="s">
        <v>300</v>
      </c>
      <c r="DF4" s="360" t="s">
        <v>432</v>
      </c>
      <c r="DG4" s="360" t="s">
        <v>433</v>
      </c>
      <c r="DH4" s="360" t="s">
        <v>434</v>
      </c>
      <c r="DI4" s="360" t="s">
        <v>435</v>
      </c>
      <c r="DJ4" s="360" t="s">
        <v>436</v>
      </c>
      <c r="DK4" s="360" t="s">
        <v>437</v>
      </c>
      <c r="DL4" s="360" t="s">
        <v>438</v>
      </c>
      <c r="DM4" s="360" t="s">
        <v>439</v>
      </c>
      <c r="DN4" s="360" t="s">
        <v>458</v>
      </c>
      <c r="DO4" s="360" t="s">
        <v>441</v>
      </c>
      <c r="DP4" s="360" t="s">
        <v>442</v>
      </c>
      <c r="DQ4" s="360" t="s">
        <v>443</v>
      </c>
      <c r="DR4" s="360" t="s">
        <v>444</v>
      </c>
      <c r="DS4" s="360" t="s">
        <v>445</v>
      </c>
      <c r="DT4" s="360" t="s">
        <v>446</v>
      </c>
      <c r="DU4" s="360" t="s">
        <v>447</v>
      </c>
      <c r="DV4" s="360" t="s">
        <v>448</v>
      </c>
      <c r="DW4" s="360" t="s">
        <v>449</v>
      </c>
      <c r="DX4" s="360" t="s">
        <v>450</v>
      </c>
      <c r="DY4" s="360" t="s">
        <v>366</v>
      </c>
      <c r="DZ4" s="362" t="s">
        <v>300</v>
      </c>
      <c r="EA4" s="360" t="s">
        <v>432</v>
      </c>
      <c r="EB4" s="360" t="s">
        <v>433</v>
      </c>
      <c r="EC4" s="360" t="s">
        <v>434</v>
      </c>
      <c r="ED4" s="360" t="s">
        <v>435</v>
      </c>
      <c r="EE4" s="360" t="s">
        <v>436</v>
      </c>
      <c r="EF4" s="360" t="s">
        <v>437</v>
      </c>
      <c r="EG4" s="360" t="s">
        <v>438</v>
      </c>
      <c r="EH4" s="360" t="s">
        <v>439</v>
      </c>
      <c r="EI4" s="360" t="s">
        <v>458</v>
      </c>
      <c r="EJ4" s="360" t="s">
        <v>441</v>
      </c>
      <c r="EK4" s="360" t="s">
        <v>442</v>
      </c>
      <c r="EL4" s="360" t="s">
        <v>443</v>
      </c>
      <c r="EM4" s="360" t="s">
        <v>444</v>
      </c>
      <c r="EN4" s="360" t="s">
        <v>445</v>
      </c>
      <c r="EO4" s="360" t="s">
        <v>446</v>
      </c>
      <c r="EP4" s="360" t="s">
        <v>447</v>
      </c>
      <c r="EQ4" s="360" t="s">
        <v>448</v>
      </c>
      <c r="ER4" s="360" t="s">
        <v>449</v>
      </c>
      <c r="ES4" s="360" t="s">
        <v>450</v>
      </c>
      <c r="ET4" s="360" t="s">
        <v>366</v>
      </c>
      <c r="EU4" s="362" t="s">
        <v>300</v>
      </c>
      <c r="EV4" s="360" t="s">
        <v>432</v>
      </c>
      <c r="EW4" s="360" t="s">
        <v>433</v>
      </c>
      <c r="EX4" s="360" t="s">
        <v>434</v>
      </c>
      <c r="EY4" s="360" t="s">
        <v>435</v>
      </c>
      <c r="EZ4" s="360" t="s">
        <v>436</v>
      </c>
      <c r="FA4" s="360" t="s">
        <v>437</v>
      </c>
      <c r="FB4" s="360" t="s">
        <v>438</v>
      </c>
      <c r="FC4" s="360" t="s">
        <v>439</v>
      </c>
      <c r="FD4" s="360" t="s">
        <v>458</v>
      </c>
      <c r="FE4" s="360" t="s">
        <v>441</v>
      </c>
      <c r="FF4" s="360" t="s">
        <v>442</v>
      </c>
      <c r="FG4" s="360" t="s">
        <v>443</v>
      </c>
      <c r="FH4" s="360" t="s">
        <v>444</v>
      </c>
      <c r="FI4" s="360" t="s">
        <v>445</v>
      </c>
      <c r="FJ4" s="360" t="s">
        <v>446</v>
      </c>
      <c r="FK4" s="360" t="s">
        <v>447</v>
      </c>
      <c r="FL4" s="360" t="s">
        <v>448</v>
      </c>
      <c r="FM4" s="360" t="s">
        <v>449</v>
      </c>
      <c r="FN4" s="360" t="s">
        <v>450</v>
      </c>
      <c r="FO4" s="360" t="s">
        <v>366</v>
      </c>
    </row>
    <row r="5" spans="1:171" s="182" customFormat="1" ht="25.5" customHeight="1">
      <c r="A5" s="341"/>
      <c r="B5" s="341"/>
      <c r="C5" s="343"/>
      <c r="D5" s="362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22"/>
      <c r="S5" s="322"/>
      <c r="T5" s="363"/>
      <c r="U5" s="361"/>
      <c r="V5" s="361"/>
      <c r="W5" s="361"/>
      <c r="X5" s="361"/>
      <c r="Y5" s="362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1"/>
      <c r="AR5" s="361"/>
      <c r="AS5" s="361"/>
      <c r="AT5" s="362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63"/>
      <c r="BI5" s="363"/>
      <c r="BJ5" s="363"/>
      <c r="BK5" s="363"/>
      <c r="BL5" s="361"/>
      <c r="BM5" s="361"/>
      <c r="BN5" s="361"/>
      <c r="BO5" s="362"/>
      <c r="BP5" s="363"/>
      <c r="BQ5" s="363"/>
      <c r="BR5" s="363"/>
      <c r="BS5" s="363"/>
      <c r="BT5" s="363"/>
      <c r="BU5" s="363"/>
      <c r="BV5" s="363"/>
      <c r="BW5" s="363"/>
      <c r="BX5" s="363"/>
      <c r="BY5" s="363"/>
      <c r="BZ5" s="363"/>
      <c r="CA5" s="363"/>
      <c r="CB5" s="363"/>
      <c r="CC5" s="363"/>
      <c r="CD5" s="363"/>
      <c r="CE5" s="363"/>
      <c r="CF5" s="363"/>
      <c r="CG5" s="361"/>
      <c r="CH5" s="361"/>
      <c r="CI5" s="361"/>
      <c r="CJ5" s="362"/>
      <c r="CK5" s="363"/>
      <c r="CL5" s="363"/>
      <c r="CM5" s="363"/>
      <c r="CN5" s="363"/>
      <c r="CO5" s="363"/>
      <c r="CP5" s="363"/>
      <c r="CQ5" s="363"/>
      <c r="CR5" s="363"/>
      <c r="CS5" s="363"/>
      <c r="CT5" s="363"/>
      <c r="CU5" s="363"/>
      <c r="CV5" s="363"/>
      <c r="CW5" s="363"/>
      <c r="CX5" s="363"/>
      <c r="CY5" s="363"/>
      <c r="CZ5" s="363"/>
      <c r="DA5" s="363"/>
      <c r="DB5" s="361"/>
      <c r="DC5" s="361"/>
      <c r="DD5" s="361"/>
      <c r="DE5" s="362"/>
      <c r="DF5" s="363"/>
      <c r="DG5" s="363"/>
      <c r="DH5" s="363"/>
      <c r="DI5" s="363"/>
      <c r="DJ5" s="363"/>
      <c r="DK5" s="363"/>
      <c r="DL5" s="363"/>
      <c r="DM5" s="363"/>
      <c r="DN5" s="363"/>
      <c r="DO5" s="363"/>
      <c r="DP5" s="363"/>
      <c r="DQ5" s="363"/>
      <c r="DR5" s="363"/>
      <c r="DS5" s="363"/>
      <c r="DT5" s="363"/>
      <c r="DU5" s="363"/>
      <c r="DV5" s="363"/>
      <c r="DW5" s="361"/>
      <c r="DX5" s="361"/>
      <c r="DY5" s="361"/>
      <c r="DZ5" s="362"/>
      <c r="EA5" s="363"/>
      <c r="EB5" s="363"/>
      <c r="EC5" s="363"/>
      <c r="ED5" s="363"/>
      <c r="EE5" s="363"/>
      <c r="EF5" s="363"/>
      <c r="EG5" s="363"/>
      <c r="EH5" s="363"/>
      <c r="EI5" s="363"/>
      <c r="EJ5" s="363"/>
      <c r="EK5" s="363"/>
      <c r="EL5" s="363"/>
      <c r="EM5" s="363"/>
      <c r="EN5" s="363"/>
      <c r="EO5" s="363"/>
      <c r="EP5" s="363"/>
      <c r="EQ5" s="363"/>
      <c r="ER5" s="361"/>
      <c r="ES5" s="361"/>
      <c r="ET5" s="361"/>
      <c r="EU5" s="362"/>
      <c r="EV5" s="363"/>
      <c r="EW5" s="363"/>
      <c r="EX5" s="363"/>
      <c r="EY5" s="363"/>
      <c r="EZ5" s="363"/>
      <c r="FA5" s="363"/>
      <c r="FB5" s="363"/>
      <c r="FC5" s="363"/>
      <c r="FD5" s="363"/>
      <c r="FE5" s="363"/>
      <c r="FF5" s="363"/>
      <c r="FG5" s="363"/>
      <c r="FH5" s="363"/>
      <c r="FI5" s="363"/>
      <c r="FJ5" s="363"/>
      <c r="FK5" s="363"/>
      <c r="FL5" s="363"/>
      <c r="FM5" s="361"/>
      <c r="FN5" s="361"/>
      <c r="FO5" s="361"/>
    </row>
    <row r="6" spans="1:171" s="183" customFormat="1" ht="13.5">
      <c r="A6" s="342"/>
      <c r="B6" s="342"/>
      <c r="C6" s="343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562</v>
      </c>
      <c r="B7" s="272" t="s">
        <v>563</v>
      </c>
      <c r="C7" s="273" t="s">
        <v>300</v>
      </c>
      <c r="D7" s="274">
        <f aca="true" t="shared" si="0" ref="D7:AI7">SUM(D8:D22)</f>
        <v>46824</v>
      </c>
      <c r="E7" s="274">
        <f t="shared" si="0"/>
        <v>1864</v>
      </c>
      <c r="F7" s="274">
        <f t="shared" si="0"/>
        <v>42</v>
      </c>
      <c r="G7" s="274">
        <f t="shared" si="0"/>
        <v>843</v>
      </c>
      <c r="H7" s="274">
        <f t="shared" si="0"/>
        <v>7780</v>
      </c>
      <c r="I7" s="274">
        <f t="shared" si="0"/>
        <v>4357</v>
      </c>
      <c r="J7" s="274">
        <f t="shared" si="0"/>
        <v>716</v>
      </c>
      <c r="K7" s="274">
        <f t="shared" si="0"/>
        <v>57</v>
      </c>
      <c r="L7" s="274">
        <f t="shared" si="0"/>
        <v>2278</v>
      </c>
      <c r="M7" s="274">
        <f t="shared" si="0"/>
        <v>15</v>
      </c>
      <c r="N7" s="274">
        <f t="shared" si="0"/>
        <v>231</v>
      </c>
      <c r="O7" s="274">
        <f t="shared" si="0"/>
        <v>9171</v>
      </c>
      <c r="P7" s="274">
        <f t="shared" si="0"/>
        <v>1671</v>
      </c>
      <c r="Q7" s="274">
        <f t="shared" si="0"/>
        <v>3842</v>
      </c>
      <c r="R7" s="274">
        <f t="shared" si="0"/>
        <v>6538</v>
      </c>
      <c r="S7" s="274">
        <f t="shared" si="0"/>
        <v>5669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17</v>
      </c>
      <c r="X7" s="274">
        <f t="shared" si="0"/>
        <v>1733</v>
      </c>
      <c r="Y7" s="274">
        <f t="shared" si="0"/>
        <v>4023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181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SUM(AJ8:AJ22)</f>
        <v>0</v>
      </c>
      <c r="AK7" s="274">
        <f t="shared" si="1"/>
        <v>0</v>
      </c>
      <c r="AL7" s="274">
        <f t="shared" si="1"/>
        <v>3842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8511</v>
      </c>
      <c r="AU7" s="274">
        <f t="shared" si="1"/>
        <v>1719</v>
      </c>
      <c r="AV7" s="274">
        <f t="shared" si="1"/>
        <v>11</v>
      </c>
      <c r="AW7" s="274">
        <f t="shared" si="1"/>
        <v>324</v>
      </c>
      <c r="AX7" s="274">
        <f t="shared" si="1"/>
        <v>5480</v>
      </c>
      <c r="AY7" s="274">
        <f t="shared" si="1"/>
        <v>550</v>
      </c>
      <c r="AZ7" s="274">
        <f t="shared" si="1"/>
        <v>361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66</v>
      </c>
      <c r="BO7" s="274">
        <f t="shared" si="1"/>
        <v>9389</v>
      </c>
      <c r="BP7" s="274">
        <f aca="true" t="shared" si="2" ref="BP7:CU7">SUM(BP8:BP22)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9171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218</v>
      </c>
      <c r="CJ7" s="274">
        <f t="shared" si="2"/>
        <v>1671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SUM(CV8:CV22)</f>
        <v>1671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936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668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268</v>
      </c>
      <c r="DZ7" s="274">
        <f t="shared" si="3"/>
        <v>11787</v>
      </c>
      <c r="EA7" s="274">
        <f t="shared" si="3"/>
        <v>0</v>
      </c>
      <c r="EB7" s="274">
        <f aca="true" t="shared" si="4" ref="EB7:FG7">SUM(EB8:EB22)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231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6538</v>
      </c>
      <c r="EO7" s="274">
        <f t="shared" si="4"/>
        <v>5001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17</v>
      </c>
      <c r="ET7" s="274">
        <f t="shared" si="4"/>
        <v>0</v>
      </c>
      <c r="EU7" s="274">
        <f t="shared" si="4"/>
        <v>10507</v>
      </c>
      <c r="EV7" s="274">
        <f t="shared" si="4"/>
        <v>145</v>
      </c>
      <c r="EW7" s="274">
        <f t="shared" si="4"/>
        <v>31</v>
      </c>
      <c r="EX7" s="274">
        <f t="shared" si="4"/>
        <v>519</v>
      </c>
      <c r="EY7" s="274">
        <f t="shared" si="4"/>
        <v>2119</v>
      </c>
      <c r="EZ7" s="274">
        <f t="shared" si="4"/>
        <v>3807</v>
      </c>
      <c r="FA7" s="274">
        <f t="shared" si="4"/>
        <v>355</v>
      </c>
      <c r="FB7" s="274">
        <f t="shared" si="4"/>
        <v>57</v>
      </c>
      <c r="FC7" s="274">
        <f t="shared" si="4"/>
        <v>2278</v>
      </c>
      <c r="FD7" s="274">
        <f t="shared" si="4"/>
        <v>15</v>
      </c>
      <c r="FE7" s="274">
        <f t="shared" si="4"/>
        <v>0</v>
      </c>
      <c r="FF7" s="274">
        <f t="shared" si="4"/>
        <v>0</v>
      </c>
      <c r="FG7" s="274">
        <f t="shared" si="4"/>
        <v>0</v>
      </c>
      <c r="FH7" s="274">
        <f aca="true" t="shared" si="5" ref="FH7:FO7">SUM(FH8:FH22)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0</v>
      </c>
      <c r="FO7" s="274">
        <f t="shared" si="5"/>
        <v>1181</v>
      </c>
    </row>
    <row r="8" spans="1:171" s="282" customFormat="1" ht="12" customHeight="1">
      <c r="A8" s="277" t="s">
        <v>562</v>
      </c>
      <c r="B8" s="278" t="s">
        <v>564</v>
      </c>
      <c r="C8" s="277" t="s">
        <v>565</v>
      </c>
      <c r="D8" s="279">
        <f aca="true" t="shared" si="6" ref="D8:D22">SUM(Y8,AT8,BO8,CJ8,DE8,DZ8,EU8)</f>
        <v>21966</v>
      </c>
      <c r="E8" s="279">
        <f aca="true" t="shared" si="7" ref="E8:E22">SUM(Z8,AU8,BP8,CK8,DF8,EA8,EV8)</f>
        <v>0</v>
      </c>
      <c r="F8" s="279">
        <f aca="true" t="shared" si="8" ref="F8:F22">SUM(AA8,AV8,BQ8,CL8,DG8,EB8,EW8)</f>
        <v>0</v>
      </c>
      <c r="G8" s="279">
        <f aca="true" t="shared" si="9" ref="G8:G22">SUM(AB8,AW8,BR8,CM8,DH8,EC8,EX8)</f>
        <v>0</v>
      </c>
      <c r="H8" s="279">
        <f aca="true" t="shared" si="10" ref="H8:H22">SUM(AC8,AX8,BS8,CN8,DI8,ED8,EY8)</f>
        <v>3467</v>
      </c>
      <c r="I8" s="279">
        <f aca="true" t="shared" si="11" ref="I8:I22">SUM(AD8,AY8,BT8,CO8,DJ8,EE8,EZ8)</f>
        <v>2521</v>
      </c>
      <c r="J8" s="279">
        <f aca="true" t="shared" si="12" ref="J8:J22">SUM(AE8,AZ8,BU8,CP8,DK8,EF8,FA8)</f>
        <v>0</v>
      </c>
      <c r="K8" s="279">
        <f aca="true" t="shared" si="13" ref="K8:K22">SUM(AF8,BA8,BV8,CQ8,DL8,EG8,FB8)</f>
        <v>0</v>
      </c>
      <c r="L8" s="279">
        <f aca="true" t="shared" si="14" ref="L8:L22">SUM(AG8,BB8,BW8,CR8,DM8,EH8,FC8)</f>
        <v>0</v>
      </c>
      <c r="M8" s="279">
        <f aca="true" t="shared" si="15" ref="M8:M22">SUM(AH8,BC8,BX8,CS8,DN8,EI8,FD8)</f>
        <v>0</v>
      </c>
      <c r="N8" s="279">
        <f aca="true" t="shared" si="16" ref="N8:N22">SUM(AI8,BD8,BY8,CT8,DO8,EJ8,FE8)</f>
        <v>231</v>
      </c>
      <c r="O8" s="279">
        <f aca="true" t="shared" si="17" ref="O8:O22">SUM(AJ8,BE8,BZ8,CU8,DP8,EK8,FF8)</f>
        <v>9171</v>
      </c>
      <c r="P8" s="279">
        <f aca="true" t="shared" si="18" ref="P8:P22">SUM(AK8,BF8,CA8,CV8,DQ8,EL8,FG8)</f>
        <v>0</v>
      </c>
      <c r="Q8" s="279">
        <f aca="true" t="shared" si="19" ref="Q8:Q22">SUM(AL8,BG8,CB8,CW8,DR8,EM8,FH8)</f>
        <v>2804</v>
      </c>
      <c r="R8" s="279">
        <f aca="true" t="shared" si="20" ref="R8:R22">SUM(AM8,BH8,CC8,CX8,DS8,EN8,FI8)</f>
        <v>2452</v>
      </c>
      <c r="S8" s="279">
        <f aca="true" t="shared" si="21" ref="S8:S22">SUM(AN8,BI8,CD8,CY8,DT8,EO8,FJ8)</f>
        <v>668</v>
      </c>
      <c r="T8" s="279">
        <f aca="true" t="shared" si="22" ref="T8:T22">SUM(AO8,BJ8,CE8,CZ8,DU8,EP8,FK8)</f>
        <v>0</v>
      </c>
      <c r="U8" s="279">
        <f aca="true" t="shared" si="23" ref="U8:U22">SUM(AP8,BK8,CF8,DA8,DV8,EQ8,FL8)</f>
        <v>0</v>
      </c>
      <c r="V8" s="279">
        <f aca="true" t="shared" si="24" ref="V8:V22">SUM(AQ8,BL8,CG8,DB8,DW8,ER8,FM8)</f>
        <v>0</v>
      </c>
      <c r="W8" s="279">
        <f aca="true" t="shared" si="25" ref="W8:W22">SUM(AR8,BM8,CH8,DC8,DX8,ES8,FN8)</f>
        <v>12</v>
      </c>
      <c r="X8" s="279">
        <f aca="true" t="shared" si="26" ref="X8:X22">SUM(AS8,BN8,CI8,DD8,DY8,ET8,FO8)</f>
        <v>640</v>
      </c>
      <c r="Y8" s="279">
        <f aca="true" t="shared" si="27" ref="Y8:Y22">SUM(Z8:AS8)</f>
        <v>2911</v>
      </c>
      <c r="Z8" s="279">
        <v>0</v>
      </c>
      <c r="AA8" s="279">
        <v>0</v>
      </c>
      <c r="AB8" s="279">
        <v>0</v>
      </c>
      <c r="AC8" s="279">
        <v>107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279">
        <v>2804</v>
      </c>
      <c r="AM8" s="280" t="s">
        <v>552</v>
      </c>
      <c r="AN8" s="280" t="s">
        <v>552</v>
      </c>
      <c r="AO8" s="279">
        <v>0</v>
      </c>
      <c r="AP8" s="279" t="s">
        <v>552</v>
      </c>
      <c r="AQ8" s="279">
        <v>0</v>
      </c>
      <c r="AR8" s="280" t="s">
        <v>552</v>
      </c>
      <c r="AS8" s="279">
        <v>0</v>
      </c>
      <c r="AT8" s="279">
        <f aca="true" t="shared" si="28" ref="AT8:AT22">SUM(AU8:BN8)</f>
        <v>2243</v>
      </c>
      <c r="AU8" s="279">
        <v>0</v>
      </c>
      <c r="AV8" s="279">
        <v>0</v>
      </c>
      <c r="AW8" s="279">
        <v>0</v>
      </c>
      <c r="AX8" s="279">
        <v>2243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0</v>
      </c>
      <c r="BO8" s="279">
        <f aca="true" t="shared" si="29" ref="BO8:BO22">SUM(BP8:CI8)</f>
        <v>9171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9171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30" ref="CJ8:CJ22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31" ref="DE8:DE22">SUM(DF8:DY8)</f>
        <v>668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668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0</v>
      </c>
      <c r="DZ8" s="279">
        <f aca="true" t="shared" si="32" ref="DZ8:DZ22">SUM(EA8:ET8)</f>
        <v>2695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231</v>
      </c>
      <c r="EK8" s="279" t="s">
        <v>552</v>
      </c>
      <c r="EL8" s="279" t="s">
        <v>552</v>
      </c>
      <c r="EM8" s="280" t="s">
        <v>552</v>
      </c>
      <c r="EN8" s="279">
        <v>2452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12</v>
      </c>
      <c r="ET8" s="279">
        <v>0</v>
      </c>
      <c r="EU8" s="279">
        <f aca="true" t="shared" si="33" ref="EU8:EU22">SUM(EV8:FO8)</f>
        <v>4278</v>
      </c>
      <c r="EV8" s="279">
        <v>0</v>
      </c>
      <c r="EW8" s="279">
        <v>0</v>
      </c>
      <c r="EX8" s="279">
        <v>0</v>
      </c>
      <c r="EY8" s="279">
        <v>1117</v>
      </c>
      <c r="EZ8" s="279">
        <v>2521</v>
      </c>
      <c r="FA8" s="279">
        <v>0</v>
      </c>
      <c r="FB8" s="279">
        <v>0</v>
      </c>
      <c r="FC8" s="279">
        <v>0</v>
      </c>
      <c r="FD8" s="279">
        <v>0</v>
      </c>
      <c r="FE8" s="279">
        <v>0</v>
      </c>
      <c r="FF8" s="279">
        <v>0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0</v>
      </c>
      <c r="FL8" s="279">
        <v>0</v>
      </c>
      <c r="FM8" s="279">
        <v>0</v>
      </c>
      <c r="FN8" s="279">
        <v>0</v>
      </c>
      <c r="FO8" s="279">
        <v>640</v>
      </c>
    </row>
    <row r="9" spans="1:171" s="282" customFormat="1" ht="12" customHeight="1">
      <c r="A9" s="277" t="s">
        <v>562</v>
      </c>
      <c r="B9" s="289" t="s">
        <v>566</v>
      </c>
      <c r="C9" s="277" t="s">
        <v>567</v>
      </c>
      <c r="D9" s="279">
        <f t="shared" si="6"/>
        <v>12967</v>
      </c>
      <c r="E9" s="279">
        <f t="shared" si="7"/>
        <v>1719</v>
      </c>
      <c r="F9" s="279">
        <f t="shared" si="8"/>
        <v>11</v>
      </c>
      <c r="G9" s="279">
        <f t="shared" si="9"/>
        <v>324</v>
      </c>
      <c r="H9" s="279">
        <f t="shared" si="10"/>
        <v>1172</v>
      </c>
      <c r="I9" s="279">
        <f t="shared" si="11"/>
        <v>542</v>
      </c>
      <c r="J9" s="279">
        <f t="shared" si="12"/>
        <v>361</v>
      </c>
      <c r="K9" s="279">
        <f t="shared" si="13"/>
        <v>0</v>
      </c>
      <c r="L9" s="279">
        <f t="shared" si="14"/>
        <v>1094</v>
      </c>
      <c r="M9" s="279">
        <f t="shared" si="15"/>
        <v>0</v>
      </c>
      <c r="N9" s="279">
        <f t="shared" si="16"/>
        <v>0</v>
      </c>
      <c r="O9" s="279">
        <f t="shared" si="17"/>
        <v>0</v>
      </c>
      <c r="P9" s="279">
        <f t="shared" si="18"/>
        <v>1671</v>
      </c>
      <c r="Q9" s="279">
        <f t="shared" si="19"/>
        <v>0</v>
      </c>
      <c r="R9" s="279">
        <f t="shared" si="20"/>
        <v>737</v>
      </c>
      <c r="S9" s="279">
        <f t="shared" si="21"/>
        <v>5001</v>
      </c>
      <c r="T9" s="279">
        <f t="shared" si="22"/>
        <v>0</v>
      </c>
      <c r="U9" s="279">
        <f t="shared" si="23"/>
        <v>0</v>
      </c>
      <c r="V9" s="279">
        <f t="shared" si="24"/>
        <v>0</v>
      </c>
      <c r="W9" s="279">
        <f t="shared" si="25"/>
        <v>5</v>
      </c>
      <c r="X9" s="279">
        <f t="shared" si="26"/>
        <v>330</v>
      </c>
      <c r="Y9" s="279">
        <f t="shared" si="27"/>
        <v>0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0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0</v>
      </c>
      <c r="AR9" s="280" t="s">
        <v>552</v>
      </c>
      <c r="AS9" s="279">
        <v>0</v>
      </c>
      <c r="AT9" s="279">
        <f t="shared" si="28"/>
        <v>4188</v>
      </c>
      <c r="AU9" s="279">
        <v>1719</v>
      </c>
      <c r="AV9" s="279">
        <v>11</v>
      </c>
      <c r="AW9" s="279">
        <v>324</v>
      </c>
      <c r="AX9" s="279">
        <v>1172</v>
      </c>
      <c r="AY9" s="279">
        <v>542</v>
      </c>
      <c r="AZ9" s="279">
        <v>361</v>
      </c>
      <c r="BA9" s="279">
        <v>0</v>
      </c>
      <c r="BB9" s="279">
        <v>0</v>
      </c>
      <c r="BC9" s="279">
        <v>0</v>
      </c>
      <c r="BD9" s="279">
        <v>0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59</v>
      </c>
      <c r="BO9" s="279">
        <f t="shared" si="29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0</v>
      </c>
      <c r="CJ9" s="279">
        <f t="shared" si="30"/>
        <v>1671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1671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31"/>
        <v>268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/>
      <c r="DQ9" s="279"/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268</v>
      </c>
      <c r="DZ9" s="279">
        <f t="shared" si="32"/>
        <v>5743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737</v>
      </c>
      <c r="EO9" s="279">
        <v>5001</v>
      </c>
      <c r="EP9" s="280" t="s">
        <v>552</v>
      </c>
      <c r="EQ9" s="280" t="s">
        <v>552</v>
      </c>
      <c r="ER9" s="280" t="s">
        <v>552</v>
      </c>
      <c r="ES9" s="279">
        <v>5</v>
      </c>
      <c r="ET9" s="279">
        <v>0</v>
      </c>
      <c r="EU9" s="279">
        <f t="shared" si="33"/>
        <v>1097</v>
      </c>
      <c r="EV9" s="279">
        <v>0</v>
      </c>
      <c r="EW9" s="279">
        <v>0</v>
      </c>
      <c r="EX9" s="279">
        <v>0</v>
      </c>
      <c r="EY9" s="279">
        <v>0</v>
      </c>
      <c r="EZ9" s="279">
        <v>0</v>
      </c>
      <c r="FA9" s="279">
        <v>0</v>
      </c>
      <c r="FB9" s="279">
        <v>0</v>
      </c>
      <c r="FC9" s="279">
        <v>1094</v>
      </c>
      <c r="FD9" s="279">
        <v>0</v>
      </c>
      <c r="FE9" s="279">
        <v>0</v>
      </c>
      <c r="FF9" s="279">
        <v>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0</v>
      </c>
      <c r="FO9" s="279">
        <v>3</v>
      </c>
    </row>
    <row r="10" spans="1:171" s="282" customFormat="1" ht="12" customHeight="1">
      <c r="A10" s="277" t="s">
        <v>562</v>
      </c>
      <c r="B10" s="289" t="s">
        <v>568</v>
      </c>
      <c r="C10" s="277" t="s">
        <v>569</v>
      </c>
      <c r="D10" s="279">
        <f t="shared" si="6"/>
        <v>246</v>
      </c>
      <c r="E10" s="279">
        <f t="shared" si="7"/>
        <v>0</v>
      </c>
      <c r="F10" s="279">
        <f t="shared" si="8"/>
        <v>0</v>
      </c>
      <c r="G10" s="279">
        <f t="shared" si="9"/>
        <v>0</v>
      </c>
      <c r="H10" s="279">
        <f t="shared" si="10"/>
        <v>246</v>
      </c>
      <c r="I10" s="279">
        <f t="shared" si="11"/>
        <v>0</v>
      </c>
      <c r="J10" s="279">
        <f t="shared" si="12"/>
        <v>0</v>
      </c>
      <c r="K10" s="279">
        <f t="shared" si="13"/>
        <v>0</v>
      </c>
      <c r="L10" s="279">
        <f t="shared" si="14"/>
        <v>0</v>
      </c>
      <c r="M10" s="279">
        <f t="shared" si="15"/>
        <v>0</v>
      </c>
      <c r="N10" s="279">
        <f t="shared" si="16"/>
        <v>0</v>
      </c>
      <c r="O10" s="279">
        <f t="shared" si="17"/>
        <v>0</v>
      </c>
      <c r="P10" s="279">
        <f t="shared" si="18"/>
        <v>0</v>
      </c>
      <c r="Q10" s="279">
        <f t="shared" si="19"/>
        <v>0</v>
      </c>
      <c r="R10" s="279">
        <f t="shared" si="20"/>
        <v>0</v>
      </c>
      <c r="S10" s="279">
        <f t="shared" si="21"/>
        <v>0</v>
      </c>
      <c r="T10" s="279">
        <f t="shared" si="22"/>
        <v>0</v>
      </c>
      <c r="U10" s="279">
        <f t="shared" si="23"/>
        <v>0</v>
      </c>
      <c r="V10" s="279">
        <f t="shared" si="24"/>
        <v>0</v>
      </c>
      <c r="W10" s="279">
        <f t="shared" si="25"/>
        <v>0</v>
      </c>
      <c r="X10" s="279">
        <f t="shared" si="26"/>
        <v>0</v>
      </c>
      <c r="Y10" s="279">
        <f t="shared" si="27"/>
        <v>9</v>
      </c>
      <c r="Z10" s="279">
        <v>0</v>
      </c>
      <c r="AA10" s="279">
        <v>0</v>
      </c>
      <c r="AB10" s="279">
        <v>0</v>
      </c>
      <c r="AC10" s="279">
        <v>9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552</v>
      </c>
      <c r="AK10" s="279" t="s">
        <v>552</v>
      </c>
      <c r="AL10" s="279">
        <v>0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0</v>
      </c>
      <c r="AR10" s="280" t="s">
        <v>552</v>
      </c>
      <c r="AS10" s="279">
        <v>0</v>
      </c>
      <c r="AT10" s="279">
        <f t="shared" si="28"/>
        <v>237</v>
      </c>
      <c r="AU10" s="279">
        <v>0</v>
      </c>
      <c r="AV10" s="279">
        <v>0</v>
      </c>
      <c r="AW10" s="279">
        <v>0</v>
      </c>
      <c r="AX10" s="279">
        <v>237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0</v>
      </c>
      <c r="BO10" s="279">
        <f t="shared" si="29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30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31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32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0</v>
      </c>
      <c r="ET10" s="279">
        <v>0</v>
      </c>
      <c r="EU10" s="279">
        <f t="shared" si="33"/>
        <v>0</v>
      </c>
      <c r="EV10" s="279">
        <v>0</v>
      </c>
      <c r="EW10" s="279">
        <v>0</v>
      </c>
      <c r="EX10" s="279">
        <v>0</v>
      </c>
      <c r="EY10" s="279">
        <v>0</v>
      </c>
      <c r="EZ10" s="279">
        <v>0</v>
      </c>
      <c r="FA10" s="279">
        <v>0</v>
      </c>
      <c r="FB10" s="279">
        <v>0</v>
      </c>
      <c r="FC10" s="279">
        <v>0</v>
      </c>
      <c r="FD10" s="279">
        <v>0</v>
      </c>
      <c r="FE10" s="279">
        <v>0</v>
      </c>
      <c r="FF10" s="279">
        <v>0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0</v>
      </c>
    </row>
    <row r="11" spans="1:171" s="282" customFormat="1" ht="12" customHeight="1">
      <c r="A11" s="277" t="s">
        <v>562</v>
      </c>
      <c r="B11" s="289" t="s">
        <v>570</v>
      </c>
      <c r="C11" s="277" t="s">
        <v>571</v>
      </c>
      <c r="D11" s="279">
        <f t="shared" si="6"/>
        <v>1349</v>
      </c>
      <c r="E11" s="279">
        <f t="shared" si="7"/>
        <v>105</v>
      </c>
      <c r="F11" s="279">
        <f t="shared" si="8"/>
        <v>31</v>
      </c>
      <c r="G11" s="279">
        <f t="shared" si="9"/>
        <v>98</v>
      </c>
      <c r="H11" s="279">
        <f t="shared" si="10"/>
        <v>265</v>
      </c>
      <c r="I11" s="279">
        <f t="shared" si="11"/>
        <v>323</v>
      </c>
      <c r="J11" s="279">
        <f t="shared" si="12"/>
        <v>154</v>
      </c>
      <c r="K11" s="279">
        <f t="shared" si="13"/>
        <v>47</v>
      </c>
      <c r="L11" s="279">
        <f t="shared" si="14"/>
        <v>326</v>
      </c>
      <c r="M11" s="279">
        <f t="shared" si="15"/>
        <v>0</v>
      </c>
      <c r="N11" s="279">
        <f t="shared" si="16"/>
        <v>0</v>
      </c>
      <c r="O11" s="279">
        <f t="shared" si="17"/>
        <v>0</v>
      </c>
      <c r="P11" s="279">
        <f t="shared" si="18"/>
        <v>0</v>
      </c>
      <c r="Q11" s="279">
        <f t="shared" si="19"/>
        <v>0</v>
      </c>
      <c r="R11" s="279">
        <f t="shared" si="20"/>
        <v>0</v>
      </c>
      <c r="S11" s="279">
        <f t="shared" si="21"/>
        <v>0</v>
      </c>
      <c r="T11" s="279">
        <f t="shared" si="22"/>
        <v>0</v>
      </c>
      <c r="U11" s="279">
        <f t="shared" si="23"/>
        <v>0</v>
      </c>
      <c r="V11" s="279">
        <f t="shared" si="24"/>
        <v>0</v>
      </c>
      <c r="W11" s="279">
        <f t="shared" si="25"/>
        <v>0</v>
      </c>
      <c r="X11" s="279">
        <f t="shared" si="26"/>
        <v>0</v>
      </c>
      <c r="Y11" s="279">
        <f t="shared" si="27"/>
        <v>0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0</v>
      </c>
      <c r="AM11" s="280" t="s">
        <v>552</v>
      </c>
      <c r="AN11" s="280" t="s">
        <v>552</v>
      </c>
      <c r="AO11" s="279">
        <v>0</v>
      </c>
      <c r="AP11" s="279" t="s">
        <v>552</v>
      </c>
      <c r="AQ11" s="279">
        <v>0</v>
      </c>
      <c r="AR11" s="280" t="s">
        <v>552</v>
      </c>
      <c r="AS11" s="279">
        <v>0</v>
      </c>
      <c r="AT11" s="279">
        <f t="shared" si="28"/>
        <v>185</v>
      </c>
      <c r="AU11" s="279">
        <v>0</v>
      </c>
      <c r="AV11" s="279">
        <v>0</v>
      </c>
      <c r="AW11" s="279">
        <v>0</v>
      </c>
      <c r="AX11" s="279">
        <v>185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0</v>
      </c>
      <c r="BO11" s="279">
        <f t="shared" si="29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0</v>
      </c>
      <c r="CJ11" s="279">
        <f t="shared" si="30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31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0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32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0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0</v>
      </c>
      <c r="ET11" s="279">
        <v>0</v>
      </c>
      <c r="EU11" s="279">
        <f t="shared" si="33"/>
        <v>1164</v>
      </c>
      <c r="EV11" s="279">
        <v>105</v>
      </c>
      <c r="EW11" s="279">
        <v>31</v>
      </c>
      <c r="EX11" s="279">
        <v>98</v>
      </c>
      <c r="EY11" s="279">
        <v>80</v>
      </c>
      <c r="EZ11" s="279">
        <v>323</v>
      </c>
      <c r="FA11" s="279">
        <v>154</v>
      </c>
      <c r="FB11" s="279">
        <v>47</v>
      </c>
      <c r="FC11" s="279">
        <v>326</v>
      </c>
      <c r="FD11" s="279">
        <v>0</v>
      </c>
      <c r="FE11" s="279">
        <v>0</v>
      </c>
      <c r="FF11" s="279">
        <v>0</v>
      </c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0</v>
      </c>
      <c r="FO11" s="279">
        <v>0</v>
      </c>
    </row>
    <row r="12" spans="1:171" s="282" customFormat="1" ht="12" customHeight="1">
      <c r="A12" s="277" t="s">
        <v>562</v>
      </c>
      <c r="B12" s="278" t="s">
        <v>572</v>
      </c>
      <c r="C12" s="277" t="s">
        <v>573</v>
      </c>
      <c r="D12" s="312">
        <f t="shared" si="6"/>
        <v>995</v>
      </c>
      <c r="E12" s="312">
        <f t="shared" si="7"/>
        <v>0</v>
      </c>
      <c r="F12" s="312">
        <f t="shared" si="8"/>
        <v>0</v>
      </c>
      <c r="G12" s="312">
        <f t="shared" si="9"/>
        <v>0</v>
      </c>
      <c r="H12" s="312">
        <f t="shared" si="10"/>
        <v>260</v>
      </c>
      <c r="I12" s="312">
        <f t="shared" si="11"/>
        <v>207</v>
      </c>
      <c r="J12" s="312">
        <f t="shared" si="12"/>
        <v>0</v>
      </c>
      <c r="K12" s="312">
        <f t="shared" si="13"/>
        <v>0</v>
      </c>
      <c r="L12" s="312">
        <f t="shared" si="14"/>
        <v>0</v>
      </c>
      <c r="M12" s="312">
        <f t="shared" si="15"/>
        <v>0</v>
      </c>
      <c r="N12" s="312">
        <f t="shared" si="16"/>
        <v>0</v>
      </c>
      <c r="O12" s="312">
        <f t="shared" si="17"/>
        <v>0</v>
      </c>
      <c r="P12" s="312">
        <f t="shared" si="18"/>
        <v>0</v>
      </c>
      <c r="Q12" s="312">
        <f t="shared" si="19"/>
        <v>195</v>
      </c>
      <c r="R12" s="312">
        <f t="shared" si="20"/>
        <v>0</v>
      </c>
      <c r="S12" s="312">
        <f t="shared" si="21"/>
        <v>0</v>
      </c>
      <c r="T12" s="312">
        <f t="shared" si="22"/>
        <v>0</v>
      </c>
      <c r="U12" s="312">
        <f t="shared" si="23"/>
        <v>0</v>
      </c>
      <c r="V12" s="312">
        <f t="shared" si="24"/>
        <v>0</v>
      </c>
      <c r="W12" s="312">
        <f t="shared" si="25"/>
        <v>0</v>
      </c>
      <c r="X12" s="312">
        <f t="shared" si="26"/>
        <v>333</v>
      </c>
      <c r="Y12" s="312">
        <f t="shared" si="27"/>
        <v>195</v>
      </c>
      <c r="Z12" s="312">
        <v>0</v>
      </c>
      <c r="AA12" s="312">
        <v>0</v>
      </c>
      <c r="AB12" s="312">
        <v>0</v>
      </c>
      <c r="AC12" s="312">
        <v>0</v>
      </c>
      <c r="AD12" s="312">
        <v>0</v>
      </c>
      <c r="AE12" s="312">
        <v>0</v>
      </c>
      <c r="AF12" s="312">
        <v>0</v>
      </c>
      <c r="AG12" s="312">
        <v>0</v>
      </c>
      <c r="AH12" s="312">
        <v>0</v>
      </c>
      <c r="AI12" s="312">
        <v>0</v>
      </c>
      <c r="AJ12" s="312" t="s">
        <v>552</v>
      </c>
      <c r="AK12" s="312" t="s">
        <v>552</v>
      </c>
      <c r="AL12" s="312">
        <v>195</v>
      </c>
      <c r="AM12" s="312" t="s">
        <v>552</v>
      </c>
      <c r="AN12" s="312" t="s">
        <v>552</v>
      </c>
      <c r="AO12" s="312">
        <v>0</v>
      </c>
      <c r="AP12" s="312" t="s">
        <v>552</v>
      </c>
      <c r="AQ12" s="312">
        <v>0</v>
      </c>
      <c r="AR12" s="312" t="s">
        <v>552</v>
      </c>
      <c r="AS12" s="312">
        <v>0</v>
      </c>
      <c r="AT12" s="312">
        <f t="shared" si="28"/>
        <v>152</v>
      </c>
      <c r="AU12" s="312">
        <v>0</v>
      </c>
      <c r="AV12" s="312">
        <v>0</v>
      </c>
      <c r="AW12" s="312">
        <v>0</v>
      </c>
      <c r="AX12" s="312">
        <v>152</v>
      </c>
      <c r="AY12" s="312"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v>0</v>
      </c>
      <c r="BE12" s="312" t="s">
        <v>552</v>
      </c>
      <c r="BF12" s="312" t="s">
        <v>552</v>
      </c>
      <c r="BG12" s="312" t="s">
        <v>552</v>
      </c>
      <c r="BH12" s="312" t="s">
        <v>552</v>
      </c>
      <c r="BI12" s="312" t="s">
        <v>552</v>
      </c>
      <c r="BJ12" s="312" t="s">
        <v>552</v>
      </c>
      <c r="BK12" s="312" t="s">
        <v>552</v>
      </c>
      <c r="BL12" s="312" t="s">
        <v>552</v>
      </c>
      <c r="BM12" s="312" t="s">
        <v>552</v>
      </c>
      <c r="BN12" s="312">
        <v>0</v>
      </c>
      <c r="BO12" s="312">
        <f t="shared" si="29"/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v>0</v>
      </c>
      <c r="BU12" s="312"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 t="s">
        <v>552</v>
      </c>
      <c r="CC12" s="312" t="s">
        <v>552</v>
      </c>
      <c r="CD12" s="312" t="s">
        <v>552</v>
      </c>
      <c r="CE12" s="312" t="s">
        <v>552</v>
      </c>
      <c r="CF12" s="312" t="s">
        <v>552</v>
      </c>
      <c r="CG12" s="312" t="s">
        <v>552</v>
      </c>
      <c r="CH12" s="312" t="s">
        <v>552</v>
      </c>
      <c r="CI12" s="312">
        <v>0</v>
      </c>
      <c r="CJ12" s="312">
        <f t="shared" si="30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v>0</v>
      </c>
      <c r="CR12" s="312">
        <v>0</v>
      </c>
      <c r="CS12" s="312">
        <v>0</v>
      </c>
      <c r="CT12" s="312">
        <v>0</v>
      </c>
      <c r="CU12" s="312">
        <v>0</v>
      </c>
      <c r="CV12" s="312">
        <v>0</v>
      </c>
      <c r="CW12" s="312" t="s">
        <v>552</v>
      </c>
      <c r="CX12" s="312" t="s">
        <v>552</v>
      </c>
      <c r="CY12" s="312" t="s">
        <v>552</v>
      </c>
      <c r="CZ12" s="312" t="s">
        <v>552</v>
      </c>
      <c r="DA12" s="312" t="s">
        <v>552</v>
      </c>
      <c r="DB12" s="312" t="s">
        <v>552</v>
      </c>
      <c r="DC12" s="312" t="s">
        <v>552</v>
      </c>
      <c r="DD12" s="312">
        <v>0</v>
      </c>
      <c r="DE12" s="312">
        <f t="shared" si="31"/>
        <v>0</v>
      </c>
      <c r="DF12" s="312">
        <v>0</v>
      </c>
      <c r="DG12" s="312">
        <v>0</v>
      </c>
      <c r="DH12" s="312">
        <v>0</v>
      </c>
      <c r="DI12" s="312">
        <v>0</v>
      </c>
      <c r="DJ12" s="312">
        <v>0</v>
      </c>
      <c r="DK12" s="312">
        <v>0</v>
      </c>
      <c r="DL12" s="312">
        <v>0</v>
      </c>
      <c r="DM12" s="312">
        <v>0</v>
      </c>
      <c r="DN12" s="312">
        <v>0</v>
      </c>
      <c r="DO12" s="312">
        <v>0</v>
      </c>
      <c r="DP12" s="312">
        <v>0</v>
      </c>
      <c r="DQ12" s="312">
        <v>0</v>
      </c>
      <c r="DR12" s="312" t="s">
        <v>552</v>
      </c>
      <c r="DS12" s="312" t="s">
        <v>552</v>
      </c>
      <c r="DT12" s="312">
        <v>0</v>
      </c>
      <c r="DU12" s="312" t="s">
        <v>552</v>
      </c>
      <c r="DV12" s="312" t="s">
        <v>552</v>
      </c>
      <c r="DW12" s="312" t="s">
        <v>552</v>
      </c>
      <c r="DX12" s="312" t="s">
        <v>552</v>
      </c>
      <c r="DY12" s="312">
        <v>0</v>
      </c>
      <c r="DZ12" s="312">
        <f t="shared" si="32"/>
        <v>0</v>
      </c>
      <c r="EA12" s="312">
        <v>0</v>
      </c>
      <c r="EB12" s="312">
        <v>0</v>
      </c>
      <c r="EC12" s="312">
        <v>0</v>
      </c>
      <c r="ED12" s="312">
        <v>0</v>
      </c>
      <c r="EE12" s="312">
        <v>0</v>
      </c>
      <c r="EF12" s="312">
        <v>0</v>
      </c>
      <c r="EG12" s="312">
        <v>0</v>
      </c>
      <c r="EH12" s="312">
        <v>0</v>
      </c>
      <c r="EI12" s="312">
        <v>0</v>
      </c>
      <c r="EJ12" s="312">
        <v>0</v>
      </c>
      <c r="EK12" s="312" t="s">
        <v>552</v>
      </c>
      <c r="EL12" s="312" t="s">
        <v>552</v>
      </c>
      <c r="EM12" s="312" t="s">
        <v>552</v>
      </c>
      <c r="EN12" s="312">
        <v>0</v>
      </c>
      <c r="EO12" s="312">
        <v>0</v>
      </c>
      <c r="EP12" s="312" t="s">
        <v>552</v>
      </c>
      <c r="EQ12" s="312" t="s">
        <v>552</v>
      </c>
      <c r="ER12" s="312" t="s">
        <v>552</v>
      </c>
      <c r="ES12" s="312">
        <v>0</v>
      </c>
      <c r="ET12" s="312">
        <v>0</v>
      </c>
      <c r="EU12" s="312">
        <f t="shared" si="33"/>
        <v>648</v>
      </c>
      <c r="EV12" s="312">
        <v>0</v>
      </c>
      <c r="EW12" s="312">
        <v>0</v>
      </c>
      <c r="EX12" s="312">
        <v>0</v>
      </c>
      <c r="EY12" s="312">
        <v>108</v>
      </c>
      <c r="EZ12" s="312">
        <v>207</v>
      </c>
      <c r="FA12" s="312">
        <v>0</v>
      </c>
      <c r="FB12" s="312">
        <v>0</v>
      </c>
      <c r="FC12" s="312">
        <v>0</v>
      </c>
      <c r="FD12" s="312">
        <v>0</v>
      </c>
      <c r="FE12" s="312">
        <v>0</v>
      </c>
      <c r="FF12" s="312">
        <v>0</v>
      </c>
      <c r="FG12" s="312">
        <v>0</v>
      </c>
      <c r="FH12" s="312" t="s">
        <v>552</v>
      </c>
      <c r="FI12" s="312" t="s">
        <v>552</v>
      </c>
      <c r="FJ12" s="312" t="s">
        <v>552</v>
      </c>
      <c r="FK12" s="312">
        <v>0</v>
      </c>
      <c r="FL12" s="312">
        <v>0</v>
      </c>
      <c r="FM12" s="312">
        <v>0</v>
      </c>
      <c r="FN12" s="312">
        <v>0</v>
      </c>
      <c r="FO12" s="312">
        <v>333</v>
      </c>
    </row>
    <row r="13" spans="1:171" s="282" customFormat="1" ht="12" customHeight="1">
      <c r="A13" s="277" t="s">
        <v>562</v>
      </c>
      <c r="B13" s="278" t="s">
        <v>574</v>
      </c>
      <c r="C13" s="277" t="s">
        <v>575</v>
      </c>
      <c r="D13" s="312">
        <f t="shared" si="6"/>
        <v>252</v>
      </c>
      <c r="E13" s="312">
        <f t="shared" si="7"/>
        <v>0</v>
      </c>
      <c r="F13" s="312">
        <f t="shared" si="8"/>
        <v>0</v>
      </c>
      <c r="G13" s="312">
        <f t="shared" si="9"/>
        <v>0</v>
      </c>
      <c r="H13" s="312">
        <f t="shared" si="10"/>
        <v>252</v>
      </c>
      <c r="I13" s="312">
        <f t="shared" si="11"/>
        <v>0</v>
      </c>
      <c r="J13" s="312">
        <f t="shared" si="12"/>
        <v>0</v>
      </c>
      <c r="K13" s="312">
        <f t="shared" si="13"/>
        <v>0</v>
      </c>
      <c r="L13" s="312">
        <f t="shared" si="14"/>
        <v>0</v>
      </c>
      <c r="M13" s="312">
        <f t="shared" si="15"/>
        <v>0</v>
      </c>
      <c r="N13" s="312">
        <f t="shared" si="16"/>
        <v>0</v>
      </c>
      <c r="O13" s="312">
        <f t="shared" si="17"/>
        <v>0</v>
      </c>
      <c r="P13" s="312">
        <f t="shared" si="18"/>
        <v>0</v>
      </c>
      <c r="Q13" s="312">
        <f t="shared" si="19"/>
        <v>0</v>
      </c>
      <c r="R13" s="312">
        <f t="shared" si="20"/>
        <v>0</v>
      </c>
      <c r="S13" s="312">
        <f t="shared" si="21"/>
        <v>0</v>
      </c>
      <c r="T13" s="312">
        <f t="shared" si="22"/>
        <v>0</v>
      </c>
      <c r="U13" s="312">
        <f t="shared" si="23"/>
        <v>0</v>
      </c>
      <c r="V13" s="312">
        <f t="shared" si="24"/>
        <v>0</v>
      </c>
      <c r="W13" s="312">
        <f t="shared" si="25"/>
        <v>0</v>
      </c>
      <c r="X13" s="312">
        <f t="shared" si="26"/>
        <v>0</v>
      </c>
      <c r="Y13" s="312">
        <f t="shared" si="27"/>
        <v>9</v>
      </c>
      <c r="Z13" s="312">
        <v>0</v>
      </c>
      <c r="AA13" s="312">
        <v>0</v>
      </c>
      <c r="AB13" s="312"/>
      <c r="AC13" s="312">
        <v>9</v>
      </c>
      <c r="AD13" s="312">
        <v>0</v>
      </c>
      <c r="AE13" s="312">
        <v>0</v>
      </c>
      <c r="AF13" s="312">
        <v>0</v>
      </c>
      <c r="AG13" s="312">
        <v>0</v>
      </c>
      <c r="AH13" s="312">
        <v>0</v>
      </c>
      <c r="AI13" s="312">
        <v>0</v>
      </c>
      <c r="AJ13" s="312" t="s">
        <v>552</v>
      </c>
      <c r="AK13" s="312" t="s">
        <v>552</v>
      </c>
      <c r="AL13" s="312">
        <v>0</v>
      </c>
      <c r="AM13" s="312" t="s">
        <v>552</v>
      </c>
      <c r="AN13" s="312" t="s">
        <v>552</v>
      </c>
      <c r="AO13" s="312">
        <v>0</v>
      </c>
      <c r="AP13" s="312" t="s">
        <v>552</v>
      </c>
      <c r="AQ13" s="312">
        <v>0</v>
      </c>
      <c r="AR13" s="312" t="s">
        <v>552</v>
      </c>
      <c r="AS13" s="312">
        <v>0</v>
      </c>
      <c r="AT13" s="312">
        <f t="shared" si="28"/>
        <v>243</v>
      </c>
      <c r="AU13" s="312">
        <v>0</v>
      </c>
      <c r="AV13" s="312">
        <v>0</v>
      </c>
      <c r="AW13" s="312">
        <v>0</v>
      </c>
      <c r="AX13" s="312">
        <v>243</v>
      </c>
      <c r="AY13" s="312"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v>0</v>
      </c>
      <c r="BE13" s="312" t="s">
        <v>552</v>
      </c>
      <c r="BF13" s="312" t="s">
        <v>552</v>
      </c>
      <c r="BG13" s="312" t="s">
        <v>552</v>
      </c>
      <c r="BH13" s="312" t="s">
        <v>552</v>
      </c>
      <c r="BI13" s="312" t="s">
        <v>552</v>
      </c>
      <c r="BJ13" s="312" t="s">
        <v>552</v>
      </c>
      <c r="BK13" s="312" t="s">
        <v>552</v>
      </c>
      <c r="BL13" s="312" t="s">
        <v>552</v>
      </c>
      <c r="BM13" s="312" t="s">
        <v>552</v>
      </c>
      <c r="BN13" s="312">
        <v>0</v>
      </c>
      <c r="BO13" s="312">
        <f t="shared" si="29"/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v>0</v>
      </c>
      <c r="BU13" s="312"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 t="s">
        <v>552</v>
      </c>
      <c r="CC13" s="312" t="s">
        <v>552</v>
      </c>
      <c r="CD13" s="312" t="s">
        <v>552</v>
      </c>
      <c r="CE13" s="312" t="s">
        <v>552</v>
      </c>
      <c r="CF13" s="312" t="s">
        <v>552</v>
      </c>
      <c r="CG13" s="312" t="s">
        <v>552</v>
      </c>
      <c r="CH13" s="312" t="s">
        <v>552</v>
      </c>
      <c r="CI13" s="312">
        <v>0</v>
      </c>
      <c r="CJ13" s="312">
        <f t="shared" si="30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v>0</v>
      </c>
      <c r="CR13" s="312">
        <v>0</v>
      </c>
      <c r="CS13" s="312">
        <v>0</v>
      </c>
      <c r="CT13" s="312">
        <v>0</v>
      </c>
      <c r="CU13" s="312">
        <v>0</v>
      </c>
      <c r="CV13" s="312">
        <v>0</v>
      </c>
      <c r="CW13" s="312" t="s">
        <v>552</v>
      </c>
      <c r="CX13" s="312" t="s">
        <v>552</v>
      </c>
      <c r="CY13" s="312" t="s">
        <v>552</v>
      </c>
      <c r="CZ13" s="312" t="s">
        <v>552</v>
      </c>
      <c r="DA13" s="312" t="s">
        <v>552</v>
      </c>
      <c r="DB13" s="312" t="s">
        <v>552</v>
      </c>
      <c r="DC13" s="312" t="s">
        <v>552</v>
      </c>
      <c r="DD13" s="312">
        <v>0</v>
      </c>
      <c r="DE13" s="312">
        <f t="shared" si="31"/>
        <v>0</v>
      </c>
      <c r="DF13" s="312">
        <v>0</v>
      </c>
      <c r="DG13" s="312">
        <v>0</v>
      </c>
      <c r="DH13" s="312">
        <v>0</v>
      </c>
      <c r="DI13" s="312">
        <v>0</v>
      </c>
      <c r="DJ13" s="312">
        <v>0</v>
      </c>
      <c r="DK13" s="312">
        <v>0</v>
      </c>
      <c r="DL13" s="312">
        <v>0</v>
      </c>
      <c r="DM13" s="312">
        <v>0</v>
      </c>
      <c r="DN13" s="312">
        <v>0</v>
      </c>
      <c r="DO13" s="312">
        <v>0</v>
      </c>
      <c r="DP13" s="312">
        <v>0</v>
      </c>
      <c r="DQ13" s="312">
        <v>0</v>
      </c>
      <c r="DR13" s="312" t="s">
        <v>552</v>
      </c>
      <c r="DS13" s="312" t="s">
        <v>552</v>
      </c>
      <c r="DT13" s="312">
        <v>0</v>
      </c>
      <c r="DU13" s="312" t="s">
        <v>552</v>
      </c>
      <c r="DV13" s="312" t="s">
        <v>552</v>
      </c>
      <c r="DW13" s="312" t="s">
        <v>552</v>
      </c>
      <c r="DX13" s="312" t="s">
        <v>552</v>
      </c>
      <c r="DY13" s="312">
        <v>0</v>
      </c>
      <c r="DZ13" s="312">
        <f t="shared" si="32"/>
        <v>0</v>
      </c>
      <c r="EA13" s="312">
        <v>0</v>
      </c>
      <c r="EB13" s="312">
        <v>0</v>
      </c>
      <c r="EC13" s="312">
        <v>0</v>
      </c>
      <c r="ED13" s="312">
        <v>0</v>
      </c>
      <c r="EE13" s="312">
        <v>0</v>
      </c>
      <c r="EF13" s="312">
        <v>0</v>
      </c>
      <c r="EG13" s="312">
        <v>0</v>
      </c>
      <c r="EH13" s="312">
        <v>0</v>
      </c>
      <c r="EI13" s="312">
        <v>0</v>
      </c>
      <c r="EJ13" s="312">
        <v>0</v>
      </c>
      <c r="EK13" s="312" t="s">
        <v>552</v>
      </c>
      <c r="EL13" s="312" t="s">
        <v>552</v>
      </c>
      <c r="EM13" s="312" t="s">
        <v>552</v>
      </c>
      <c r="EN13" s="312">
        <v>0</v>
      </c>
      <c r="EO13" s="312">
        <v>0</v>
      </c>
      <c r="EP13" s="312" t="s">
        <v>552</v>
      </c>
      <c r="EQ13" s="312" t="s">
        <v>552</v>
      </c>
      <c r="ER13" s="312" t="s">
        <v>552</v>
      </c>
      <c r="ES13" s="312">
        <v>0</v>
      </c>
      <c r="ET13" s="312">
        <v>0</v>
      </c>
      <c r="EU13" s="312">
        <f t="shared" si="33"/>
        <v>0</v>
      </c>
      <c r="EV13" s="312">
        <v>0</v>
      </c>
      <c r="EW13" s="312">
        <v>0</v>
      </c>
      <c r="EX13" s="312">
        <v>0</v>
      </c>
      <c r="EY13" s="312">
        <v>0</v>
      </c>
      <c r="EZ13" s="312">
        <v>0</v>
      </c>
      <c r="FA13" s="312">
        <v>0</v>
      </c>
      <c r="FB13" s="312">
        <v>0</v>
      </c>
      <c r="FC13" s="312">
        <v>0</v>
      </c>
      <c r="FD13" s="312">
        <v>0</v>
      </c>
      <c r="FE13" s="312">
        <v>0</v>
      </c>
      <c r="FF13" s="312">
        <v>0</v>
      </c>
      <c r="FG13" s="312">
        <v>0</v>
      </c>
      <c r="FH13" s="312" t="s">
        <v>552</v>
      </c>
      <c r="FI13" s="312" t="s">
        <v>552</v>
      </c>
      <c r="FJ13" s="312" t="s">
        <v>552</v>
      </c>
      <c r="FK13" s="312">
        <v>0</v>
      </c>
      <c r="FL13" s="312">
        <v>0</v>
      </c>
      <c r="FM13" s="312">
        <v>0</v>
      </c>
      <c r="FN13" s="312">
        <v>0</v>
      </c>
      <c r="FO13" s="312">
        <v>0</v>
      </c>
    </row>
    <row r="14" spans="1:171" s="282" customFormat="1" ht="12" customHeight="1">
      <c r="A14" s="277" t="s">
        <v>562</v>
      </c>
      <c r="B14" s="278" t="s">
        <v>576</v>
      </c>
      <c r="C14" s="277" t="s">
        <v>577</v>
      </c>
      <c r="D14" s="312">
        <f t="shared" si="6"/>
        <v>883</v>
      </c>
      <c r="E14" s="312">
        <f t="shared" si="7"/>
        <v>35</v>
      </c>
      <c r="F14" s="312">
        <f t="shared" si="8"/>
        <v>0</v>
      </c>
      <c r="G14" s="312">
        <f t="shared" si="9"/>
        <v>92</v>
      </c>
      <c r="H14" s="312">
        <f t="shared" si="10"/>
        <v>280</v>
      </c>
      <c r="I14" s="312">
        <f t="shared" si="11"/>
        <v>159</v>
      </c>
      <c r="J14" s="312">
        <f t="shared" si="12"/>
        <v>34</v>
      </c>
      <c r="K14" s="312">
        <f t="shared" si="13"/>
        <v>2</v>
      </c>
      <c r="L14" s="312">
        <f t="shared" si="14"/>
        <v>186</v>
      </c>
      <c r="M14" s="312">
        <f t="shared" si="15"/>
        <v>15</v>
      </c>
      <c r="N14" s="312">
        <f t="shared" si="16"/>
        <v>0</v>
      </c>
      <c r="O14" s="312">
        <f t="shared" si="17"/>
        <v>0</v>
      </c>
      <c r="P14" s="312">
        <f t="shared" si="18"/>
        <v>0</v>
      </c>
      <c r="Q14" s="312">
        <f t="shared" si="19"/>
        <v>0</v>
      </c>
      <c r="R14" s="312">
        <f t="shared" si="20"/>
        <v>75</v>
      </c>
      <c r="S14" s="312">
        <f t="shared" si="21"/>
        <v>0</v>
      </c>
      <c r="T14" s="312">
        <f t="shared" si="22"/>
        <v>0</v>
      </c>
      <c r="U14" s="312">
        <f t="shared" si="23"/>
        <v>0</v>
      </c>
      <c r="V14" s="312">
        <f t="shared" si="24"/>
        <v>0</v>
      </c>
      <c r="W14" s="312">
        <f t="shared" si="25"/>
        <v>0</v>
      </c>
      <c r="X14" s="312">
        <f t="shared" si="26"/>
        <v>5</v>
      </c>
      <c r="Y14" s="312">
        <f t="shared" si="27"/>
        <v>0</v>
      </c>
      <c r="Z14" s="312">
        <v>0</v>
      </c>
      <c r="AA14" s="312">
        <v>0</v>
      </c>
      <c r="AB14" s="312">
        <v>0</v>
      </c>
      <c r="AC14" s="312">
        <v>0</v>
      </c>
      <c r="AD14" s="312">
        <v>0</v>
      </c>
      <c r="AE14" s="312">
        <v>0</v>
      </c>
      <c r="AF14" s="312">
        <v>0</v>
      </c>
      <c r="AG14" s="312">
        <v>0</v>
      </c>
      <c r="AH14" s="312">
        <v>0</v>
      </c>
      <c r="AI14" s="312">
        <v>0</v>
      </c>
      <c r="AJ14" s="312" t="s">
        <v>552</v>
      </c>
      <c r="AK14" s="312" t="s">
        <v>552</v>
      </c>
      <c r="AL14" s="312">
        <v>0</v>
      </c>
      <c r="AM14" s="312" t="s">
        <v>552</v>
      </c>
      <c r="AN14" s="312" t="s">
        <v>552</v>
      </c>
      <c r="AO14" s="312">
        <v>0</v>
      </c>
      <c r="AP14" s="312" t="s">
        <v>552</v>
      </c>
      <c r="AQ14" s="312">
        <v>0</v>
      </c>
      <c r="AR14" s="312" t="s">
        <v>552</v>
      </c>
      <c r="AS14" s="312">
        <v>0</v>
      </c>
      <c r="AT14" s="312">
        <f t="shared" si="28"/>
        <v>271</v>
      </c>
      <c r="AU14" s="312">
        <v>0</v>
      </c>
      <c r="AV14" s="312">
        <v>0</v>
      </c>
      <c r="AW14" s="312">
        <v>0</v>
      </c>
      <c r="AX14" s="312">
        <v>260</v>
      </c>
      <c r="AY14" s="312">
        <v>6</v>
      </c>
      <c r="AZ14" s="312">
        <v>0</v>
      </c>
      <c r="BA14" s="312">
        <v>0</v>
      </c>
      <c r="BB14" s="312">
        <v>0</v>
      </c>
      <c r="BC14" s="312">
        <v>0</v>
      </c>
      <c r="BD14" s="312">
        <v>0</v>
      </c>
      <c r="BE14" s="312" t="s">
        <v>552</v>
      </c>
      <c r="BF14" s="312" t="s">
        <v>552</v>
      </c>
      <c r="BG14" s="312" t="s">
        <v>552</v>
      </c>
      <c r="BH14" s="312" t="s">
        <v>552</v>
      </c>
      <c r="BI14" s="312" t="s">
        <v>552</v>
      </c>
      <c r="BJ14" s="312" t="s">
        <v>552</v>
      </c>
      <c r="BK14" s="312" t="s">
        <v>552</v>
      </c>
      <c r="BL14" s="312" t="s">
        <v>552</v>
      </c>
      <c r="BM14" s="312" t="s">
        <v>552</v>
      </c>
      <c r="BN14" s="312">
        <v>5</v>
      </c>
      <c r="BO14" s="312">
        <f t="shared" si="29"/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v>0</v>
      </c>
      <c r="BU14" s="312"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 t="s">
        <v>552</v>
      </c>
      <c r="CC14" s="312" t="s">
        <v>552</v>
      </c>
      <c r="CD14" s="312" t="s">
        <v>552</v>
      </c>
      <c r="CE14" s="312" t="s">
        <v>552</v>
      </c>
      <c r="CF14" s="312" t="s">
        <v>552</v>
      </c>
      <c r="CG14" s="312" t="s">
        <v>552</v>
      </c>
      <c r="CH14" s="312" t="s">
        <v>552</v>
      </c>
      <c r="CI14" s="312">
        <v>0</v>
      </c>
      <c r="CJ14" s="312">
        <f t="shared" si="30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v>0</v>
      </c>
      <c r="CR14" s="312">
        <v>0</v>
      </c>
      <c r="CS14" s="312">
        <v>0</v>
      </c>
      <c r="CT14" s="312">
        <v>0</v>
      </c>
      <c r="CU14" s="312">
        <v>0</v>
      </c>
      <c r="CV14" s="312">
        <v>0</v>
      </c>
      <c r="CW14" s="312" t="s">
        <v>552</v>
      </c>
      <c r="CX14" s="312" t="s">
        <v>552</v>
      </c>
      <c r="CY14" s="312" t="s">
        <v>552</v>
      </c>
      <c r="CZ14" s="312" t="s">
        <v>552</v>
      </c>
      <c r="DA14" s="312" t="s">
        <v>552</v>
      </c>
      <c r="DB14" s="312" t="s">
        <v>552</v>
      </c>
      <c r="DC14" s="312" t="s">
        <v>552</v>
      </c>
      <c r="DD14" s="312">
        <v>0</v>
      </c>
      <c r="DE14" s="312">
        <f t="shared" si="31"/>
        <v>0</v>
      </c>
      <c r="DF14" s="312">
        <v>0</v>
      </c>
      <c r="DG14" s="312">
        <v>0</v>
      </c>
      <c r="DH14" s="312">
        <v>0</v>
      </c>
      <c r="DI14" s="312">
        <v>0</v>
      </c>
      <c r="DJ14" s="312">
        <v>0</v>
      </c>
      <c r="DK14" s="312">
        <v>0</v>
      </c>
      <c r="DL14" s="312">
        <v>0</v>
      </c>
      <c r="DM14" s="312">
        <v>0</v>
      </c>
      <c r="DN14" s="312">
        <v>0</v>
      </c>
      <c r="DO14" s="312">
        <v>0</v>
      </c>
      <c r="DP14" s="312">
        <v>0</v>
      </c>
      <c r="DQ14" s="312">
        <v>0</v>
      </c>
      <c r="DR14" s="312" t="s">
        <v>552</v>
      </c>
      <c r="DS14" s="312" t="s">
        <v>552</v>
      </c>
      <c r="DT14" s="312">
        <v>0</v>
      </c>
      <c r="DU14" s="312" t="s">
        <v>552</v>
      </c>
      <c r="DV14" s="312" t="s">
        <v>552</v>
      </c>
      <c r="DW14" s="312" t="s">
        <v>552</v>
      </c>
      <c r="DX14" s="312" t="s">
        <v>552</v>
      </c>
      <c r="DY14" s="312">
        <v>0</v>
      </c>
      <c r="DZ14" s="312">
        <f t="shared" si="32"/>
        <v>75</v>
      </c>
      <c r="EA14" s="312">
        <v>0</v>
      </c>
      <c r="EB14" s="312">
        <v>0</v>
      </c>
      <c r="EC14" s="312">
        <v>0</v>
      </c>
      <c r="ED14" s="312">
        <v>0</v>
      </c>
      <c r="EE14" s="312">
        <v>0</v>
      </c>
      <c r="EF14" s="312">
        <v>0</v>
      </c>
      <c r="EG14" s="312">
        <v>0</v>
      </c>
      <c r="EH14" s="312">
        <v>0</v>
      </c>
      <c r="EI14" s="312">
        <v>0</v>
      </c>
      <c r="EJ14" s="312">
        <v>0</v>
      </c>
      <c r="EK14" s="312" t="s">
        <v>552</v>
      </c>
      <c r="EL14" s="312" t="s">
        <v>552</v>
      </c>
      <c r="EM14" s="312" t="s">
        <v>552</v>
      </c>
      <c r="EN14" s="312">
        <v>75</v>
      </c>
      <c r="EO14" s="312">
        <v>0</v>
      </c>
      <c r="EP14" s="312" t="s">
        <v>552</v>
      </c>
      <c r="EQ14" s="312" t="s">
        <v>552</v>
      </c>
      <c r="ER14" s="312" t="s">
        <v>552</v>
      </c>
      <c r="ES14" s="312">
        <v>0</v>
      </c>
      <c r="ET14" s="312">
        <v>0</v>
      </c>
      <c r="EU14" s="312">
        <f t="shared" si="33"/>
        <v>537</v>
      </c>
      <c r="EV14" s="312">
        <v>35</v>
      </c>
      <c r="EW14" s="312">
        <v>0</v>
      </c>
      <c r="EX14" s="312">
        <v>92</v>
      </c>
      <c r="EY14" s="312">
        <v>20</v>
      </c>
      <c r="EZ14" s="312">
        <v>153</v>
      </c>
      <c r="FA14" s="312">
        <v>34</v>
      </c>
      <c r="FB14" s="312">
        <v>2</v>
      </c>
      <c r="FC14" s="312">
        <v>186</v>
      </c>
      <c r="FD14" s="312">
        <v>15</v>
      </c>
      <c r="FE14" s="312">
        <v>0</v>
      </c>
      <c r="FF14" s="312">
        <v>0</v>
      </c>
      <c r="FG14" s="312">
        <v>0</v>
      </c>
      <c r="FH14" s="312" t="s">
        <v>552</v>
      </c>
      <c r="FI14" s="312" t="s">
        <v>552</v>
      </c>
      <c r="FJ14" s="312" t="s">
        <v>552</v>
      </c>
      <c r="FK14" s="312">
        <v>0</v>
      </c>
      <c r="FL14" s="312">
        <v>0</v>
      </c>
      <c r="FM14" s="312">
        <v>0</v>
      </c>
      <c r="FN14" s="312">
        <v>0</v>
      </c>
      <c r="FO14" s="312">
        <v>0</v>
      </c>
    </row>
    <row r="15" spans="1:171" s="282" customFormat="1" ht="12" customHeight="1">
      <c r="A15" s="277" t="s">
        <v>562</v>
      </c>
      <c r="B15" s="278" t="s">
        <v>578</v>
      </c>
      <c r="C15" s="277" t="s">
        <v>579</v>
      </c>
      <c r="D15" s="312">
        <f t="shared" si="6"/>
        <v>372</v>
      </c>
      <c r="E15" s="312">
        <f t="shared" si="7"/>
        <v>0</v>
      </c>
      <c r="F15" s="312">
        <f t="shared" si="8"/>
        <v>0</v>
      </c>
      <c r="G15" s="312">
        <f t="shared" si="9"/>
        <v>0</v>
      </c>
      <c r="H15" s="312">
        <f t="shared" si="10"/>
        <v>216</v>
      </c>
      <c r="I15" s="312">
        <f t="shared" si="11"/>
        <v>0</v>
      </c>
      <c r="J15" s="312">
        <f t="shared" si="12"/>
        <v>0</v>
      </c>
      <c r="K15" s="312">
        <f t="shared" si="13"/>
        <v>0</v>
      </c>
      <c r="L15" s="312">
        <f t="shared" si="14"/>
        <v>0</v>
      </c>
      <c r="M15" s="312">
        <f t="shared" si="15"/>
        <v>0</v>
      </c>
      <c r="N15" s="312">
        <f t="shared" si="16"/>
        <v>0</v>
      </c>
      <c r="O15" s="312">
        <f t="shared" si="17"/>
        <v>0</v>
      </c>
      <c r="P15" s="312">
        <f t="shared" si="18"/>
        <v>0</v>
      </c>
      <c r="Q15" s="312">
        <f t="shared" si="19"/>
        <v>0</v>
      </c>
      <c r="R15" s="312">
        <f t="shared" si="20"/>
        <v>0</v>
      </c>
      <c r="S15" s="312">
        <f t="shared" si="21"/>
        <v>0</v>
      </c>
      <c r="T15" s="312">
        <f t="shared" si="22"/>
        <v>0</v>
      </c>
      <c r="U15" s="312">
        <f t="shared" si="23"/>
        <v>0</v>
      </c>
      <c r="V15" s="312">
        <f t="shared" si="24"/>
        <v>0</v>
      </c>
      <c r="W15" s="312">
        <f t="shared" si="25"/>
        <v>0</v>
      </c>
      <c r="X15" s="312">
        <f t="shared" si="26"/>
        <v>156</v>
      </c>
      <c r="Y15" s="312">
        <f t="shared" si="27"/>
        <v>0</v>
      </c>
      <c r="Z15" s="312">
        <v>0</v>
      </c>
      <c r="AA15" s="312">
        <v>0</v>
      </c>
      <c r="AB15" s="312">
        <v>0</v>
      </c>
      <c r="AC15" s="312">
        <v>0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v>0</v>
      </c>
      <c r="AJ15" s="312" t="s">
        <v>552</v>
      </c>
      <c r="AK15" s="312" t="s">
        <v>552</v>
      </c>
      <c r="AL15" s="312">
        <v>0</v>
      </c>
      <c r="AM15" s="312" t="s">
        <v>552</v>
      </c>
      <c r="AN15" s="312" t="s">
        <v>552</v>
      </c>
      <c r="AO15" s="312">
        <v>0</v>
      </c>
      <c r="AP15" s="312" t="s">
        <v>552</v>
      </c>
      <c r="AQ15" s="312">
        <v>0</v>
      </c>
      <c r="AR15" s="312" t="s">
        <v>552</v>
      </c>
      <c r="AS15" s="312">
        <v>0</v>
      </c>
      <c r="AT15" s="312">
        <f t="shared" si="28"/>
        <v>0</v>
      </c>
      <c r="AU15" s="312">
        <v>0</v>
      </c>
      <c r="AV15" s="312">
        <v>0</v>
      </c>
      <c r="AW15" s="312">
        <v>0</v>
      </c>
      <c r="AX15" s="312">
        <v>0</v>
      </c>
      <c r="AY15" s="312"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v>0</v>
      </c>
      <c r="BE15" s="312" t="s">
        <v>552</v>
      </c>
      <c r="BF15" s="312" t="s">
        <v>552</v>
      </c>
      <c r="BG15" s="312" t="s">
        <v>552</v>
      </c>
      <c r="BH15" s="312" t="s">
        <v>552</v>
      </c>
      <c r="BI15" s="312" t="s">
        <v>552</v>
      </c>
      <c r="BJ15" s="312" t="s">
        <v>552</v>
      </c>
      <c r="BK15" s="312" t="s">
        <v>552</v>
      </c>
      <c r="BL15" s="312" t="s">
        <v>552</v>
      </c>
      <c r="BM15" s="312" t="s">
        <v>552</v>
      </c>
      <c r="BN15" s="312">
        <v>0</v>
      </c>
      <c r="BO15" s="312">
        <f t="shared" si="29"/>
        <v>156</v>
      </c>
      <c r="BP15" s="312">
        <v>0</v>
      </c>
      <c r="BQ15" s="312">
        <v>0</v>
      </c>
      <c r="BR15" s="312">
        <v>0</v>
      </c>
      <c r="BS15" s="312">
        <v>0</v>
      </c>
      <c r="BT15" s="312">
        <v>0</v>
      </c>
      <c r="BU15" s="312"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 t="s">
        <v>552</v>
      </c>
      <c r="CC15" s="312" t="s">
        <v>552</v>
      </c>
      <c r="CD15" s="312" t="s">
        <v>552</v>
      </c>
      <c r="CE15" s="312" t="s">
        <v>552</v>
      </c>
      <c r="CF15" s="312" t="s">
        <v>552</v>
      </c>
      <c r="CG15" s="312" t="s">
        <v>552</v>
      </c>
      <c r="CH15" s="312" t="s">
        <v>552</v>
      </c>
      <c r="CI15" s="312">
        <v>156</v>
      </c>
      <c r="CJ15" s="312">
        <f t="shared" si="30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v>0</v>
      </c>
      <c r="CR15" s="312">
        <v>0</v>
      </c>
      <c r="CS15" s="312">
        <v>0</v>
      </c>
      <c r="CT15" s="312">
        <v>0</v>
      </c>
      <c r="CU15" s="312">
        <v>0</v>
      </c>
      <c r="CV15" s="312">
        <v>0</v>
      </c>
      <c r="CW15" s="312" t="s">
        <v>552</v>
      </c>
      <c r="CX15" s="312" t="s">
        <v>552</v>
      </c>
      <c r="CY15" s="312" t="s">
        <v>552</v>
      </c>
      <c r="CZ15" s="312" t="s">
        <v>552</v>
      </c>
      <c r="DA15" s="312" t="s">
        <v>552</v>
      </c>
      <c r="DB15" s="312" t="s">
        <v>552</v>
      </c>
      <c r="DC15" s="312" t="s">
        <v>552</v>
      </c>
      <c r="DD15" s="312">
        <v>0</v>
      </c>
      <c r="DE15" s="312">
        <f t="shared" si="31"/>
        <v>0</v>
      </c>
      <c r="DF15" s="312">
        <v>0</v>
      </c>
      <c r="DG15" s="312">
        <v>0</v>
      </c>
      <c r="DH15" s="312">
        <v>0</v>
      </c>
      <c r="DI15" s="312">
        <v>0</v>
      </c>
      <c r="DJ15" s="312">
        <v>0</v>
      </c>
      <c r="DK15" s="312">
        <v>0</v>
      </c>
      <c r="DL15" s="312">
        <v>0</v>
      </c>
      <c r="DM15" s="312">
        <v>0</v>
      </c>
      <c r="DN15" s="312">
        <v>0</v>
      </c>
      <c r="DO15" s="312">
        <v>0</v>
      </c>
      <c r="DP15" s="312">
        <v>0</v>
      </c>
      <c r="DQ15" s="312">
        <v>0</v>
      </c>
      <c r="DR15" s="312" t="s">
        <v>552</v>
      </c>
      <c r="DS15" s="312" t="s">
        <v>552</v>
      </c>
      <c r="DT15" s="312">
        <v>0</v>
      </c>
      <c r="DU15" s="312" t="s">
        <v>552</v>
      </c>
      <c r="DV15" s="312" t="s">
        <v>552</v>
      </c>
      <c r="DW15" s="312" t="s">
        <v>552</v>
      </c>
      <c r="DX15" s="312" t="s">
        <v>552</v>
      </c>
      <c r="DY15" s="312">
        <v>0</v>
      </c>
      <c r="DZ15" s="312">
        <f t="shared" si="32"/>
        <v>0</v>
      </c>
      <c r="EA15" s="312">
        <v>0</v>
      </c>
      <c r="EB15" s="312">
        <v>0</v>
      </c>
      <c r="EC15" s="312">
        <v>0</v>
      </c>
      <c r="ED15" s="312">
        <v>0</v>
      </c>
      <c r="EE15" s="312">
        <v>0</v>
      </c>
      <c r="EF15" s="312">
        <v>0</v>
      </c>
      <c r="EG15" s="312">
        <v>0</v>
      </c>
      <c r="EH15" s="312">
        <v>0</v>
      </c>
      <c r="EI15" s="312">
        <v>0</v>
      </c>
      <c r="EJ15" s="312">
        <v>0</v>
      </c>
      <c r="EK15" s="312" t="s">
        <v>552</v>
      </c>
      <c r="EL15" s="312" t="s">
        <v>552</v>
      </c>
      <c r="EM15" s="312" t="s">
        <v>552</v>
      </c>
      <c r="EN15" s="312">
        <v>0</v>
      </c>
      <c r="EO15" s="312">
        <v>0</v>
      </c>
      <c r="EP15" s="312" t="s">
        <v>552</v>
      </c>
      <c r="EQ15" s="312" t="s">
        <v>552</v>
      </c>
      <c r="ER15" s="312" t="s">
        <v>552</v>
      </c>
      <c r="ES15" s="312">
        <v>0</v>
      </c>
      <c r="ET15" s="312">
        <v>0</v>
      </c>
      <c r="EU15" s="312">
        <f t="shared" si="33"/>
        <v>216</v>
      </c>
      <c r="EV15" s="312">
        <v>0</v>
      </c>
      <c r="EW15" s="312">
        <v>0</v>
      </c>
      <c r="EX15" s="312">
        <v>0</v>
      </c>
      <c r="EY15" s="312">
        <v>216</v>
      </c>
      <c r="EZ15" s="312">
        <v>0</v>
      </c>
      <c r="FA15" s="312">
        <v>0</v>
      </c>
      <c r="FB15" s="312">
        <v>0</v>
      </c>
      <c r="FC15" s="312">
        <v>0</v>
      </c>
      <c r="FD15" s="312">
        <v>0</v>
      </c>
      <c r="FE15" s="312">
        <v>0</v>
      </c>
      <c r="FF15" s="312">
        <v>0</v>
      </c>
      <c r="FG15" s="312">
        <v>0</v>
      </c>
      <c r="FH15" s="312" t="s">
        <v>552</v>
      </c>
      <c r="FI15" s="312" t="s">
        <v>552</v>
      </c>
      <c r="FJ15" s="312" t="s">
        <v>552</v>
      </c>
      <c r="FK15" s="312">
        <v>0</v>
      </c>
      <c r="FL15" s="312">
        <v>0</v>
      </c>
      <c r="FM15" s="312">
        <v>0</v>
      </c>
      <c r="FN15" s="312">
        <v>0</v>
      </c>
      <c r="FO15" s="312">
        <v>0</v>
      </c>
    </row>
    <row r="16" spans="1:171" s="282" customFormat="1" ht="12" customHeight="1">
      <c r="A16" s="277" t="s">
        <v>562</v>
      </c>
      <c r="B16" s="278" t="s">
        <v>580</v>
      </c>
      <c r="C16" s="277" t="s">
        <v>581</v>
      </c>
      <c r="D16" s="312">
        <f t="shared" si="6"/>
        <v>4097</v>
      </c>
      <c r="E16" s="312">
        <f t="shared" si="7"/>
        <v>5</v>
      </c>
      <c r="F16" s="312">
        <f t="shared" si="8"/>
        <v>0</v>
      </c>
      <c r="G16" s="312">
        <f t="shared" si="9"/>
        <v>89</v>
      </c>
      <c r="H16" s="312">
        <f t="shared" si="10"/>
        <v>431</v>
      </c>
      <c r="I16" s="312">
        <f t="shared" si="11"/>
        <v>113</v>
      </c>
      <c r="J16" s="312">
        <f t="shared" si="12"/>
        <v>27</v>
      </c>
      <c r="K16" s="312">
        <f t="shared" si="13"/>
        <v>3</v>
      </c>
      <c r="L16" s="312">
        <f t="shared" si="14"/>
        <v>153</v>
      </c>
      <c r="M16" s="312">
        <f t="shared" si="15"/>
        <v>0</v>
      </c>
      <c r="N16" s="312">
        <f t="shared" si="16"/>
        <v>0</v>
      </c>
      <c r="O16" s="312">
        <f t="shared" si="17"/>
        <v>0</v>
      </c>
      <c r="P16" s="312">
        <f t="shared" si="18"/>
        <v>0</v>
      </c>
      <c r="Q16" s="312">
        <f t="shared" si="19"/>
        <v>0</v>
      </c>
      <c r="R16" s="312">
        <f t="shared" si="20"/>
        <v>3274</v>
      </c>
      <c r="S16" s="312">
        <f t="shared" si="21"/>
        <v>0</v>
      </c>
      <c r="T16" s="312">
        <f t="shared" si="22"/>
        <v>0</v>
      </c>
      <c r="U16" s="312">
        <f t="shared" si="23"/>
        <v>0</v>
      </c>
      <c r="V16" s="312">
        <f t="shared" si="24"/>
        <v>0</v>
      </c>
      <c r="W16" s="312">
        <f t="shared" si="25"/>
        <v>0</v>
      </c>
      <c r="X16" s="312">
        <f t="shared" si="26"/>
        <v>2</v>
      </c>
      <c r="Y16" s="312">
        <f t="shared" si="27"/>
        <v>0</v>
      </c>
      <c r="Z16" s="312">
        <v>0</v>
      </c>
      <c r="AA16" s="312">
        <v>0</v>
      </c>
      <c r="AB16" s="312">
        <v>0</v>
      </c>
      <c r="AC16" s="312">
        <v>0</v>
      </c>
      <c r="AD16" s="312">
        <v>0</v>
      </c>
      <c r="AE16" s="312">
        <v>0</v>
      </c>
      <c r="AF16" s="312">
        <v>0</v>
      </c>
      <c r="AG16" s="312">
        <v>0</v>
      </c>
      <c r="AH16" s="312">
        <v>0</v>
      </c>
      <c r="AI16" s="312">
        <v>0</v>
      </c>
      <c r="AJ16" s="312" t="s">
        <v>552</v>
      </c>
      <c r="AK16" s="312" t="s">
        <v>552</v>
      </c>
      <c r="AL16" s="312">
        <v>0</v>
      </c>
      <c r="AM16" s="312" t="s">
        <v>552</v>
      </c>
      <c r="AN16" s="312" t="s">
        <v>552</v>
      </c>
      <c r="AO16" s="312">
        <v>0</v>
      </c>
      <c r="AP16" s="312" t="s">
        <v>552</v>
      </c>
      <c r="AQ16" s="312">
        <v>0</v>
      </c>
      <c r="AR16" s="312" t="s">
        <v>552</v>
      </c>
      <c r="AS16" s="312">
        <v>0</v>
      </c>
      <c r="AT16" s="312">
        <f t="shared" si="28"/>
        <v>114</v>
      </c>
      <c r="AU16" s="312">
        <v>0</v>
      </c>
      <c r="AV16" s="312">
        <v>0</v>
      </c>
      <c r="AW16" s="312">
        <v>0</v>
      </c>
      <c r="AX16" s="312">
        <v>110</v>
      </c>
      <c r="AY16" s="312">
        <v>2</v>
      </c>
      <c r="AZ16" s="312">
        <v>0</v>
      </c>
      <c r="BA16" s="312">
        <v>0</v>
      </c>
      <c r="BB16" s="312">
        <v>0</v>
      </c>
      <c r="BC16" s="312">
        <v>0</v>
      </c>
      <c r="BD16" s="312">
        <v>0</v>
      </c>
      <c r="BE16" s="312" t="s">
        <v>552</v>
      </c>
      <c r="BF16" s="312" t="s">
        <v>552</v>
      </c>
      <c r="BG16" s="312" t="s">
        <v>552</v>
      </c>
      <c r="BH16" s="312" t="s">
        <v>552</v>
      </c>
      <c r="BI16" s="312" t="s">
        <v>552</v>
      </c>
      <c r="BJ16" s="312" t="s">
        <v>552</v>
      </c>
      <c r="BK16" s="312" t="s">
        <v>552</v>
      </c>
      <c r="BL16" s="312" t="s">
        <v>552</v>
      </c>
      <c r="BM16" s="312" t="s">
        <v>552</v>
      </c>
      <c r="BN16" s="312">
        <v>2</v>
      </c>
      <c r="BO16" s="312">
        <f t="shared" si="29"/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v>0</v>
      </c>
      <c r="BU16" s="312"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 t="s">
        <v>552</v>
      </c>
      <c r="CC16" s="312" t="s">
        <v>552</v>
      </c>
      <c r="CD16" s="312" t="s">
        <v>552</v>
      </c>
      <c r="CE16" s="312" t="s">
        <v>552</v>
      </c>
      <c r="CF16" s="312" t="s">
        <v>552</v>
      </c>
      <c r="CG16" s="312" t="s">
        <v>552</v>
      </c>
      <c r="CH16" s="312" t="s">
        <v>552</v>
      </c>
      <c r="CI16" s="312">
        <v>0</v>
      </c>
      <c r="CJ16" s="312">
        <f t="shared" si="30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v>0</v>
      </c>
      <c r="CR16" s="312">
        <v>0</v>
      </c>
      <c r="CS16" s="312">
        <v>0</v>
      </c>
      <c r="CT16" s="312">
        <v>0</v>
      </c>
      <c r="CU16" s="312">
        <v>0</v>
      </c>
      <c r="CV16" s="312">
        <v>0</v>
      </c>
      <c r="CW16" s="312" t="s">
        <v>552</v>
      </c>
      <c r="CX16" s="312" t="s">
        <v>552</v>
      </c>
      <c r="CY16" s="312" t="s">
        <v>552</v>
      </c>
      <c r="CZ16" s="312" t="s">
        <v>552</v>
      </c>
      <c r="DA16" s="312" t="s">
        <v>552</v>
      </c>
      <c r="DB16" s="312" t="s">
        <v>552</v>
      </c>
      <c r="DC16" s="312" t="s">
        <v>552</v>
      </c>
      <c r="DD16" s="312">
        <v>0</v>
      </c>
      <c r="DE16" s="312">
        <f t="shared" si="31"/>
        <v>0</v>
      </c>
      <c r="DF16" s="312">
        <v>0</v>
      </c>
      <c r="DG16" s="312">
        <v>0</v>
      </c>
      <c r="DH16" s="312">
        <v>0</v>
      </c>
      <c r="DI16" s="312">
        <v>0</v>
      </c>
      <c r="DJ16" s="312">
        <v>0</v>
      </c>
      <c r="DK16" s="312">
        <v>0</v>
      </c>
      <c r="DL16" s="312">
        <v>0</v>
      </c>
      <c r="DM16" s="312">
        <v>0</v>
      </c>
      <c r="DN16" s="312">
        <v>0</v>
      </c>
      <c r="DO16" s="312">
        <v>0</v>
      </c>
      <c r="DP16" s="312">
        <v>0</v>
      </c>
      <c r="DQ16" s="312">
        <v>0</v>
      </c>
      <c r="DR16" s="312" t="s">
        <v>552</v>
      </c>
      <c r="DS16" s="312" t="s">
        <v>552</v>
      </c>
      <c r="DT16" s="312">
        <v>0</v>
      </c>
      <c r="DU16" s="312" t="s">
        <v>552</v>
      </c>
      <c r="DV16" s="312" t="s">
        <v>552</v>
      </c>
      <c r="DW16" s="312" t="s">
        <v>552</v>
      </c>
      <c r="DX16" s="312" t="s">
        <v>552</v>
      </c>
      <c r="DY16" s="312">
        <v>0</v>
      </c>
      <c r="DZ16" s="312">
        <f t="shared" si="32"/>
        <v>3274</v>
      </c>
      <c r="EA16" s="312">
        <v>0</v>
      </c>
      <c r="EB16" s="312">
        <v>0</v>
      </c>
      <c r="EC16" s="312">
        <v>0</v>
      </c>
      <c r="ED16" s="312">
        <v>0</v>
      </c>
      <c r="EE16" s="312">
        <v>0</v>
      </c>
      <c r="EF16" s="312">
        <v>0</v>
      </c>
      <c r="EG16" s="312">
        <v>0</v>
      </c>
      <c r="EH16" s="312">
        <v>0</v>
      </c>
      <c r="EI16" s="312">
        <v>0</v>
      </c>
      <c r="EJ16" s="312">
        <v>0</v>
      </c>
      <c r="EK16" s="312" t="s">
        <v>552</v>
      </c>
      <c r="EL16" s="312" t="s">
        <v>552</v>
      </c>
      <c r="EM16" s="312" t="s">
        <v>552</v>
      </c>
      <c r="EN16" s="312">
        <v>3274</v>
      </c>
      <c r="EO16" s="312">
        <v>0</v>
      </c>
      <c r="EP16" s="312" t="s">
        <v>552</v>
      </c>
      <c r="EQ16" s="312" t="s">
        <v>552</v>
      </c>
      <c r="ER16" s="312" t="s">
        <v>552</v>
      </c>
      <c r="ES16" s="312">
        <v>0</v>
      </c>
      <c r="ET16" s="312">
        <v>0</v>
      </c>
      <c r="EU16" s="312">
        <f t="shared" si="33"/>
        <v>709</v>
      </c>
      <c r="EV16" s="312">
        <v>5</v>
      </c>
      <c r="EW16" s="312">
        <v>0</v>
      </c>
      <c r="EX16" s="312">
        <v>89</v>
      </c>
      <c r="EY16" s="312">
        <v>321</v>
      </c>
      <c r="EZ16" s="312">
        <v>111</v>
      </c>
      <c r="FA16" s="312">
        <v>27</v>
      </c>
      <c r="FB16" s="312">
        <v>3</v>
      </c>
      <c r="FC16" s="312">
        <v>153</v>
      </c>
      <c r="FD16" s="312">
        <v>0</v>
      </c>
      <c r="FE16" s="312">
        <v>0</v>
      </c>
      <c r="FF16" s="312">
        <v>0</v>
      </c>
      <c r="FG16" s="312">
        <v>0</v>
      </c>
      <c r="FH16" s="312" t="s">
        <v>552</v>
      </c>
      <c r="FI16" s="312" t="s">
        <v>552</v>
      </c>
      <c r="FJ16" s="312" t="s">
        <v>552</v>
      </c>
      <c r="FK16" s="312">
        <v>0</v>
      </c>
      <c r="FL16" s="312">
        <v>0</v>
      </c>
      <c r="FM16" s="312">
        <v>0</v>
      </c>
      <c r="FN16" s="312">
        <v>0</v>
      </c>
      <c r="FO16" s="312">
        <v>0</v>
      </c>
    </row>
    <row r="17" spans="1:171" s="282" customFormat="1" ht="12" customHeight="1">
      <c r="A17" s="277" t="s">
        <v>562</v>
      </c>
      <c r="B17" s="278" t="s">
        <v>582</v>
      </c>
      <c r="C17" s="277" t="s">
        <v>583</v>
      </c>
      <c r="D17" s="312">
        <f t="shared" si="6"/>
        <v>2322</v>
      </c>
      <c r="E17" s="312">
        <f t="shared" si="7"/>
        <v>0</v>
      </c>
      <c r="F17" s="312">
        <f t="shared" si="8"/>
        <v>0</v>
      </c>
      <c r="G17" s="312">
        <f t="shared" si="9"/>
        <v>240</v>
      </c>
      <c r="H17" s="312">
        <f t="shared" si="10"/>
        <v>641</v>
      </c>
      <c r="I17" s="312">
        <f t="shared" si="11"/>
        <v>356</v>
      </c>
      <c r="J17" s="312">
        <f t="shared" si="12"/>
        <v>110</v>
      </c>
      <c r="K17" s="312">
        <f t="shared" si="13"/>
        <v>0</v>
      </c>
      <c r="L17" s="312">
        <f t="shared" si="14"/>
        <v>425</v>
      </c>
      <c r="M17" s="312">
        <f t="shared" si="15"/>
        <v>0</v>
      </c>
      <c r="N17" s="312">
        <f t="shared" si="16"/>
        <v>0</v>
      </c>
      <c r="O17" s="312">
        <f t="shared" si="17"/>
        <v>0</v>
      </c>
      <c r="P17" s="312">
        <f t="shared" si="18"/>
        <v>0</v>
      </c>
      <c r="Q17" s="312">
        <f t="shared" si="19"/>
        <v>550</v>
      </c>
      <c r="R17" s="312">
        <f t="shared" si="20"/>
        <v>0</v>
      </c>
      <c r="S17" s="312">
        <f t="shared" si="21"/>
        <v>0</v>
      </c>
      <c r="T17" s="312">
        <f t="shared" si="22"/>
        <v>0</v>
      </c>
      <c r="U17" s="312">
        <f t="shared" si="23"/>
        <v>0</v>
      </c>
      <c r="V17" s="312">
        <f t="shared" si="24"/>
        <v>0</v>
      </c>
      <c r="W17" s="312">
        <f t="shared" si="25"/>
        <v>0</v>
      </c>
      <c r="X17" s="312">
        <f t="shared" si="26"/>
        <v>0</v>
      </c>
      <c r="Y17" s="312">
        <f t="shared" si="27"/>
        <v>594</v>
      </c>
      <c r="Z17" s="312">
        <v>0</v>
      </c>
      <c r="AA17" s="312">
        <v>0</v>
      </c>
      <c r="AB17" s="312">
        <v>0</v>
      </c>
      <c r="AC17" s="312">
        <v>44</v>
      </c>
      <c r="AD17" s="312">
        <v>0</v>
      </c>
      <c r="AE17" s="312">
        <v>0</v>
      </c>
      <c r="AF17" s="312">
        <v>0</v>
      </c>
      <c r="AG17" s="312">
        <v>0</v>
      </c>
      <c r="AH17" s="312">
        <v>0</v>
      </c>
      <c r="AI17" s="312">
        <v>0</v>
      </c>
      <c r="AJ17" s="312" t="s">
        <v>552</v>
      </c>
      <c r="AK17" s="312" t="s">
        <v>552</v>
      </c>
      <c r="AL17" s="312">
        <v>550</v>
      </c>
      <c r="AM17" s="312" t="s">
        <v>552</v>
      </c>
      <c r="AN17" s="312" t="s">
        <v>552</v>
      </c>
      <c r="AO17" s="312">
        <v>0</v>
      </c>
      <c r="AP17" s="312" t="s">
        <v>552</v>
      </c>
      <c r="AQ17" s="312">
        <v>0</v>
      </c>
      <c r="AR17" s="312" t="s">
        <v>552</v>
      </c>
      <c r="AS17" s="312">
        <v>0</v>
      </c>
      <c r="AT17" s="312">
        <f t="shared" si="28"/>
        <v>519</v>
      </c>
      <c r="AU17" s="312">
        <v>0</v>
      </c>
      <c r="AV17" s="312">
        <v>0</v>
      </c>
      <c r="AW17" s="312">
        <v>0</v>
      </c>
      <c r="AX17" s="312">
        <v>519</v>
      </c>
      <c r="AY17" s="312"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v>0</v>
      </c>
      <c r="BE17" s="312" t="s">
        <v>552</v>
      </c>
      <c r="BF17" s="312" t="s">
        <v>552</v>
      </c>
      <c r="BG17" s="312" t="s">
        <v>552</v>
      </c>
      <c r="BH17" s="312" t="s">
        <v>552</v>
      </c>
      <c r="BI17" s="312" t="s">
        <v>552</v>
      </c>
      <c r="BJ17" s="312" t="s">
        <v>552</v>
      </c>
      <c r="BK17" s="312" t="s">
        <v>552</v>
      </c>
      <c r="BL17" s="312" t="s">
        <v>552</v>
      </c>
      <c r="BM17" s="312" t="s">
        <v>552</v>
      </c>
      <c r="BN17" s="312">
        <v>0</v>
      </c>
      <c r="BO17" s="312">
        <f t="shared" si="29"/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v>0</v>
      </c>
      <c r="BU17" s="312"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 t="s">
        <v>552</v>
      </c>
      <c r="CC17" s="312" t="s">
        <v>552</v>
      </c>
      <c r="CD17" s="312" t="s">
        <v>552</v>
      </c>
      <c r="CE17" s="312" t="s">
        <v>552</v>
      </c>
      <c r="CF17" s="312" t="s">
        <v>552</v>
      </c>
      <c r="CG17" s="312" t="s">
        <v>552</v>
      </c>
      <c r="CH17" s="312" t="s">
        <v>552</v>
      </c>
      <c r="CI17" s="312">
        <v>0</v>
      </c>
      <c r="CJ17" s="312">
        <f t="shared" si="30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v>0</v>
      </c>
      <c r="CR17" s="312">
        <v>0</v>
      </c>
      <c r="CS17" s="312">
        <v>0</v>
      </c>
      <c r="CT17" s="312">
        <v>0</v>
      </c>
      <c r="CU17" s="312">
        <v>0</v>
      </c>
      <c r="CV17" s="312">
        <v>0</v>
      </c>
      <c r="CW17" s="312" t="s">
        <v>552</v>
      </c>
      <c r="CX17" s="312" t="s">
        <v>552</v>
      </c>
      <c r="CY17" s="312" t="s">
        <v>552</v>
      </c>
      <c r="CZ17" s="312" t="s">
        <v>552</v>
      </c>
      <c r="DA17" s="312" t="s">
        <v>552</v>
      </c>
      <c r="DB17" s="312" t="s">
        <v>552</v>
      </c>
      <c r="DC17" s="312" t="s">
        <v>552</v>
      </c>
      <c r="DD17" s="312">
        <v>0</v>
      </c>
      <c r="DE17" s="312">
        <f t="shared" si="31"/>
        <v>0</v>
      </c>
      <c r="DF17" s="312">
        <v>0</v>
      </c>
      <c r="DG17" s="312">
        <v>0</v>
      </c>
      <c r="DH17" s="312">
        <v>0</v>
      </c>
      <c r="DI17" s="312">
        <v>0</v>
      </c>
      <c r="DJ17" s="312">
        <v>0</v>
      </c>
      <c r="DK17" s="312">
        <v>0</v>
      </c>
      <c r="DL17" s="312">
        <v>0</v>
      </c>
      <c r="DM17" s="312">
        <v>0</v>
      </c>
      <c r="DN17" s="312">
        <v>0</v>
      </c>
      <c r="DO17" s="312">
        <v>0</v>
      </c>
      <c r="DP17" s="312">
        <v>0</v>
      </c>
      <c r="DQ17" s="312">
        <v>0</v>
      </c>
      <c r="DR17" s="312" t="s">
        <v>552</v>
      </c>
      <c r="DS17" s="312" t="s">
        <v>552</v>
      </c>
      <c r="DT17" s="312">
        <v>0</v>
      </c>
      <c r="DU17" s="312" t="s">
        <v>552</v>
      </c>
      <c r="DV17" s="312" t="s">
        <v>552</v>
      </c>
      <c r="DW17" s="312" t="s">
        <v>552</v>
      </c>
      <c r="DX17" s="312" t="s">
        <v>552</v>
      </c>
      <c r="DY17" s="312">
        <v>0</v>
      </c>
      <c r="DZ17" s="312">
        <f t="shared" si="32"/>
        <v>0</v>
      </c>
      <c r="EA17" s="312">
        <v>0</v>
      </c>
      <c r="EB17" s="312">
        <v>0</v>
      </c>
      <c r="EC17" s="312">
        <v>0</v>
      </c>
      <c r="ED17" s="312">
        <v>0</v>
      </c>
      <c r="EE17" s="312">
        <v>0</v>
      </c>
      <c r="EF17" s="312">
        <v>0</v>
      </c>
      <c r="EG17" s="312">
        <v>0</v>
      </c>
      <c r="EH17" s="312">
        <v>0</v>
      </c>
      <c r="EI17" s="312">
        <v>0</v>
      </c>
      <c r="EJ17" s="312">
        <v>0</v>
      </c>
      <c r="EK17" s="312" t="s">
        <v>552</v>
      </c>
      <c r="EL17" s="312" t="s">
        <v>552</v>
      </c>
      <c r="EM17" s="312" t="s">
        <v>552</v>
      </c>
      <c r="EN17" s="312">
        <v>0</v>
      </c>
      <c r="EO17" s="312">
        <v>0</v>
      </c>
      <c r="EP17" s="312" t="s">
        <v>552</v>
      </c>
      <c r="EQ17" s="312" t="s">
        <v>552</v>
      </c>
      <c r="ER17" s="312" t="s">
        <v>552</v>
      </c>
      <c r="ES17" s="312">
        <v>0</v>
      </c>
      <c r="ET17" s="312">
        <v>0</v>
      </c>
      <c r="EU17" s="312">
        <f t="shared" si="33"/>
        <v>1209</v>
      </c>
      <c r="EV17" s="312">
        <v>0</v>
      </c>
      <c r="EW17" s="312">
        <v>0</v>
      </c>
      <c r="EX17" s="312">
        <v>240</v>
      </c>
      <c r="EY17" s="312">
        <v>78</v>
      </c>
      <c r="EZ17" s="312">
        <v>356</v>
      </c>
      <c r="FA17" s="312">
        <v>110</v>
      </c>
      <c r="FB17" s="312">
        <v>0</v>
      </c>
      <c r="FC17" s="312">
        <v>425</v>
      </c>
      <c r="FD17" s="312">
        <v>0</v>
      </c>
      <c r="FE17" s="312">
        <v>0</v>
      </c>
      <c r="FF17" s="312">
        <v>0</v>
      </c>
      <c r="FG17" s="312">
        <v>0</v>
      </c>
      <c r="FH17" s="312" t="s">
        <v>552</v>
      </c>
      <c r="FI17" s="312" t="s">
        <v>552</v>
      </c>
      <c r="FJ17" s="312" t="s">
        <v>552</v>
      </c>
      <c r="FK17" s="312">
        <v>0</v>
      </c>
      <c r="FL17" s="312">
        <v>0</v>
      </c>
      <c r="FM17" s="312">
        <v>0</v>
      </c>
      <c r="FN17" s="312">
        <v>0</v>
      </c>
      <c r="FO17" s="312">
        <v>0</v>
      </c>
    </row>
    <row r="18" spans="1:171" s="282" customFormat="1" ht="12" customHeight="1">
      <c r="A18" s="277" t="s">
        <v>562</v>
      </c>
      <c r="B18" s="278" t="s">
        <v>584</v>
      </c>
      <c r="C18" s="277" t="s">
        <v>585</v>
      </c>
      <c r="D18" s="312">
        <f t="shared" si="6"/>
        <v>55</v>
      </c>
      <c r="E18" s="312">
        <f t="shared" si="7"/>
        <v>0</v>
      </c>
      <c r="F18" s="312">
        <f t="shared" si="8"/>
        <v>0</v>
      </c>
      <c r="G18" s="312">
        <f t="shared" si="9"/>
        <v>0</v>
      </c>
      <c r="H18" s="312">
        <f t="shared" si="10"/>
        <v>18</v>
      </c>
      <c r="I18" s="312">
        <f t="shared" si="11"/>
        <v>15</v>
      </c>
      <c r="J18" s="312">
        <f t="shared" si="12"/>
        <v>0</v>
      </c>
      <c r="K18" s="312">
        <f t="shared" si="13"/>
        <v>0</v>
      </c>
      <c r="L18" s="312">
        <f t="shared" si="14"/>
        <v>0</v>
      </c>
      <c r="M18" s="312">
        <f t="shared" si="15"/>
        <v>0</v>
      </c>
      <c r="N18" s="312">
        <f t="shared" si="16"/>
        <v>0</v>
      </c>
      <c r="O18" s="312">
        <f t="shared" si="17"/>
        <v>0</v>
      </c>
      <c r="P18" s="312">
        <f t="shared" si="18"/>
        <v>0</v>
      </c>
      <c r="Q18" s="312">
        <f t="shared" si="19"/>
        <v>22</v>
      </c>
      <c r="R18" s="312">
        <f t="shared" si="20"/>
        <v>0</v>
      </c>
      <c r="S18" s="312">
        <f t="shared" si="21"/>
        <v>0</v>
      </c>
      <c r="T18" s="312">
        <f t="shared" si="22"/>
        <v>0</v>
      </c>
      <c r="U18" s="312">
        <f t="shared" si="23"/>
        <v>0</v>
      </c>
      <c r="V18" s="312">
        <f t="shared" si="24"/>
        <v>0</v>
      </c>
      <c r="W18" s="312">
        <f t="shared" si="25"/>
        <v>0</v>
      </c>
      <c r="X18" s="312">
        <f t="shared" si="26"/>
        <v>0</v>
      </c>
      <c r="Y18" s="312">
        <f t="shared" si="27"/>
        <v>23</v>
      </c>
      <c r="Z18" s="312">
        <v>0</v>
      </c>
      <c r="AA18" s="312">
        <v>0</v>
      </c>
      <c r="AB18" s="312">
        <v>0</v>
      </c>
      <c r="AC18" s="312">
        <v>1</v>
      </c>
      <c r="AD18" s="312">
        <v>0</v>
      </c>
      <c r="AE18" s="312">
        <v>0</v>
      </c>
      <c r="AF18" s="312">
        <v>0</v>
      </c>
      <c r="AG18" s="312">
        <v>0</v>
      </c>
      <c r="AH18" s="312">
        <v>0</v>
      </c>
      <c r="AI18" s="312">
        <v>0</v>
      </c>
      <c r="AJ18" s="312" t="s">
        <v>552</v>
      </c>
      <c r="AK18" s="312" t="s">
        <v>552</v>
      </c>
      <c r="AL18" s="312">
        <v>22</v>
      </c>
      <c r="AM18" s="312" t="s">
        <v>552</v>
      </c>
      <c r="AN18" s="312" t="s">
        <v>552</v>
      </c>
      <c r="AO18" s="312">
        <v>0</v>
      </c>
      <c r="AP18" s="312" t="s">
        <v>552</v>
      </c>
      <c r="AQ18" s="312">
        <v>0</v>
      </c>
      <c r="AR18" s="312" t="s">
        <v>552</v>
      </c>
      <c r="AS18" s="312">
        <v>0</v>
      </c>
      <c r="AT18" s="312">
        <f t="shared" si="28"/>
        <v>0</v>
      </c>
      <c r="AU18" s="312">
        <v>0</v>
      </c>
      <c r="AV18" s="312">
        <v>0</v>
      </c>
      <c r="AW18" s="312">
        <v>0</v>
      </c>
      <c r="AX18" s="312">
        <v>0</v>
      </c>
      <c r="AY18" s="312"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v>0</v>
      </c>
      <c r="BE18" s="312" t="s">
        <v>552</v>
      </c>
      <c r="BF18" s="312" t="s">
        <v>552</v>
      </c>
      <c r="BG18" s="312" t="s">
        <v>552</v>
      </c>
      <c r="BH18" s="312" t="s">
        <v>552</v>
      </c>
      <c r="BI18" s="312" t="s">
        <v>552</v>
      </c>
      <c r="BJ18" s="312" t="s">
        <v>552</v>
      </c>
      <c r="BK18" s="312" t="s">
        <v>552</v>
      </c>
      <c r="BL18" s="312" t="s">
        <v>552</v>
      </c>
      <c r="BM18" s="312" t="s">
        <v>552</v>
      </c>
      <c r="BN18" s="312">
        <v>0</v>
      </c>
      <c r="BO18" s="312">
        <f t="shared" si="29"/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v>0</v>
      </c>
      <c r="BU18" s="312"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 t="s">
        <v>552</v>
      </c>
      <c r="CC18" s="312" t="s">
        <v>552</v>
      </c>
      <c r="CD18" s="312" t="s">
        <v>552</v>
      </c>
      <c r="CE18" s="312" t="s">
        <v>552</v>
      </c>
      <c r="CF18" s="312" t="s">
        <v>552</v>
      </c>
      <c r="CG18" s="312" t="s">
        <v>552</v>
      </c>
      <c r="CH18" s="312" t="s">
        <v>552</v>
      </c>
      <c r="CI18" s="312">
        <v>0</v>
      </c>
      <c r="CJ18" s="312">
        <f t="shared" si="30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v>0</v>
      </c>
      <c r="CR18" s="312">
        <v>0</v>
      </c>
      <c r="CS18" s="312">
        <v>0</v>
      </c>
      <c r="CT18" s="312">
        <v>0</v>
      </c>
      <c r="CU18" s="312">
        <v>0</v>
      </c>
      <c r="CV18" s="312">
        <v>0</v>
      </c>
      <c r="CW18" s="312" t="s">
        <v>552</v>
      </c>
      <c r="CX18" s="312" t="s">
        <v>552</v>
      </c>
      <c r="CY18" s="312" t="s">
        <v>552</v>
      </c>
      <c r="CZ18" s="312" t="s">
        <v>552</v>
      </c>
      <c r="DA18" s="312" t="s">
        <v>552</v>
      </c>
      <c r="DB18" s="312" t="s">
        <v>552</v>
      </c>
      <c r="DC18" s="312" t="s">
        <v>552</v>
      </c>
      <c r="DD18" s="312">
        <v>0</v>
      </c>
      <c r="DE18" s="312">
        <f t="shared" si="31"/>
        <v>0</v>
      </c>
      <c r="DF18" s="312">
        <v>0</v>
      </c>
      <c r="DG18" s="312">
        <v>0</v>
      </c>
      <c r="DH18" s="312">
        <v>0</v>
      </c>
      <c r="DI18" s="312">
        <v>0</v>
      </c>
      <c r="DJ18" s="312">
        <v>0</v>
      </c>
      <c r="DK18" s="312">
        <v>0</v>
      </c>
      <c r="DL18" s="312">
        <v>0</v>
      </c>
      <c r="DM18" s="312">
        <v>0</v>
      </c>
      <c r="DN18" s="312">
        <v>0</v>
      </c>
      <c r="DO18" s="312">
        <v>0</v>
      </c>
      <c r="DP18" s="312">
        <v>0</v>
      </c>
      <c r="DQ18" s="312">
        <v>0</v>
      </c>
      <c r="DR18" s="312" t="s">
        <v>552</v>
      </c>
      <c r="DS18" s="312" t="s">
        <v>552</v>
      </c>
      <c r="DT18" s="312">
        <v>0</v>
      </c>
      <c r="DU18" s="312" t="s">
        <v>552</v>
      </c>
      <c r="DV18" s="312" t="s">
        <v>552</v>
      </c>
      <c r="DW18" s="312" t="s">
        <v>552</v>
      </c>
      <c r="DX18" s="312" t="s">
        <v>552</v>
      </c>
      <c r="DY18" s="312">
        <v>0</v>
      </c>
      <c r="DZ18" s="312">
        <f t="shared" si="32"/>
        <v>0</v>
      </c>
      <c r="EA18" s="312">
        <v>0</v>
      </c>
      <c r="EB18" s="312">
        <v>0</v>
      </c>
      <c r="EC18" s="312">
        <v>0</v>
      </c>
      <c r="ED18" s="312">
        <v>0</v>
      </c>
      <c r="EE18" s="312">
        <v>0</v>
      </c>
      <c r="EF18" s="312">
        <v>0</v>
      </c>
      <c r="EG18" s="312">
        <v>0</v>
      </c>
      <c r="EH18" s="312">
        <v>0</v>
      </c>
      <c r="EI18" s="312">
        <v>0</v>
      </c>
      <c r="EJ18" s="312">
        <v>0</v>
      </c>
      <c r="EK18" s="312" t="s">
        <v>552</v>
      </c>
      <c r="EL18" s="312" t="s">
        <v>552</v>
      </c>
      <c r="EM18" s="312" t="s">
        <v>552</v>
      </c>
      <c r="EN18" s="312">
        <v>0</v>
      </c>
      <c r="EO18" s="312">
        <v>0</v>
      </c>
      <c r="EP18" s="312" t="s">
        <v>552</v>
      </c>
      <c r="EQ18" s="312" t="s">
        <v>552</v>
      </c>
      <c r="ER18" s="312" t="s">
        <v>552</v>
      </c>
      <c r="ES18" s="312">
        <v>0</v>
      </c>
      <c r="ET18" s="312">
        <v>0</v>
      </c>
      <c r="EU18" s="312">
        <f t="shared" si="33"/>
        <v>32</v>
      </c>
      <c r="EV18" s="312">
        <v>0</v>
      </c>
      <c r="EW18" s="312">
        <v>0</v>
      </c>
      <c r="EX18" s="312">
        <v>0</v>
      </c>
      <c r="EY18" s="312">
        <v>17</v>
      </c>
      <c r="EZ18" s="312">
        <v>15</v>
      </c>
      <c r="FA18" s="312">
        <v>0</v>
      </c>
      <c r="FB18" s="312">
        <v>0</v>
      </c>
      <c r="FC18" s="312">
        <v>0</v>
      </c>
      <c r="FD18" s="312">
        <v>0</v>
      </c>
      <c r="FE18" s="312">
        <v>0</v>
      </c>
      <c r="FF18" s="312">
        <v>0</v>
      </c>
      <c r="FG18" s="312">
        <v>0</v>
      </c>
      <c r="FH18" s="312" t="s">
        <v>552</v>
      </c>
      <c r="FI18" s="312" t="s">
        <v>552</v>
      </c>
      <c r="FJ18" s="312" t="s">
        <v>552</v>
      </c>
      <c r="FK18" s="312">
        <v>0</v>
      </c>
      <c r="FL18" s="312">
        <v>0</v>
      </c>
      <c r="FM18" s="312">
        <v>0</v>
      </c>
      <c r="FN18" s="312">
        <v>0</v>
      </c>
      <c r="FO18" s="312">
        <v>0</v>
      </c>
    </row>
    <row r="19" spans="1:171" s="282" customFormat="1" ht="12" customHeight="1">
      <c r="A19" s="277" t="s">
        <v>562</v>
      </c>
      <c r="B19" s="278" t="s">
        <v>586</v>
      </c>
      <c r="C19" s="277" t="s">
        <v>587</v>
      </c>
      <c r="D19" s="312">
        <f t="shared" si="6"/>
        <v>829</v>
      </c>
      <c r="E19" s="312">
        <f t="shared" si="7"/>
        <v>0</v>
      </c>
      <c r="F19" s="312">
        <f t="shared" si="8"/>
        <v>0</v>
      </c>
      <c r="G19" s="312">
        <f t="shared" si="9"/>
        <v>0</v>
      </c>
      <c r="H19" s="312">
        <f t="shared" si="10"/>
        <v>227</v>
      </c>
      <c r="I19" s="312">
        <f t="shared" si="11"/>
        <v>121</v>
      </c>
      <c r="J19" s="312">
        <f t="shared" si="12"/>
        <v>30</v>
      </c>
      <c r="K19" s="312">
        <f t="shared" si="13"/>
        <v>5</v>
      </c>
      <c r="L19" s="312">
        <f t="shared" si="14"/>
        <v>94</v>
      </c>
      <c r="M19" s="312">
        <f t="shared" si="15"/>
        <v>0</v>
      </c>
      <c r="N19" s="312">
        <f t="shared" si="16"/>
        <v>0</v>
      </c>
      <c r="O19" s="312">
        <f t="shared" si="17"/>
        <v>0</v>
      </c>
      <c r="P19" s="312">
        <f t="shared" si="18"/>
        <v>0</v>
      </c>
      <c r="Q19" s="312">
        <f t="shared" si="19"/>
        <v>147</v>
      </c>
      <c r="R19" s="312">
        <f t="shared" si="20"/>
        <v>0</v>
      </c>
      <c r="S19" s="312">
        <f t="shared" si="21"/>
        <v>0</v>
      </c>
      <c r="T19" s="312">
        <f t="shared" si="22"/>
        <v>0</v>
      </c>
      <c r="U19" s="312">
        <f t="shared" si="23"/>
        <v>0</v>
      </c>
      <c r="V19" s="312">
        <f t="shared" si="24"/>
        <v>0</v>
      </c>
      <c r="W19" s="312">
        <f t="shared" si="25"/>
        <v>0</v>
      </c>
      <c r="X19" s="312">
        <f t="shared" si="26"/>
        <v>205</v>
      </c>
      <c r="Y19" s="312">
        <f t="shared" si="27"/>
        <v>147</v>
      </c>
      <c r="Z19" s="312">
        <v>0</v>
      </c>
      <c r="AA19" s="312">
        <v>0</v>
      </c>
      <c r="AB19" s="312">
        <v>0</v>
      </c>
      <c r="AC19" s="312">
        <v>0</v>
      </c>
      <c r="AD19" s="312">
        <v>0</v>
      </c>
      <c r="AE19" s="312">
        <v>0</v>
      </c>
      <c r="AF19" s="312">
        <v>0</v>
      </c>
      <c r="AG19" s="312">
        <v>0</v>
      </c>
      <c r="AH19" s="312">
        <v>0</v>
      </c>
      <c r="AI19" s="312">
        <v>0</v>
      </c>
      <c r="AJ19" s="312" t="s">
        <v>552</v>
      </c>
      <c r="AK19" s="312" t="s">
        <v>552</v>
      </c>
      <c r="AL19" s="312">
        <v>147</v>
      </c>
      <c r="AM19" s="312" t="s">
        <v>552</v>
      </c>
      <c r="AN19" s="312" t="s">
        <v>552</v>
      </c>
      <c r="AO19" s="312">
        <v>0</v>
      </c>
      <c r="AP19" s="312" t="s">
        <v>552</v>
      </c>
      <c r="AQ19" s="312">
        <v>0</v>
      </c>
      <c r="AR19" s="312" t="s">
        <v>552</v>
      </c>
      <c r="AS19" s="312">
        <v>0</v>
      </c>
      <c r="AT19" s="312">
        <f t="shared" si="28"/>
        <v>65</v>
      </c>
      <c r="AU19" s="312">
        <v>0</v>
      </c>
      <c r="AV19" s="312">
        <v>0</v>
      </c>
      <c r="AW19" s="312">
        <v>0</v>
      </c>
      <c r="AX19" s="312">
        <v>65</v>
      </c>
      <c r="AY19" s="312"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v>0</v>
      </c>
      <c r="BE19" s="312" t="s">
        <v>552</v>
      </c>
      <c r="BF19" s="312" t="s">
        <v>552</v>
      </c>
      <c r="BG19" s="312" t="s">
        <v>552</v>
      </c>
      <c r="BH19" s="312" t="s">
        <v>552</v>
      </c>
      <c r="BI19" s="312" t="s">
        <v>552</v>
      </c>
      <c r="BJ19" s="312" t="s">
        <v>552</v>
      </c>
      <c r="BK19" s="312" t="s">
        <v>552</v>
      </c>
      <c r="BL19" s="312" t="s">
        <v>552</v>
      </c>
      <c r="BM19" s="312" t="s">
        <v>552</v>
      </c>
      <c r="BN19" s="312">
        <v>0</v>
      </c>
      <c r="BO19" s="312">
        <f t="shared" si="29"/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v>0</v>
      </c>
      <c r="BU19" s="312"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 t="s">
        <v>552</v>
      </c>
      <c r="CC19" s="312" t="s">
        <v>552</v>
      </c>
      <c r="CD19" s="312" t="s">
        <v>552</v>
      </c>
      <c r="CE19" s="312" t="s">
        <v>552</v>
      </c>
      <c r="CF19" s="312" t="s">
        <v>552</v>
      </c>
      <c r="CG19" s="312" t="s">
        <v>552</v>
      </c>
      <c r="CH19" s="312" t="s">
        <v>552</v>
      </c>
      <c r="CI19" s="312">
        <v>0</v>
      </c>
      <c r="CJ19" s="312">
        <f t="shared" si="30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v>0</v>
      </c>
      <c r="CR19" s="312">
        <v>0</v>
      </c>
      <c r="CS19" s="312">
        <v>0</v>
      </c>
      <c r="CT19" s="312">
        <v>0</v>
      </c>
      <c r="CU19" s="312">
        <v>0</v>
      </c>
      <c r="CV19" s="312">
        <v>0</v>
      </c>
      <c r="CW19" s="312" t="s">
        <v>552</v>
      </c>
      <c r="CX19" s="312" t="s">
        <v>552</v>
      </c>
      <c r="CY19" s="312" t="s">
        <v>552</v>
      </c>
      <c r="CZ19" s="312" t="s">
        <v>552</v>
      </c>
      <c r="DA19" s="312" t="s">
        <v>552</v>
      </c>
      <c r="DB19" s="312" t="s">
        <v>552</v>
      </c>
      <c r="DC19" s="312" t="s">
        <v>552</v>
      </c>
      <c r="DD19" s="312">
        <v>0</v>
      </c>
      <c r="DE19" s="312">
        <f t="shared" si="31"/>
        <v>0</v>
      </c>
      <c r="DF19" s="312">
        <v>0</v>
      </c>
      <c r="DG19" s="312">
        <v>0</v>
      </c>
      <c r="DH19" s="312">
        <v>0</v>
      </c>
      <c r="DI19" s="312">
        <v>0</v>
      </c>
      <c r="DJ19" s="312">
        <v>0</v>
      </c>
      <c r="DK19" s="312">
        <v>0</v>
      </c>
      <c r="DL19" s="312">
        <v>0</v>
      </c>
      <c r="DM19" s="312">
        <v>0</v>
      </c>
      <c r="DN19" s="312">
        <v>0</v>
      </c>
      <c r="DO19" s="312">
        <v>0</v>
      </c>
      <c r="DP19" s="312">
        <v>0</v>
      </c>
      <c r="DQ19" s="312">
        <v>0</v>
      </c>
      <c r="DR19" s="312" t="s">
        <v>552</v>
      </c>
      <c r="DS19" s="312" t="s">
        <v>552</v>
      </c>
      <c r="DT19" s="312">
        <v>0</v>
      </c>
      <c r="DU19" s="312" t="s">
        <v>552</v>
      </c>
      <c r="DV19" s="312" t="s">
        <v>552</v>
      </c>
      <c r="DW19" s="312" t="s">
        <v>552</v>
      </c>
      <c r="DX19" s="312" t="s">
        <v>552</v>
      </c>
      <c r="DY19" s="312">
        <v>0</v>
      </c>
      <c r="DZ19" s="312">
        <f t="shared" si="32"/>
        <v>0</v>
      </c>
      <c r="EA19" s="312">
        <v>0</v>
      </c>
      <c r="EB19" s="312">
        <v>0</v>
      </c>
      <c r="EC19" s="312">
        <v>0</v>
      </c>
      <c r="ED19" s="312">
        <v>0</v>
      </c>
      <c r="EE19" s="312">
        <v>0</v>
      </c>
      <c r="EF19" s="312">
        <v>0</v>
      </c>
      <c r="EG19" s="312">
        <v>0</v>
      </c>
      <c r="EH19" s="312">
        <v>0</v>
      </c>
      <c r="EI19" s="312">
        <v>0</v>
      </c>
      <c r="EJ19" s="312">
        <v>0</v>
      </c>
      <c r="EK19" s="312" t="s">
        <v>552</v>
      </c>
      <c r="EL19" s="312" t="s">
        <v>552</v>
      </c>
      <c r="EM19" s="312" t="s">
        <v>552</v>
      </c>
      <c r="EN19" s="312">
        <v>0</v>
      </c>
      <c r="EO19" s="312">
        <v>0</v>
      </c>
      <c r="EP19" s="312" t="s">
        <v>552</v>
      </c>
      <c r="EQ19" s="312" t="s">
        <v>552</v>
      </c>
      <c r="ER19" s="312" t="s">
        <v>552</v>
      </c>
      <c r="ES19" s="312">
        <v>0</v>
      </c>
      <c r="ET19" s="312">
        <v>0</v>
      </c>
      <c r="EU19" s="312">
        <f t="shared" si="33"/>
        <v>617</v>
      </c>
      <c r="EV19" s="312">
        <v>0</v>
      </c>
      <c r="EW19" s="312">
        <v>0</v>
      </c>
      <c r="EX19" s="312">
        <v>0</v>
      </c>
      <c r="EY19" s="312">
        <v>162</v>
      </c>
      <c r="EZ19" s="312">
        <v>121</v>
      </c>
      <c r="FA19" s="312">
        <v>30</v>
      </c>
      <c r="FB19" s="312">
        <v>5</v>
      </c>
      <c r="FC19" s="312">
        <v>94</v>
      </c>
      <c r="FD19" s="312"/>
      <c r="FE19" s="312">
        <v>0</v>
      </c>
      <c r="FF19" s="312">
        <v>0</v>
      </c>
      <c r="FG19" s="312">
        <v>0</v>
      </c>
      <c r="FH19" s="312" t="s">
        <v>552</v>
      </c>
      <c r="FI19" s="312" t="s">
        <v>552</v>
      </c>
      <c r="FJ19" s="312" t="s">
        <v>552</v>
      </c>
      <c r="FK19" s="312">
        <v>0</v>
      </c>
      <c r="FL19" s="312">
        <v>0</v>
      </c>
      <c r="FM19" s="312">
        <v>0</v>
      </c>
      <c r="FN19" s="312">
        <v>0</v>
      </c>
      <c r="FO19" s="312">
        <v>205</v>
      </c>
    </row>
    <row r="20" spans="1:171" s="282" customFormat="1" ht="12" customHeight="1">
      <c r="A20" s="277" t="s">
        <v>562</v>
      </c>
      <c r="B20" s="278" t="s">
        <v>588</v>
      </c>
      <c r="C20" s="277" t="s">
        <v>589</v>
      </c>
      <c r="D20" s="312">
        <f t="shared" si="6"/>
        <v>233</v>
      </c>
      <c r="E20" s="312">
        <f t="shared" si="7"/>
        <v>0</v>
      </c>
      <c r="F20" s="312">
        <f t="shared" si="8"/>
        <v>0</v>
      </c>
      <c r="G20" s="312">
        <f t="shared" si="9"/>
        <v>0</v>
      </c>
      <c r="H20" s="312">
        <f t="shared" si="10"/>
        <v>47</v>
      </c>
      <c r="I20" s="312">
        <f t="shared" si="11"/>
        <v>0</v>
      </c>
      <c r="J20" s="312">
        <f t="shared" si="12"/>
        <v>0</v>
      </c>
      <c r="K20" s="312">
        <f t="shared" si="13"/>
        <v>0</v>
      </c>
      <c r="L20" s="312">
        <f t="shared" si="14"/>
        <v>0</v>
      </c>
      <c r="M20" s="312">
        <f t="shared" si="15"/>
        <v>0</v>
      </c>
      <c r="N20" s="312">
        <f t="shared" si="16"/>
        <v>0</v>
      </c>
      <c r="O20" s="312">
        <f t="shared" si="17"/>
        <v>0</v>
      </c>
      <c r="P20" s="312">
        <f t="shared" si="18"/>
        <v>0</v>
      </c>
      <c r="Q20" s="312">
        <f t="shared" si="19"/>
        <v>124</v>
      </c>
      <c r="R20" s="312">
        <f t="shared" si="20"/>
        <v>0</v>
      </c>
      <c r="S20" s="312">
        <f t="shared" si="21"/>
        <v>0</v>
      </c>
      <c r="T20" s="312">
        <f t="shared" si="22"/>
        <v>0</v>
      </c>
      <c r="U20" s="312">
        <f t="shared" si="23"/>
        <v>0</v>
      </c>
      <c r="V20" s="312">
        <f t="shared" si="24"/>
        <v>0</v>
      </c>
      <c r="W20" s="312">
        <f t="shared" si="25"/>
        <v>0</v>
      </c>
      <c r="X20" s="312">
        <f t="shared" si="26"/>
        <v>62</v>
      </c>
      <c r="Y20" s="312">
        <f t="shared" si="27"/>
        <v>129</v>
      </c>
      <c r="Z20" s="312">
        <v>0</v>
      </c>
      <c r="AA20" s="312">
        <v>0</v>
      </c>
      <c r="AB20" s="312">
        <v>0</v>
      </c>
      <c r="AC20" s="312">
        <v>5</v>
      </c>
      <c r="AD20" s="312">
        <v>0</v>
      </c>
      <c r="AE20" s="312">
        <v>0</v>
      </c>
      <c r="AF20" s="312">
        <v>0</v>
      </c>
      <c r="AG20" s="312">
        <v>0</v>
      </c>
      <c r="AH20" s="312">
        <v>0</v>
      </c>
      <c r="AI20" s="312">
        <v>0</v>
      </c>
      <c r="AJ20" s="312" t="s">
        <v>552</v>
      </c>
      <c r="AK20" s="312" t="s">
        <v>552</v>
      </c>
      <c r="AL20" s="312">
        <v>124</v>
      </c>
      <c r="AM20" s="312" t="s">
        <v>552</v>
      </c>
      <c r="AN20" s="312" t="s">
        <v>552</v>
      </c>
      <c r="AO20" s="312">
        <v>0</v>
      </c>
      <c r="AP20" s="312" t="s">
        <v>552</v>
      </c>
      <c r="AQ20" s="312">
        <v>0</v>
      </c>
      <c r="AR20" s="312" t="s">
        <v>552</v>
      </c>
      <c r="AS20" s="312">
        <v>0</v>
      </c>
      <c r="AT20" s="312">
        <f t="shared" si="28"/>
        <v>42</v>
      </c>
      <c r="AU20" s="312">
        <v>0</v>
      </c>
      <c r="AV20" s="312">
        <v>0</v>
      </c>
      <c r="AW20" s="312">
        <v>0</v>
      </c>
      <c r="AX20" s="312">
        <v>42</v>
      </c>
      <c r="AY20" s="312"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v>0</v>
      </c>
      <c r="BE20" s="312" t="s">
        <v>552</v>
      </c>
      <c r="BF20" s="312" t="s">
        <v>552</v>
      </c>
      <c r="BG20" s="312" t="s">
        <v>552</v>
      </c>
      <c r="BH20" s="312" t="s">
        <v>552</v>
      </c>
      <c r="BI20" s="312" t="s">
        <v>552</v>
      </c>
      <c r="BJ20" s="312" t="s">
        <v>552</v>
      </c>
      <c r="BK20" s="312" t="s">
        <v>552</v>
      </c>
      <c r="BL20" s="312" t="s">
        <v>552</v>
      </c>
      <c r="BM20" s="312" t="s">
        <v>552</v>
      </c>
      <c r="BN20" s="312">
        <v>0</v>
      </c>
      <c r="BO20" s="312">
        <f t="shared" si="29"/>
        <v>62</v>
      </c>
      <c r="BP20" s="312">
        <v>0</v>
      </c>
      <c r="BQ20" s="312">
        <v>0</v>
      </c>
      <c r="BR20" s="312">
        <v>0</v>
      </c>
      <c r="BS20" s="312">
        <v>0</v>
      </c>
      <c r="BT20" s="312">
        <v>0</v>
      </c>
      <c r="BU20" s="312"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 t="s">
        <v>552</v>
      </c>
      <c r="CC20" s="312" t="s">
        <v>552</v>
      </c>
      <c r="CD20" s="312" t="s">
        <v>552</v>
      </c>
      <c r="CE20" s="312" t="s">
        <v>552</v>
      </c>
      <c r="CF20" s="312" t="s">
        <v>552</v>
      </c>
      <c r="CG20" s="312" t="s">
        <v>552</v>
      </c>
      <c r="CH20" s="312" t="s">
        <v>552</v>
      </c>
      <c r="CI20" s="312">
        <v>62</v>
      </c>
      <c r="CJ20" s="312">
        <f t="shared" si="30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v>0</v>
      </c>
      <c r="CR20" s="312">
        <v>0</v>
      </c>
      <c r="CS20" s="312">
        <v>0</v>
      </c>
      <c r="CT20" s="312">
        <v>0</v>
      </c>
      <c r="CU20" s="312">
        <v>0</v>
      </c>
      <c r="CV20" s="312">
        <v>0</v>
      </c>
      <c r="CW20" s="312" t="s">
        <v>552</v>
      </c>
      <c r="CX20" s="312" t="s">
        <v>552</v>
      </c>
      <c r="CY20" s="312" t="s">
        <v>552</v>
      </c>
      <c r="CZ20" s="312" t="s">
        <v>552</v>
      </c>
      <c r="DA20" s="312" t="s">
        <v>552</v>
      </c>
      <c r="DB20" s="312" t="s">
        <v>552</v>
      </c>
      <c r="DC20" s="312" t="s">
        <v>552</v>
      </c>
      <c r="DD20" s="312">
        <v>0</v>
      </c>
      <c r="DE20" s="312">
        <f t="shared" si="31"/>
        <v>0</v>
      </c>
      <c r="DF20" s="312">
        <v>0</v>
      </c>
      <c r="DG20" s="312">
        <v>0</v>
      </c>
      <c r="DH20" s="312">
        <v>0</v>
      </c>
      <c r="DI20" s="312">
        <v>0</v>
      </c>
      <c r="DJ20" s="312">
        <v>0</v>
      </c>
      <c r="DK20" s="312">
        <v>0</v>
      </c>
      <c r="DL20" s="312">
        <v>0</v>
      </c>
      <c r="DM20" s="312">
        <v>0</v>
      </c>
      <c r="DN20" s="312">
        <v>0</v>
      </c>
      <c r="DO20" s="312">
        <v>0</v>
      </c>
      <c r="DP20" s="312">
        <v>0</v>
      </c>
      <c r="DQ20" s="312">
        <v>0</v>
      </c>
      <c r="DR20" s="312" t="s">
        <v>552</v>
      </c>
      <c r="DS20" s="312" t="s">
        <v>552</v>
      </c>
      <c r="DT20" s="312">
        <v>0</v>
      </c>
      <c r="DU20" s="312" t="s">
        <v>552</v>
      </c>
      <c r="DV20" s="312" t="s">
        <v>552</v>
      </c>
      <c r="DW20" s="312" t="s">
        <v>552</v>
      </c>
      <c r="DX20" s="312" t="s">
        <v>552</v>
      </c>
      <c r="DY20" s="312">
        <v>0</v>
      </c>
      <c r="DZ20" s="312">
        <f t="shared" si="32"/>
        <v>0</v>
      </c>
      <c r="EA20" s="312">
        <v>0</v>
      </c>
      <c r="EB20" s="312">
        <v>0</v>
      </c>
      <c r="EC20" s="312">
        <v>0</v>
      </c>
      <c r="ED20" s="312">
        <v>0</v>
      </c>
      <c r="EE20" s="312">
        <v>0</v>
      </c>
      <c r="EF20" s="312">
        <v>0</v>
      </c>
      <c r="EG20" s="312">
        <v>0</v>
      </c>
      <c r="EH20" s="312">
        <v>0</v>
      </c>
      <c r="EI20" s="312">
        <v>0</v>
      </c>
      <c r="EJ20" s="312">
        <v>0</v>
      </c>
      <c r="EK20" s="312" t="s">
        <v>552</v>
      </c>
      <c r="EL20" s="312" t="s">
        <v>552</v>
      </c>
      <c r="EM20" s="312" t="s">
        <v>552</v>
      </c>
      <c r="EN20" s="312">
        <v>0</v>
      </c>
      <c r="EO20" s="312">
        <v>0</v>
      </c>
      <c r="EP20" s="312" t="s">
        <v>552</v>
      </c>
      <c r="EQ20" s="312" t="s">
        <v>552</v>
      </c>
      <c r="ER20" s="312" t="s">
        <v>552</v>
      </c>
      <c r="ES20" s="312">
        <v>0</v>
      </c>
      <c r="ET20" s="312">
        <v>0</v>
      </c>
      <c r="EU20" s="312">
        <f t="shared" si="33"/>
        <v>0</v>
      </c>
      <c r="EV20" s="312">
        <v>0</v>
      </c>
      <c r="EW20" s="312">
        <v>0</v>
      </c>
      <c r="EX20" s="312">
        <v>0</v>
      </c>
      <c r="EY20" s="312">
        <v>0</v>
      </c>
      <c r="EZ20" s="312">
        <v>0</v>
      </c>
      <c r="FA20" s="312">
        <v>0</v>
      </c>
      <c r="FB20" s="312">
        <v>0</v>
      </c>
      <c r="FC20" s="312">
        <v>0</v>
      </c>
      <c r="FD20" s="312">
        <v>0</v>
      </c>
      <c r="FE20" s="312">
        <v>0</v>
      </c>
      <c r="FF20" s="312">
        <v>0</v>
      </c>
      <c r="FG20" s="312">
        <v>0</v>
      </c>
      <c r="FH20" s="312" t="s">
        <v>552</v>
      </c>
      <c r="FI20" s="312" t="s">
        <v>552</v>
      </c>
      <c r="FJ20" s="312" t="s">
        <v>552</v>
      </c>
      <c r="FK20" s="312">
        <v>0</v>
      </c>
      <c r="FL20" s="312">
        <v>0</v>
      </c>
      <c r="FM20" s="312">
        <v>0</v>
      </c>
      <c r="FN20" s="312">
        <v>0</v>
      </c>
      <c r="FO20" s="312">
        <v>0</v>
      </c>
    </row>
    <row r="21" spans="1:171" s="282" customFormat="1" ht="12" customHeight="1">
      <c r="A21" s="277" t="s">
        <v>562</v>
      </c>
      <c r="B21" s="278" t="s">
        <v>590</v>
      </c>
      <c r="C21" s="277" t="s">
        <v>591</v>
      </c>
      <c r="D21" s="312">
        <f t="shared" si="6"/>
        <v>176</v>
      </c>
      <c r="E21" s="312">
        <f t="shared" si="7"/>
        <v>0</v>
      </c>
      <c r="F21" s="312">
        <f t="shared" si="8"/>
        <v>0</v>
      </c>
      <c r="G21" s="312">
        <f t="shared" si="9"/>
        <v>0</v>
      </c>
      <c r="H21" s="312">
        <f t="shared" si="10"/>
        <v>176</v>
      </c>
      <c r="I21" s="312">
        <f t="shared" si="11"/>
        <v>0</v>
      </c>
      <c r="J21" s="312">
        <f t="shared" si="12"/>
        <v>0</v>
      </c>
      <c r="K21" s="312">
        <f t="shared" si="13"/>
        <v>0</v>
      </c>
      <c r="L21" s="312">
        <f t="shared" si="14"/>
        <v>0</v>
      </c>
      <c r="M21" s="312">
        <f t="shared" si="15"/>
        <v>0</v>
      </c>
      <c r="N21" s="312">
        <f t="shared" si="16"/>
        <v>0</v>
      </c>
      <c r="O21" s="312">
        <f t="shared" si="17"/>
        <v>0</v>
      </c>
      <c r="P21" s="312">
        <f t="shared" si="18"/>
        <v>0</v>
      </c>
      <c r="Q21" s="312">
        <f t="shared" si="19"/>
        <v>0</v>
      </c>
      <c r="R21" s="312">
        <f t="shared" si="20"/>
        <v>0</v>
      </c>
      <c r="S21" s="312">
        <f t="shared" si="21"/>
        <v>0</v>
      </c>
      <c r="T21" s="312">
        <f t="shared" si="22"/>
        <v>0</v>
      </c>
      <c r="U21" s="312">
        <f t="shared" si="23"/>
        <v>0</v>
      </c>
      <c r="V21" s="312">
        <f t="shared" si="24"/>
        <v>0</v>
      </c>
      <c r="W21" s="312">
        <f t="shared" si="25"/>
        <v>0</v>
      </c>
      <c r="X21" s="312">
        <f t="shared" si="26"/>
        <v>0</v>
      </c>
      <c r="Y21" s="312">
        <f t="shared" si="27"/>
        <v>6</v>
      </c>
      <c r="Z21" s="312">
        <v>0</v>
      </c>
      <c r="AA21" s="312">
        <v>0</v>
      </c>
      <c r="AB21" s="312">
        <v>0</v>
      </c>
      <c r="AC21" s="312">
        <v>6</v>
      </c>
      <c r="AD21" s="312">
        <v>0</v>
      </c>
      <c r="AE21" s="312">
        <v>0</v>
      </c>
      <c r="AF21" s="312">
        <v>0</v>
      </c>
      <c r="AG21" s="312">
        <v>0</v>
      </c>
      <c r="AH21" s="312">
        <v>0</v>
      </c>
      <c r="AI21" s="312">
        <v>0</v>
      </c>
      <c r="AJ21" s="312" t="s">
        <v>552</v>
      </c>
      <c r="AK21" s="312" t="s">
        <v>552</v>
      </c>
      <c r="AL21" s="312">
        <v>0</v>
      </c>
      <c r="AM21" s="312" t="s">
        <v>552</v>
      </c>
      <c r="AN21" s="312" t="s">
        <v>552</v>
      </c>
      <c r="AO21" s="312">
        <v>0</v>
      </c>
      <c r="AP21" s="312" t="s">
        <v>552</v>
      </c>
      <c r="AQ21" s="312">
        <v>0</v>
      </c>
      <c r="AR21" s="312" t="s">
        <v>552</v>
      </c>
      <c r="AS21" s="312">
        <v>0</v>
      </c>
      <c r="AT21" s="312">
        <f t="shared" si="28"/>
        <v>170</v>
      </c>
      <c r="AU21" s="312">
        <v>0</v>
      </c>
      <c r="AV21" s="312">
        <v>0</v>
      </c>
      <c r="AW21" s="312">
        <v>0</v>
      </c>
      <c r="AX21" s="312">
        <v>170</v>
      </c>
      <c r="AY21" s="312"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v>0</v>
      </c>
      <c r="BE21" s="312" t="s">
        <v>552</v>
      </c>
      <c r="BF21" s="312" t="s">
        <v>552</v>
      </c>
      <c r="BG21" s="312" t="s">
        <v>552</v>
      </c>
      <c r="BH21" s="312" t="s">
        <v>552</v>
      </c>
      <c r="BI21" s="312" t="s">
        <v>552</v>
      </c>
      <c r="BJ21" s="312" t="s">
        <v>552</v>
      </c>
      <c r="BK21" s="312" t="s">
        <v>552</v>
      </c>
      <c r="BL21" s="312" t="s">
        <v>552</v>
      </c>
      <c r="BM21" s="312" t="s">
        <v>552</v>
      </c>
      <c r="BN21" s="312">
        <v>0</v>
      </c>
      <c r="BO21" s="312">
        <f t="shared" si="29"/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v>0</v>
      </c>
      <c r="BU21" s="312"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 t="s">
        <v>552</v>
      </c>
      <c r="CC21" s="312" t="s">
        <v>552</v>
      </c>
      <c r="CD21" s="312" t="s">
        <v>552</v>
      </c>
      <c r="CE21" s="312" t="s">
        <v>552</v>
      </c>
      <c r="CF21" s="312" t="s">
        <v>552</v>
      </c>
      <c r="CG21" s="312" t="s">
        <v>552</v>
      </c>
      <c r="CH21" s="312" t="s">
        <v>552</v>
      </c>
      <c r="CI21" s="312">
        <v>0</v>
      </c>
      <c r="CJ21" s="312">
        <f t="shared" si="30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v>0</v>
      </c>
      <c r="CR21" s="312">
        <v>0</v>
      </c>
      <c r="CS21" s="312">
        <v>0</v>
      </c>
      <c r="CT21" s="312">
        <v>0</v>
      </c>
      <c r="CU21" s="312">
        <v>0</v>
      </c>
      <c r="CV21" s="312">
        <v>0</v>
      </c>
      <c r="CW21" s="312" t="s">
        <v>552</v>
      </c>
      <c r="CX21" s="312" t="s">
        <v>552</v>
      </c>
      <c r="CY21" s="312" t="s">
        <v>552</v>
      </c>
      <c r="CZ21" s="312" t="s">
        <v>552</v>
      </c>
      <c r="DA21" s="312" t="s">
        <v>552</v>
      </c>
      <c r="DB21" s="312" t="s">
        <v>552</v>
      </c>
      <c r="DC21" s="312" t="s">
        <v>552</v>
      </c>
      <c r="DD21" s="312">
        <v>0</v>
      </c>
      <c r="DE21" s="312">
        <f t="shared" si="31"/>
        <v>0</v>
      </c>
      <c r="DF21" s="312">
        <v>0</v>
      </c>
      <c r="DG21" s="312">
        <v>0</v>
      </c>
      <c r="DH21" s="312">
        <v>0</v>
      </c>
      <c r="DI21" s="312">
        <v>0</v>
      </c>
      <c r="DJ21" s="312">
        <v>0</v>
      </c>
      <c r="DK21" s="312">
        <v>0</v>
      </c>
      <c r="DL21" s="312">
        <v>0</v>
      </c>
      <c r="DM21" s="312">
        <v>0</v>
      </c>
      <c r="DN21" s="312">
        <v>0</v>
      </c>
      <c r="DO21" s="312">
        <v>0</v>
      </c>
      <c r="DP21" s="312">
        <v>0</v>
      </c>
      <c r="DQ21" s="312">
        <v>0</v>
      </c>
      <c r="DR21" s="312" t="s">
        <v>552</v>
      </c>
      <c r="DS21" s="312" t="s">
        <v>552</v>
      </c>
      <c r="DT21" s="312">
        <v>0</v>
      </c>
      <c r="DU21" s="312" t="s">
        <v>552</v>
      </c>
      <c r="DV21" s="312" t="s">
        <v>552</v>
      </c>
      <c r="DW21" s="312" t="s">
        <v>552</v>
      </c>
      <c r="DX21" s="312" t="s">
        <v>552</v>
      </c>
      <c r="DY21" s="312">
        <v>0</v>
      </c>
      <c r="DZ21" s="312">
        <f t="shared" si="32"/>
        <v>0</v>
      </c>
      <c r="EA21" s="312">
        <v>0</v>
      </c>
      <c r="EB21" s="312">
        <v>0</v>
      </c>
      <c r="EC21" s="312">
        <v>0</v>
      </c>
      <c r="ED21" s="312">
        <v>0</v>
      </c>
      <c r="EE21" s="312">
        <v>0</v>
      </c>
      <c r="EF21" s="312">
        <v>0</v>
      </c>
      <c r="EG21" s="312">
        <v>0</v>
      </c>
      <c r="EH21" s="312">
        <v>0</v>
      </c>
      <c r="EI21" s="312">
        <v>0</v>
      </c>
      <c r="EJ21" s="312">
        <v>0</v>
      </c>
      <c r="EK21" s="312" t="s">
        <v>552</v>
      </c>
      <c r="EL21" s="312" t="s">
        <v>552</v>
      </c>
      <c r="EM21" s="312" t="s">
        <v>552</v>
      </c>
      <c r="EN21" s="312">
        <v>0</v>
      </c>
      <c r="EO21" s="312">
        <v>0</v>
      </c>
      <c r="EP21" s="312" t="s">
        <v>552</v>
      </c>
      <c r="EQ21" s="312" t="s">
        <v>552</v>
      </c>
      <c r="ER21" s="312" t="s">
        <v>552</v>
      </c>
      <c r="ES21" s="312">
        <v>0</v>
      </c>
      <c r="ET21" s="312">
        <v>0</v>
      </c>
      <c r="EU21" s="312">
        <f t="shared" si="33"/>
        <v>0</v>
      </c>
      <c r="EV21" s="312">
        <v>0</v>
      </c>
      <c r="EW21" s="312">
        <v>0</v>
      </c>
      <c r="EX21" s="312">
        <v>0</v>
      </c>
      <c r="EY21" s="312">
        <v>0</v>
      </c>
      <c r="EZ21" s="312">
        <v>0</v>
      </c>
      <c r="FA21" s="312">
        <v>0</v>
      </c>
      <c r="FB21" s="312">
        <v>0</v>
      </c>
      <c r="FC21" s="312">
        <v>0</v>
      </c>
      <c r="FD21" s="312">
        <v>0</v>
      </c>
      <c r="FE21" s="312">
        <v>0</v>
      </c>
      <c r="FF21" s="312">
        <v>0</v>
      </c>
      <c r="FG21" s="312">
        <v>0</v>
      </c>
      <c r="FH21" s="312" t="s">
        <v>552</v>
      </c>
      <c r="FI21" s="312" t="s">
        <v>552</v>
      </c>
      <c r="FJ21" s="312" t="s">
        <v>552</v>
      </c>
      <c r="FK21" s="312">
        <v>0</v>
      </c>
      <c r="FL21" s="312">
        <v>0</v>
      </c>
      <c r="FM21" s="312">
        <v>0</v>
      </c>
      <c r="FN21" s="312">
        <v>0</v>
      </c>
      <c r="FO21" s="312">
        <v>0</v>
      </c>
    </row>
    <row r="22" spans="1:171" s="282" customFormat="1" ht="12" customHeight="1">
      <c r="A22" s="277" t="s">
        <v>562</v>
      </c>
      <c r="B22" s="278" t="s">
        <v>592</v>
      </c>
      <c r="C22" s="277" t="s">
        <v>554</v>
      </c>
      <c r="D22" s="312">
        <f t="shared" si="6"/>
        <v>82</v>
      </c>
      <c r="E22" s="312">
        <f t="shared" si="7"/>
        <v>0</v>
      </c>
      <c r="F22" s="312">
        <f t="shared" si="8"/>
        <v>0</v>
      </c>
      <c r="G22" s="312">
        <f t="shared" si="9"/>
        <v>0</v>
      </c>
      <c r="H22" s="312">
        <f t="shared" si="10"/>
        <v>82</v>
      </c>
      <c r="I22" s="312">
        <f t="shared" si="11"/>
        <v>0</v>
      </c>
      <c r="J22" s="312">
        <f t="shared" si="12"/>
        <v>0</v>
      </c>
      <c r="K22" s="312">
        <f t="shared" si="13"/>
        <v>0</v>
      </c>
      <c r="L22" s="312">
        <f t="shared" si="14"/>
        <v>0</v>
      </c>
      <c r="M22" s="312">
        <f t="shared" si="15"/>
        <v>0</v>
      </c>
      <c r="N22" s="312">
        <f t="shared" si="16"/>
        <v>0</v>
      </c>
      <c r="O22" s="312">
        <f t="shared" si="17"/>
        <v>0</v>
      </c>
      <c r="P22" s="312">
        <f t="shared" si="18"/>
        <v>0</v>
      </c>
      <c r="Q22" s="312">
        <f t="shared" si="19"/>
        <v>0</v>
      </c>
      <c r="R22" s="312">
        <f t="shared" si="20"/>
        <v>0</v>
      </c>
      <c r="S22" s="312">
        <f t="shared" si="21"/>
        <v>0</v>
      </c>
      <c r="T22" s="312">
        <f t="shared" si="22"/>
        <v>0</v>
      </c>
      <c r="U22" s="312">
        <f t="shared" si="23"/>
        <v>0</v>
      </c>
      <c r="V22" s="312">
        <f t="shared" si="24"/>
        <v>0</v>
      </c>
      <c r="W22" s="312">
        <f t="shared" si="25"/>
        <v>0</v>
      </c>
      <c r="X22" s="312">
        <f t="shared" si="26"/>
        <v>0</v>
      </c>
      <c r="Y22" s="312">
        <f t="shared" si="27"/>
        <v>0</v>
      </c>
      <c r="Z22" s="312">
        <v>0</v>
      </c>
      <c r="AA22" s="312">
        <v>0</v>
      </c>
      <c r="AB22" s="312">
        <v>0</v>
      </c>
      <c r="AC22" s="312">
        <v>0</v>
      </c>
      <c r="AD22" s="312">
        <v>0</v>
      </c>
      <c r="AE22" s="312">
        <v>0</v>
      </c>
      <c r="AF22" s="312">
        <v>0</v>
      </c>
      <c r="AG22" s="312">
        <v>0</v>
      </c>
      <c r="AH22" s="312">
        <v>0</v>
      </c>
      <c r="AI22" s="312">
        <v>0</v>
      </c>
      <c r="AJ22" s="312" t="s">
        <v>552</v>
      </c>
      <c r="AK22" s="312" t="s">
        <v>552</v>
      </c>
      <c r="AL22" s="312">
        <v>0</v>
      </c>
      <c r="AM22" s="312" t="s">
        <v>552</v>
      </c>
      <c r="AN22" s="312" t="s">
        <v>552</v>
      </c>
      <c r="AO22" s="312">
        <v>0</v>
      </c>
      <c r="AP22" s="312" t="s">
        <v>552</v>
      </c>
      <c r="AQ22" s="312">
        <v>0</v>
      </c>
      <c r="AR22" s="312" t="s">
        <v>552</v>
      </c>
      <c r="AS22" s="312">
        <v>0</v>
      </c>
      <c r="AT22" s="312">
        <f t="shared" si="28"/>
        <v>82</v>
      </c>
      <c r="AU22" s="312">
        <v>0</v>
      </c>
      <c r="AV22" s="312">
        <v>0</v>
      </c>
      <c r="AW22" s="312">
        <v>0</v>
      </c>
      <c r="AX22" s="312">
        <v>82</v>
      </c>
      <c r="AY22" s="312"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v>0</v>
      </c>
      <c r="BE22" s="312" t="s">
        <v>552</v>
      </c>
      <c r="BF22" s="312" t="s">
        <v>552</v>
      </c>
      <c r="BG22" s="312" t="s">
        <v>552</v>
      </c>
      <c r="BH22" s="312" t="s">
        <v>552</v>
      </c>
      <c r="BI22" s="312" t="s">
        <v>552</v>
      </c>
      <c r="BJ22" s="312" t="s">
        <v>552</v>
      </c>
      <c r="BK22" s="312" t="s">
        <v>552</v>
      </c>
      <c r="BL22" s="312" t="s">
        <v>552</v>
      </c>
      <c r="BM22" s="312" t="s">
        <v>552</v>
      </c>
      <c r="BN22" s="312">
        <v>0</v>
      </c>
      <c r="BO22" s="312">
        <f t="shared" si="29"/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v>0</v>
      </c>
      <c r="BU22" s="312"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 t="s">
        <v>552</v>
      </c>
      <c r="CC22" s="312" t="s">
        <v>552</v>
      </c>
      <c r="CD22" s="312" t="s">
        <v>552</v>
      </c>
      <c r="CE22" s="312" t="s">
        <v>552</v>
      </c>
      <c r="CF22" s="312" t="s">
        <v>552</v>
      </c>
      <c r="CG22" s="312" t="s">
        <v>552</v>
      </c>
      <c r="CH22" s="312" t="s">
        <v>552</v>
      </c>
      <c r="CI22" s="312">
        <v>0</v>
      </c>
      <c r="CJ22" s="312">
        <f t="shared" si="30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v>0</v>
      </c>
      <c r="CR22" s="312">
        <v>0</v>
      </c>
      <c r="CS22" s="312">
        <v>0</v>
      </c>
      <c r="CT22" s="312">
        <v>0</v>
      </c>
      <c r="CU22" s="312">
        <v>0</v>
      </c>
      <c r="CV22" s="312">
        <v>0</v>
      </c>
      <c r="CW22" s="312" t="s">
        <v>552</v>
      </c>
      <c r="CX22" s="312" t="s">
        <v>552</v>
      </c>
      <c r="CY22" s="312" t="s">
        <v>552</v>
      </c>
      <c r="CZ22" s="312" t="s">
        <v>552</v>
      </c>
      <c r="DA22" s="312" t="s">
        <v>552</v>
      </c>
      <c r="DB22" s="312" t="s">
        <v>552</v>
      </c>
      <c r="DC22" s="312" t="s">
        <v>552</v>
      </c>
      <c r="DD22" s="312">
        <v>0</v>
      </c>
      <c r="DE22" s="312">
        <f t="shared" si="31"/>
        <v>0</v>
      </c>
      <c r="DF22" s="312">
        <v>0</v>
      </c>
      <c r="DG22" s="312">
        <v>0</v>
      </c>
      <c r="DH22" s="312">
        <v>0</v>
      </c>
      <c r="DI22" s="312">
        <v>0</v>
      </c>
      <c r="DJ22" s="312">
        <v>0</v>
      </c>
      <c r="DK22" s="312">
        <v>0</v>
      </c>
      <c r="DL22" s="312">
        <v>0</v>
      </c>
      <c r="DM22" s="312">
        <v>0</v>
      </c>
      <c r="DN22" s="312">
        <v>0</v>
      </c>
      <c r="DO22" s="312">
        <v>0</v>
      </c>
      <c r="DP22" s="312">
        <v>0</v>
      </c>
      <c r="DQ22" s="312">
        <v>0</v>
      </c>
      <c r="DR22" s="312" t="s">
        <v>552</v>
      </c>
      <c r="DS22" s="312" t="s">
        <v>552</v>
      </c>
      <c r="DT22" s="312">
        <v>0</v>
      </c>
      <c r="DU22" s="312" t="s">
        <v>552</v>
      </c>
      <c r="DV22" s="312" t="s">
        <v>552</v>
      </c>
      <c r="DW22" s="312" t="s">
        <v>552</v>
      </c>
      <c r="DX22" s="312" t="s">
        <v>552</v>
      </c>
      <c r="DY22" s="312">
        <v>0</v>
      </c>
      <c r="DZ22" s="312">
        <f t="shared" si="32"/>
        <v>0</v>
      </c>
      <c r="EA22" s="312">
        <v>0</v>
      </c>
      <c r="EB22" s="312">
        <v>0</v>
      </c>
      <c r="EC22" s="312">
        <v>0</v>
      </c>
      <c r="ED22" s="312">
        <v>0</v>
      </c>
      <c r="EE22" s="312">
        <v>0</v>
      </c>
      <c r="EF22" s="312">
        <v>0</v>
      </c>
      <c r="EG22" s="312">
        <v>0</v>
      </c>
      <c r="EH22" s="312">
        <v>0</v>
      </c>
      <c r="EI22" s="312">
        <v>0</v>
      </c>
      <c r="EJ22" s="312">
        <v>0</v>
      </c>
      <c r="EK22" s="312" t="s">
        <v>552</v>
      </c>
      <c r="EL22" s="312" t="s">
        <v>552</v>
      </c>
      <c r="EM22" s="312" t="s">
        <v>552</v>
      </c>
      <c r="EN22" s="312">
        <v>0</v>
      </c>
      <c r="EO22" s="312">
        <v>0</v>
      </c>
      <c r="EP22" s="312" t="s">
        <v>552</v>
      </c>
      <c r="EQ22" s="312" t="s">
        <v>552</v>
      </c>
      <c r="ER22" s="312" t="s">
        <v>552</v>
      </c>
      <c r="ES22" s="312">
        <v>0</v>
      </c>
      <c r="ET22" s="312">
        <v>0</v>
      </c>
      <c r="EU22" s="312">
        <f t="shared" si="33"/>
        <v>0</v>
      </c>
      <c r="EV22" s="312">
        <v>0</v>
      </c>
      <c r="EW22" s="312">
        <v>0</v>
      </c>
      <c r="EX22" s="312">
        <v>0</v>
      </c>
      <c r="EY22" s="312">
        <v>0</v>
      </c>
      <c r="EZ22" s="312">
        <v>0</v>
      </c>
      <c r="FA22" s="312">
        <v>0</v>
      </c>
      <c r="FB22" s="312">
        <v>0</v>
      </c>
      <c r="FC22" s="312">
        <v>0</v>
      </c>
      <c r="FD22" s="312">
        <v>0</v>
      </c>
      <c r="FE22" s="312">
        <v>0</v>
      </c>
      <c r="FF22" s="312">
        <v>0</v>
      </c>
      <c r="FG22" s="312">
        <v>0</v>
      </c>
      <c r="FH22" s="312" t="s">
        <v>552</v>
      </c>
      <c r="FI22" s="312" t="s">
        <v>552</v>
      </c>
      <c r="FJ22" s="312" t="s">
        <v>552</v>
      </c>
      <c r="FK22" s="312">
        <v>0</v>
      </c>
      <c r="FL22" s="312">
        <v>0</v>
      </c>
      <c r="FM22" s="312">
        <v>0</v>
      </c>
      <c r="FN22" s="312">
        <v>0</v>
      </c>
      <c r="FO22" s="312">
        <v>0</v>
      </c>
    </row>
  </sheetData>
  <sheetProtection/>
  <mergeCells count="171"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I4:DI5"/>
    <mergeCell ref="DJ4:DJ5"/>
    <mergeCell ref="DK4:DK5"/>
    <mergeCell ref="DY4:DY5"/>
    <mergeCell ref="DV4:DV5"/>
    <mergeCell ref="DU4:DU5"/>
    <mergeCell ref="DW4:DW5"/>
    <mergeCell ref="DX4:DX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1" customWidth="1"/>
    <col min="2" max="2" width="8.69921875" style="319" customWidth="1"/>
    <col min="3" max="3" width="12.59765625" style="311" customWidth="1"/>
    <col min="4" max="103" width="10" style="309" customWidth="1"/>
    <col min="104" max="16384" width="9" style="311" customWidth="1"/>
  </cols>
  <sheetData>
    <row r="1" spans="1:103" s="175" customFormat="1" ht="17.25">
      <c r="A1" s="249" t="s">
        <v>561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40" t="s">
        <v>459</v>
      </c>
      <c r="B2" s="366" t="s">
        <v>460</v>
      </c>
      <c r="C2" s="340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9" t="s">
        <v>471</v>
      </c>
      <c r="CC2" s="370"/>
      <c r="CD2" s="370"/>
      <c r="CE2" s="370"/>
      <c r="CF2" s="370"/>
      <c r="CG2" s="370"/>
      <c r="CH2" s="370"/>
      <c r="CI2" s="370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41"/>
      <c r="B3" s="367"/>
      <c r="C3" s="343"/>
      <c r="D3" s="365" t="s">
        <v>474</v>
      </c>
      <c r="E3" s="364" t="s">
        <v>475</v>
      </c>
      <c r="F3" s="369" t="s">
        <v>476</v>
      </c>
      <c r="G3" s="370"/>
      <c r="H3" s="370"/>
      <c r="I3" s="370"/>
      <c r="J3" s="370"/>
      <c r="K3" s="370"/>
      <c r="L3" s="370"/>
      <c r="M3" s="371"/>
      <c r="N3" s="372" t="s">
        <v>478</v>
      </c>
      <c r="O3" s="372" t="s">
        <v>480</v>
      </c>
      <c r="P3" s="365" t="s">
        <v>474</v>
      </c>
      <c r="Q3" s="364" t="s">
        <v>481</v>
      </c>
      <c r="R3" s="364" t="s">
        <v>482</v>
      </c>
      <c r="S3" s="364" t="s">
        <v>483</v>
      </c>
      <c r="T3" s="364" t="s">
        <v>484</v>
      </c>
      <c r="U3" s="364" t="s">
        <v>485</v>
      </c>
      <c r="V3" s="364" t="s">
        <v>486</v>
      </c>
      <c r="W3" s="364" t="s">
        <v>487</v>
      </c>
      <c r="X3" s="365" t="s">
        <v>474</v>
      </c>
      <c r="Y3" s="364" t="s">
        <v>481</v>
      </c>
      <c r="Z3" s="364" t="s">
        <v>482</v>
      </c>
      <c r="AA3" s="364" t="s">
        <v>483</v>
      </c>
      <c r="AB3" s="364" t="s">
        <v>484</v>
      </c>
      <c r="AC3" s="364" t="s">
        <v>485</v>
      </c>
      <c r="AD3" s="364" t="s">
        <v>486</v>
      </c>
      <c r="AE3" s="364" t="s">
        <v>487</v>
      </c>
      <c r="AF3" s="365" t="s">
        <v>474</v>
      </c>
      <c r="AG3" s="364" t="s">
        <v>481</v>
      </c>
      <c r="AH3" s="364" t="s">
        <v>482</v>
      </c>
      <c r="AI3" s="364" t="s">
        <v>483</v>
      </c>
      <c r="AJ3" s="364" t="s">
        <v>484</v>
      </c>
      <c r="AK3" s="364" t="s">
        <v>485</v>
      </c>
      <c r="AL3" s="364" t="s">
        <v>486</v>
      </c>
      <c r="AM3" s="364" t="s">
        <v>487</v>
      </c>
      <c r="AN3" s="365" t="s">
        <v>474</v>
      </c>
      <c r="AO3" s="364" t="s">
        <v>481</v>
      </c>
      <c r="AP3" s="364" t="s">
        <v>482</v>
      </c>
      <c r="AQ3" s="364" t="s">
        <v>483</v>
      </c>
      <c r="AR3" s="364" t="s">
        <v>484</v>
      </c>
      <c r="AS3" s="364" t="s">
        <v>485</v>
      </c>
      <c r="AT3" s="364" t="s">
        <v>486</v>
      </c>
      <c r="AU3" s="364" t="s">
        <v>487</v>
      </c>
      <c r="AV3" s="365" t="s">
        <v>474</v>
      </c>
      <c r="AW3" s="364" t="s">
        <v>481</v>
      </c>
      <c r="AX3" s="364" t="s">
        <v>482</v>
      </c>
      <c r="AY3" s="364" t="s">
        <v>483</v>
      </c>
      <c r="AZ3" s="364" t="s">
        <v>484</v>
      </c>
      <c r="BA3" s="364" t="s">
        <v>485</v>
      </c>
      <c r="BB3" s="364" t="s">
        <v>486</v>
      </c>
      <c r="BC3" s="364" t="s">
        <v>487</v>
      </c>
      <c r="BD3" s="365" t="s">
        <v>474</v>
      </c>
      <c r="BE3" s="364" t="s">
        <v>481</v>
      </c>
      <c r="BF3" s="364" t="s">
        <v>482</v>
      </c>
      <c r="BG3" s="364" t="s">
        <v>483</v>
      </c>
      <c r="BH3" s="364" t="s">
        <v>484</v>
      </c>
      <c r="BI3" s="364" t="s">
        <v>485</v>
      </c>
      <c r="BJ3" s="364" t="s">
        <v>486</v>
      </c>
      <c r="BK3" s="364" t="s">
        <v>487</v>
      </c>
      <c r="BL3" s="365" t="s">
        <v>474</v>
      </c>
      <c r="BM3" s="364" t="s">
        <v>481</v>
      </c>
      <c r="BN3" s="364" t="s">
        <v>482</v>
      </c>
      <c r="BO3" s="364" t="s">
        <v>483</v>
      </c>
      <c r="BP3" s="364" t="s">
        <v>484</v>
      </c>
      <c r="BQ3" s="364" t="s">
        <v>485</v>
      </c>
      <c r="BR3" s="364" t="s">
        <v>486</v>
      </c>
      <c r="BS3" s="364" t="s">
        <v>487</v>
      </c>
      <c r="BT3" s="365" t="s">
        <v>474</v>
      </c>
      <c r="BU3" s="364" t="s">
        <v>481</v>
      </c>
      <c r="BV3" s="364" t="s">
        <v>482</v>
      </c>
      <c r="BW3" s="364" t="s">
        <v>483</v>
      </c>
      <c r="BX3" s="364" t="s">
        <v>484</v>
      </c>
      <c r="BY3" s="364" t="s">
        <v>485</v>
      </c>
      <c r="BZ3" s="364" t="s">
        <v>486</v>
      </c>
      <c r="CA3" s="364" t="s">
        <v>487</v>
      </c>
      <c r="CB3" s="365" t="s">
        <v>474</v>
      </c>
      <c r="CC3" s="364" t="s">
        <v>481</v>
      </c>
      <c r="CD3" s="364" t="s">
        <v>482</v>
      </c>
      <c r="CE3" s="364" t="s">
        <v>483</v>
      </c>
      <c r="CF3" s="364" t="s">
        <v>484</v>
      </c>
      <c r="CG3" s="364" t="s">
        <v>485</v>
      </c>
      <c r="CH3" s="364" t="s">
        <v>486</v>
      </c>
      <c r="CI3" s="364" t="s">
        <v>487</v>
      </c>
      <c r="CJ3" s="365" t="s">
        <v>474</v>
      </c>
      <c r="CK3" s="364" t="s">
        <v>481</v>
      </c>
      <c r="CL3" s="364" t="s">
        <v>482</v>
      </c>
      <c r="CM3" s="364" t="s">
        <v>483</v>
      </c>
      <c r="CN3" s="364" t="s">
        <v>484</v>
      </c>
      <c r="CO3" s="364" t="s">
        <v>485</v>
      </c>
      <c r="CP3" s="364" t="s">
        <v>486</v>
      </c>
      <c r="CQ3" s="364" t="s">
        <v>487</v>
      </c>
      <c r="CR3" s="365" t="s">
        <v>474</v>
      </c>
      <c r="CS3" s="364" t="s">
        <v>481</v>
      </c>
      <c r="CT3" s="364" t="s">
        <v>482</v>
      </c>
      <c r="CU3" s="364" t="s">
        <v>483</v>
      </c>
      <c r="CV3" s="364" t="s">
        <v>484</v>
      </c>
      <c r="CW3" s="364" t="s">
        <v>485</v>
      </c>
      <c r="CX3" s="364" t="s">
        <v>486</v>
      </c>
      <c r="CY3" s="364" t="s">
        <v>487</v>
      </c>
    </row>
    <row r="4" spans="1:103" s="175" customFormat="1" ht="25.5" customHeight="1">
      <c r="A4" s="341"/>
      <c r="B4" s="367"/>
      <c r="C4" s="343"/>
      <c r="D4" s="365"/>
      <c r="E4" s="365"/>
      <c r="F4" s="365" t="s">
        <v>474</v>
      </c>
      <c r="G4" s="372" t="s">
        <v>489</v>
      </c>
      <c r="H4" s="372" t="s">
        <v>490</v>
      </c>
      <c r="I4" s="372" t="s">
        <v>491</v>
      </c>
      <c r="J4" s="372" t="s">
        <v>492</v>
      </c>
      <c r="K4" s="372" t="s">
        <v>493</v>
      </c>
      <c r="L4" s="372" t="s">
        <v>494</v>
      </c>
      <c r="M4" s="372" t="s">
        <v>495</v>
      </c>
      <c r="N4" s="373"/>
      <c r="O4" s="373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365"/>
      <c r="CW4" s="365"/>
      <c r="CX4" s="365"/>
      <c r="CY4" s="365"/>
    </row>
    <row r="5" spans="1:103" s="175" customFormat="1" ht="25.5" customHeight="1">
      <c r="A5" s="341"/>
      <c r="B5" s="367"/>
      <c r="C5" s="343"/>
      <c r="D5" s="203"/>
      <c r="E5" s="365"/>
      <c r="F5" s="365"/>
      <c r="G5" s="373"/>
      <c r="H5" s="373"/>
      <c r="I5" s="373"/>
      <c r="J5" s="373"/>
      <c r="K5" s="373"/>
      <c r="L5" s="373"/>
      <c r="M5" s="373"/>
      <c r="N5" s="373"/>
      <c r="O5" s="373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</row>
    <row r="6" spans="1:103" s="179" customFormat="1" ht="13.5">
      <c r="A6" s="341"/>
      <c r="B6" s="368"/>
      <c r="C6" s="343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562</v>
      </c>
      <c r="B7" s="272" t="s">
        <v>563</v>
      </c>
      <c r="C7" s="273" t="s">
        <v>300</v>
      </c>
      <c r="D7" s="274">
        <f aca="true" t="shared" si="0" ref="D7:AI7">SUM(D8:D22)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SUM(AJ8:AJ22)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SUM(BP8:BP22)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SUM(CV8:CV22)</f>
        <v>0</v>
      </c>
      <c r="CW7" s="274">
        <f>SUM(CW8:CW22)</f>
        <v>0</v>
      </c>
      <c r="CX7" s="274">
        <f>SUM(CX8:CX22)</f>
        <v>0</v>
      </c>
      <c r="CY7" s="274">
        <f>SUM(CY8:CY22)</f>
        <v>0</v>
      </c>
    </row>
    <row r="8" spans="1:103" s="282" customFormat="1" ht="12" customHeight="1">
      <c r="A8" s="277" t="s">
        <v>562</v>
      </c>
      <c r="B8" s="278" t="s">
        <v>564</v>
      </c>
      <c r="C8" s="277" t="s">
        <v>565</v>
      </c>
      <c r="D8" s="285">
        <f aca="true" t="shared" si="3" ref="D8:D22">SUM(E8,F8,N8,O8)</f>
        <v>0</v>
      </c>
      <c r="E8" s="285">
        <f aca="true" t="shared" si="4" ref="E8:E22">X8</f>
        <v>0</v>
      </c>
      <c r="F8" s="285">
        <f aca="true" t="shared" si="5" ref="F8:F22">SUM(G8:M8)</f>
        <v>0</v>
      </c>
      <c r="G8" s="285">
        <f aca="true" t="shared" si="6" ref="G8:G22">AF8</f>
        <v>0</v>
      </c>
      <c r="H8" s="285">
        <f aca="true" t="shared" si="7" ref="H8:H22">AN8</f>
        <v>0</v>
      </c>
      <c r="I8" s="285">
        <f aca="true" t="shared" si="8" ref="I8:I22">AV8</f>
        <v>0</v>
      </c>
      <c r="J8" s="285">
        <f aca="true" t="shared" si="9" ref="J8:J22">BD8</f>
        <v>0</v>
      </c>
      <c r="K8" s="285">
        <f aca="true" t="shared" si="10" ref="K8:K22">BL8</f>
        <v>0</v>
      </c>
      <c r="L8" s="285">
        <f aca="true" t="shared" si="11" ref="L8:L22">BT8</f>
        <v>0</v>
      </c>
      <c r="M8" s="285">
        <f aca="true" t="shared" si="12" ref="M8:M22">CB8</f>
        <v>0</v>
      </c>
      <c r="N8" s="285">
        <f aca="true" t="shared" si="13" ref="N8:N22">CJ8</f>
        <v>0</v>
      </c>
      <c r="O8" s="285">
        <f aca="true" t="shared" si="14" ref="O8:O22">CR8</f>
        <v>0</v>
      </c>
      <c r="P8" s="285">
        <f aca="true" t="shared" si="15" ref="P8:P22">SUM(Q8:W8)</f>
        <v>0</v>
      </c>
      <c r="Q8" s="285">
        <f aca="true" t="shared" si="16" ref="Q8:Q22">SUM(Y8,AG8,AO8,AW8,BE8,BM8,BU8,CC8,CK8,CS8)</f>
        <v>0</v>
      </c>
      <c r="R8" s="285">
        <f aca="true" t="shared" si="17" ref="R8:R22">SUM(Z8,AH8,AP8,AX8,BF8,BN8,BV8,CD8,CL8,CT8)</f>
        <v>0</v>
      </c>
      <c r="S8" s="285">
        <f aca="true" t="shared" si="18" ref="S8:S22">SUM(AA8,AI8,AQ8,AY8,BG8,BO8,BW8,CE8,CM8,CU8)</f>
        <v>0</v>
      </c>
      <c r="T8" s="285">
        <f aca="true" t="shared" si="19" ref="T8:T22">SUM(AB8,AJ8,AR8,AZ8,BH8,BP8,BX8,CF8,CN8,CV8)</f>
        <v>0</v>
      </c>
      <c r="U8" s="285">
        <f aca="true" t="shared" si="20" ref="U8:U22">SUM(AC8,AK8,AS8,BA8,BI8,BQ8,BY8,CG8,CO8,CW8)</f>
        <v>0</v>
      </c>
      <c r="V8" s="285">
        <f aca="true" t="shared" si="21" ref="V8:V22">SUM(AD8,AL8,AT8,BB8,BJ8,BR8,BZ8,CH8,CP8,CX8)</f>
        <v>0</v>
      </c>
      <c r="W8" s="285">
        <f aca="true" t="shared" si="22" ref="W8:W22">SUM(AE8,AM8,AU8,BC8,BK8,BS8,CA8,CI8,CQ8,CY8)</f>
        <v>0</v>
      </c>
      <c r="X8" s="285">
        <f aca="true" t="shared" si="23" ref="X8:X22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24" ref="AF8:AF22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25" ref="AN8:AN22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6" ref="AV8:AV22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7" ref="BD8:BD22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8" ref="BL8:BL22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9" ref="BT8:BT22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30" ref="CB8:CB22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31" ref="CJ8:CJ22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32" ref="CR8:CR22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562</v>
      </c>
      <c r="B9" s="289" t="s">
        <v>566</v>
      </c>
      <c r="C9" s="277" t="s">
        <v>567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7"/>
        <v>0</v>
      </c>
      <c r="S9" s="285">
        <f t="shared" si="18"/>
        <v>0</v>
      </c>
      <c r="T9" s="285">
        <f t="shared" si="19"/>
        <v>0</v>
      </c>
      <c r="U9" s="285">
        <f t="shared" si="20"/>
        <v>0</v>
      </c>
      <c r="V9" s="285">
        <f t="shared" si="21"/>
        <v>0</v>
      </c>
      <c r="W9" s="285">
        <f t="shared" si="22"/>
        <v>0</v>
      </c>
      <c r="X9" s="285">
        <f t="shared" si="23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24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25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6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7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8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9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30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31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32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562</v>
      </c>
      <c r="B10" s="289" t="s">
        <v>568</v>
      </c>
      <c r="C10" s="277" t="s">
        <v>569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7"/>
        <v>0</v>
      </c>
      <c r="S10" s="285">
        <f t="shared" si="18"/>
        <v>0</v>
      </c>
      <c r="T10" s="285">
        <f t="shared" si="19"/>
        <v>0</v>
      </c>
      <c r="U10" s="285">
        <f t="shared" si="20"/>
        <v>0</v>
      </c>
      <c r="V10" s="285">
        <f t="shared" si="21"/>
        <v>0</v>
      </c>
      <c r="W10" s="285">
        <f t="shared" si="22"/>
        <v>0</v>
      </c>
      <c r="X10" s="285">
        <f t="shared" si="23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24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25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6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7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8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9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30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31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32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562</v>
      </c>
      <c r="B11" s="289" t="s">
        <v>570</v>
      </c>
      <c r="C11" s="277" t="s">
        <v>571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7"/>
        <v>0</v>
      </c>
      <c r="S11" s="285">
        <f t="shared" si="18"/>
        <v>0</v>
      </c>
      <c r="T11" s="285">
        <f t="shared" si="19"/>
        <v>0</v>
      </c>
      <c r="U11" s="285">
        <f t="shared" si="20"/>
        <v>0</v>
      </c>
      <c r="V11" s="285">
        <f t="shared" si="21"/>
        <v>0</v>
      </c>
      <c r="W11" s="285">
        <f t="shared" si="22"/>
        <v>0</v>
      </c>
      <c r="X11" s="285">
        <f t="shared" si="23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24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25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6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7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8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9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30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31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32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562</v>
      </c>
      <c r="B12" s="278" t="s">
        <v>572</v>
      </c>
      <c r="C12" s="277" t="s">
        <v>573</v>
      </c>
      <c r="D12" s="316">
        <f t="shared" si="3"/>
        <v>0</v>
      </c>
      <c r="E12" s="316">
        <f t="shared" si="4"/>
        <v>0</v>
      </c>
      <c r="F12" s="316">
        <f t="shared" si="5"/>
        <v>0</v>
      </c>
      <c r="G12" s="316">
        <f t="shared" si="6"/>
        <v>0</v>
      </c>
      <c r="H12" s="316">
        <f t="shared" si="7"/>
        <v>0</v>
      </c>
      <c r="I12" s="316">
        <f t="shared" si="8"/>
        <v>0</v>
      </c>
      <c r="J12" s="316">
        <f t="shared" si="9"/>
        <v>0</v>
      </c>
      <c r="K12" s="316">
        <f t="shared" si="10"/>
        <v>0</v>
      </c>
      <c r="L12" s="316">
        <f t="shared" si="11"/>
        <v>0</v>
      </c>
      <c r="M12" s="316">
        <f t="shared" si="12"/>
        <v>0</v>
      </c>
      <c r="N12" s="316">
        <f t="shared" si="13"/>
        <v>0</v>
      </c>
      <c r="O12" s="316">
        <f t="shared" si="14"/>
        <v>0</v>
      </c>
      <c r="P12" s="316">
        <f t="shared" si="15"/>
        <v>0</v>
      </c>
      <c r="Q12" s="316">
        <f t="shared" si="16"/>
        <v>0</v>
      </c>
      <c r="R12" s="316">
        <f t="shared" si="17"/>
        <v>0</v>
      </c>
      <c r="S12" s="316">
        <f t="shared" si="18"/>
        <v>0</v>
      </c>
      <c r="T12" s="316">
        <f t="shared" si="19"/>
        <v>0</v>
      </c>
      <c r="U12" s="316">
        <f t="shared" si="20"/>
        <v>0</v>
      </c>
      <c r="V12" s="316">
        <f t="shared" si="21"/>
        <v>0</v>
      </c>
      <c r="W12" s="316">
        <f t="shared" si="22"/>
        <v>0</v>
      </c>
      <c r="X12" s="316">
        <f t="shared" si="23"/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f t="shared" si="24"/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0</v>
      </c>
      <c r="AM12" s="316">
        <v>0</v>
      </c>
      <c r="AN12" s="316">
        <f t="shared" si="25"/>
        <v>0</v>
      </c>
      <c r="AO12" s="316">
        <v>0</v>
      </c>
      <c r="AP12" s="316">
        <v>0</v>
      </c>
      <c r="AQ12" s="316"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f t="shared" si="26"/>
        <v>0</v>
      </c>
      <c r="AW12" s="316">
        <v>0</v>
      </c>
      <c r="AX12" s="316">
        <v>0</v>
      </c>
      <c r="AY12" s="316"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f t="shared" si="27"/>
        <v>0</v>
      </c>
      <c r="BE12" s="316">
        <v>0</v>
      </c>
      <c r="BF12" s="316"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f t="shared" si="28"/>
        <v>0</v>
      </c>
      <c r="BM12" s="316">
        <v>0</v>
      </c>
      <c r="BN12" s="316"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f t="shared" si="29"/>
        <v>0</v>
      </c>
      <c r="BU12" s="316"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30"/>
        <v>0</v>
      </c>
      <c r="CC12" s="316"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31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v>0</v>
      </c>
      <c r="CR12" s="316">
        <f t="shared" si="32"/>
        <v>0</v>
      </c>
      <c r="CS12" s="316">
        <v>0</v>
      </c>
      <c r="CT12" s="316">
        <v>0</v>
      </c>
      <c r="CU12" s="316">
        <v>0</v>
      </c>
      <c r="CV12" s="316">
        <v>0</v>
      </c>
      <c r="CW12" s="316">
        <v>0</v>
      </c>
      <c r="CX12" s="316">
        <v>0</v>
      </c>
      <c r="CY12" s="316">
        <v>0</v>
      </c>
    </row>
    <row r="13" spans="1:103" s="282" customFormat="1" ht="12" customHeight="1">
      <c r="A13" s="277" t="s">
        <v>562</v>
      </c>
      <c r="B13" s="278" t="s">
        <v>574</v>
      </c>
      <c r="C13" s="277" t="s">
        <v>575</v>
      </c>
      <c r="D13" s="316">
        <f t="shared" si="3"/>
        <v>0</v>
      </c>
      <c r="E13" s="316">
        <f t="shared" si="4"/>
        <v>0</v>
      </c>
      <c r="F13" s="316">
        <f t="shared" si="5"/>
        <v>0</v>
      </c>
      <c r="G13" s="316">
        <f t="shared" si="6"/>
        <v>0</v>
      </c>
      <c r="H13" s="316">
        <f t="shared" si="7"/>
        <v>0</v>
      </c>
      <c r="I13" s="316">
        <f t="shared" si="8"/>
        <v>0</v>
      </c>
      <c r="J13" s="316">
        <f t="shared" si="9"/>
        <v>0</v>
      </c>
      <c r="K13" s="316">
        <f t="shared" si="10"/>
        <v>0</v>
      </c>
      <c r="L13" s="316">
        <f t="shared" si="11"/>
        <v>0</v>
      </c>
      <c r="M13" s="316">
        <f t="shared" si="12"/>
        <v>0</v>
      </c>
      <c r="N13" s="316">
        <f t="shared" si="13"/>
        <v>0</v>
      </c>
      <c r="O13" s="316">
        <f t="shared" si="14"/>
        <v>0</v>
      </c>
      <c r="P13" s="316">
        <f t="shared" si="15"/>
        <v>0</v>
      </c>
      <c r="Q13" s="316">
        <f t="shared" si="16"/>
        <v>0</v>
      </c>
      <c r="R13" s="316">
        <f t="shared" si="17"/>
        <v>0</v>
      </c>
      <c r="S13" s="316">
        <f t="shared" si="18"/>
        <v>0</v>
      </c>
      <c r="T13" s="316">
        <f t="shared" si="19"/>
        <v>0</v>
      </c>
      <c r="U13" s="316">
        <f t="shared" si="20"/>
        <v>0</v>
      </c>
      <c r="V13" s="316">
        <f t="shared" si="21"/>
        <v>0</v>
      </c>
      <c r="W13" s="316">
        <f t="shared" si="22"/>
        <v>0</v>
      </c>
      <c r="X13" s="316">
        <f t="shared" si="23"/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f t="shared" si="24"/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0</v>
      </c>
      <c r="AM13" s="316">
        <v>0</v>
      </c>
      <c r="AN13" s="316">
        <f t="shared" si="25"/>
        <v>0</v>
      </c>
      <c r="AO13" s="316">
        <v>0</v>
      </c>
      <c r="AP13" s="316">
        <v>0</v>
      </c>
      <c r="AQ13" s="316"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f t="shared" si="26"/>
        <v>0</v>
      </c>
      <c r="AW13" s="316">
        <v>0</v>
      </c>
      <c r="AX13" s="316">
        <v>0</v>
      </c>
      <c r="AY13" s="316"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f t="shared" si="27"/>
        <v>0</v>
      </c>
      <c r="BE13" s="316">
        <v>0</v>
      </c>
      <c r="BF13" s="316"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f t="shared" si="28"/>
        <v>0</v>
      </c>
      <c r="BM13" s="316">
        <v>0</v>
      </c>
      <c r="BN13" s="316"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f t="shared" si="29"/>
        <v>0</v>
      </c>
      <c r="BU13" s="316"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30"/>
        <v>0</v>
      </c>
      <c r="CC13" s="316"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31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v>0</v>
      </c>
      <c r="CR13" s="316">
        <f t="shared" si="32"/>
        <v>0</v>
      </c>
      <c r="CS13" s="316">
        <v>0</v>
      </c>
      <c r="CT13" s="316">
        <v>0</v>
      </c>
      <c r="CU13" s="316">
        <v>0</v>
      </c>
      <c r="CV13" s="316">
        <v>0</v>
      </c>
      <c r="CW13" s="316">
        <v>0</v>
      </c>
      <c r="CX13" s="316">
        <v>0</v>
      </c>
      <c r="CY13" s="316">
        <v>0</v>
      </c>
    </row>
    <row r="14" spans="1:103" s="282" customFormat="1" ht="12" customHeight="1">
      <c r="A14" s="277" t="s">
        <v>562</v>
      </c>
      <c r="B14" s="278" t="s">
        <v>576</v>
      </c>
      <c r="C14" s="277" t="s">
        <v>577</v>
      </c>
      <c r="D14" s="316">
        <f t="shared" si="3"/>
        <v>0</v>
      </c>
      <c r="E14" s="316">
        <f t="shared" si="4"/>
        <v>0</v>
      </c>
      <c r="F14" s="316">
        <f t="shared" si="5"/>
        <v>0</v>
      </c>
      <c r="G14" s="316">
        <f t="shared" si="6"/>
        <v>0</v>
      </c>
      <c r="H14" s="316">
        <f t="shared" si="7"/>
        <v>0</v>
      </c>
      <c r="I14" s="316">
        <f t="shared" si="8"/>
        <v>0</v>
      </c>
      <c r="J14" s="316">
        <f t="shared" si="9"/>
        <v>0</v>
      </c>
      <c r="K14" s="316">
        <f t="shared" si="10"/>
        <v>0</v>
      </c>
      <c r="L14" s="316">
        <f t="shared" si="11"/>
        <v>0</v>
      </c>
      <c r="M14" s="316">
        <f t="shared" si="12"/>
        <v>0</v>
      </c>
      <c r="N14" s="316">
        <f t="shared" si="13"/>
        <v>0</v>
      </c>
      <c r="O14" s="316">
        <f t="shared" si="14"/>
        <v>0</v>
      </c>
      <c r="P14" s="316">
        <f t="shared" si="15"/>
        <v>0</v>
      </c>
      <c r="Q14" s="316">
        <f t="shared" si="16"/>
        <v>0</v>
      </c>
      <c r="R14" s="316">
        <f t="shared" si="17"/>
        <v>0</v>
      </c>
      <c r="S14" s="316">
        <f t="shared" si="18"/>
        <v>0</v>
      </c>
      <c r="T14" s="316">
        <f t="shared" si="19"/>
        <v>0</v>
      </c>
      <c r="U14" s="316">
        <f t="shared" si="20"/>
        <v>0</v>
      </c>
      <c r="V14" s="316">
        <f t="shared" si="21"/>
        <v>0</v>
      </c>
      <c r="W14" s="316">
        <f t="shared" si="22"/>
        <v>0</v>
      </c>
      <c r="X14" s="316">
        <f t="shared" si="23"/>
        <v>0</v>
      </c>
      <c r="Y14" s="316">
        <v>0</v>
      </c>
      <c r="Z14" s="316">
        <v>0</v>
      </c>
      <c r="AA14" s="316">
        <v>0</v>
      </c>
      <c r="AB14" s="316">
        <v>0</v>
      </c>
      <c r="AC14" s="316">
        <v>0</v>
      </c>
      <c r="AD14" s="316">
        <v>0</v>
      </c>
      <c r="AE14" s="316">
        <v>0</v>
      </c>
      <c r="AF14" s="316">
        <f t="shared" si="24"/>
        <v>0</v>
      </c>
      <c r="AG14" s="316">
        <v>0</v>
      </c>
      <c r="AH14" s="316">
        <v>0</v>
      </c>
      <c r="AI14" s="316">
        <v>0</v>
      </c>
      <c r="AJ14" s="316">
        <v>0</v>
      </c>
      <c r="AK14" s="316">
        <v>0</v>
      </c>
      <c r="AL14" s="316">
        <v>0</v>
      </c>
      <c r="AM14" s="316">
        <v>0</v>
      </c>
      <c r="AN14" s="316">
        <f t="shared" si="25"/>
        <v>0</v>
      </c>
      <c r="AO14" s="316">
        <v>0</v>
      </c>
      <c r="AP14" s="316">
        <v>0</v>
      </c>
      <c r="AQ14" s="316"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f t="shared" si="26"/>
        <v>0</v>
      </c>
      <c r="AW14" s="316">
        <v>0</v>
      </c>
      <c r="AX14" s="316">
        <v>0</v>
      </c>
      <c r="AY14" s="316"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f t="shared" si="27"/>
        <v>0</v>
      </c>
      <c r="BE14" s="316">
        <v>0</v>
      </c>
      <c r="BF14" s="316"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f t="shared" si="28"/>
        <v>0</v>
      </c>
      <c r="BM14" s="316">
        <v>0</v>
      </c>
      <c r="BN14" s="316"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f t="shared" si="29"/>
        <v>0</v>
      </c>
      <c r="BU14" s="316"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30"/>
        <v>0</v>
      </c>
      <c r="CC14" s="316"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31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v>0</v>
      </c>
      <c r="CR14" s="316">
        <f t="shared" si="32"/>
        <v>0</v>
      </c>
      <c r="CS14" s="316">
        <v>0</v>
      </c>
      <c r="CT14" s="316">
        <v>0</v>
      </c>
      <c r="CU14" s="316">
        <v>0</v>
      </c>
      <c r="CV14" s="316">
        <v>0</v>
      </c>
      <c r="CW14" s="316">
        <v>0</v>
      </c>
      <c r="CX14" s="316">
        <v>0</v>
      </c>
      <c r="CY14" s="316">
        <v>0</v>
      </c>
    </row>
    <row r="15" spans="1:103" s="282" customFormat="1" ht="12" customHeight="1">
      <c r="A15" s="277" t="s">
        <v>562</v>
      </c>
      <c r="B15" s="278" t="s">
        <v>578</v>
      </c>
      <c r="C15" s="277" t="s">
        <v>579</v>
      </c>
      <c r="D15" s="316">
        <f t="shared" si="3"/>
        <v>0</v>
      </c>
      <c r="E15" s="316">
        <f t="shared" si="4"/>
        <v>0</v>
      </c>
      <c r="F15" s="316">
        <f t="shared" si="5"/>
        <v>0</v>
      </c>
      <c r="G15" s="316">
        <f t="shared" si="6"/>
        <v>0</v>
      </c>
      <c r="H15" s="316">
        <f t="shared" si="7"/>
        <v>0</v>
      </c>
      <c r="I15" s="316">
        <f t="shared" si="8"/>
        <v>0</v>
      </c>
      <c r="J15" s="316">
        <f t="shared" si="9"/>
        <v>0</v>
      </c>
      <c r="K15" s="316">
        <f t="shared" si="10"/>
        <v>0</v>
      </c>
      <c r="L15" s="316">
        <f t="shared" si="11"/>
        <v>0</v>
      </c>
      <c r="M15" s="316">
        <f t="shared" si="12"/>
        <v>0</v>
      </c>
      <c r="N15" s="316">
        <f t="shared" si="13"/>
        <v>0</v>
      </c>
      <c r="O15" s="316">
        <f t="shared" si="14"/>
        <v>0</v>
      </c>
      <c r="P15" s="316">
        <f t="shared" si="15"/>
        <v>0</v>
      </c>
      <c r="Q15" s="316">
        <f t="shared" si="16"/>
        <v>0</v>
      </c>
      <c r="R15" s="316">
        <f t="shared" si="17"/>
        <v>0</v>
      </c>
      <c r="S15" s="316">
        <f t="shared" si="18"/>
        <v>0</v>
      </c>
      <c r="T15" s="316">
        <f t="shared" si="19"/>
        <v>0</v>
      </c>
      <c r="U15" s="316">
        <f t="shared" si="20"/>
        <v>0</v>
      </c>
      <c r="V15" s="316">
        <f t="shared" si="21"/>
        <v>0</v>
      </c>
      <c r="W15" s="316">
        <f t="shared" si="22"/>
        <v>0</v>
      </c>
      <c r="X15" s="316">
        <f t="shared" si="23"/>
        <v>0</v>
      </c>
      <c r="Y15" s="316">
        <v>0</v>
      </c>
      <c r="Z15" s="316">
        <v>0</v>
      </c>
      <c r="AA15" s="316">
        <v>0</v>
      </c>
      <c r="AB15" s="316">
        <v>0</v>
      </c>
      <c r="AC15" s="316">
        <v>0</v>
      </c>
      <c r="AD15" s="316">
        <v>0</v>
      </c>
      <c r="AE15" s="316">
        <v>0</v>
      </c>
      <c r="AF15" s="316">
        <f t="shared" si="24"/>
        <v>0</v>
      </c>
      <c r="AG15" s="316">
        <v>0</v>
      </c>
      <c r="AH15" s="316">
        <v>0</v>
      </c>
      <c r="AI15" s="316">
        <v>0</v>
      </c>
      <c r="AJ15" s="316">
        <v>0</v>
      </c>
      <c r="AK15" s="316">
        <v>0</v>
      </c>
      <c r="AL15" s="316">
        <v>0</v>
      </c>
      <c r="AM15" s="316">
        <v>0</v>
      </c>
      <c r="AN15" s="316">
        <f t="shared" si="25"/>
        <v>0</v>
      </c>
      <c r="AO15" s="316">
        <v>0</v>
      </c>
      <c r="AP15" s="316">
        <v>0</v>
      </c>
      <c r="AQ15" s="316"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f t="shared" si="26"/>
        <v>0</v>
      </c>
      <c r="AW15" s="316">
        <v>0</v>
      </c>
      <c r="AX15" s="316">
        <v>0</v>
      </c>
      <c r="AY15" s="316"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f t="shared" si="27"/>
        <v>0</v>
      </c>
      <c r="BE15" s="316">
        <v>0</v>
      </c>
      <c r="BF15" s="316"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f t="shared" si="28"/>
        <v>0</v>
      </c>
      <c r="BM15" s="316">
        <v>0</v>
      </c>
      <c r="BN15" s="316"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f t="shared" si="29"/>
        <v>0</v>
      </c>
      <c r="BU15" s="316"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30"/>
        <v>0</v>
      </c>
      <c r="CC15" s="316"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31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v>0</v>
      </c>
      <c r="CR15" s="316">
        <f t="shared" si="32"/>
        <v>0</v>
      </c>
      <c r="CS15" s="316">
        <v>0</v>
      </c>
      <c r="CT15" s="316">
        <v>0</v>
      </c>
      <c r="CU15" s="316">
        <v>0</v>
      </c>
      <c r="CV15" s="316">
        <v>0</v>
      </c>
      <c r="CW15" s="316">
        <v>0</v>
      </c>
      <c r="CX15" s="316">
        <v>0</v>
      </c>
      <c r="CY15" s="316">
        <v>0</v>
      </c>
    </row>
    <row r="16" spans="1:103" s="282" customFormat="1" ht="12" customHeight="1">
      <c r="A16" s="277" t="s">
        <v>562</v>
      </c>
      <c r="B16" s="278" t="s">
        <v>580</v>
      </c>
      <c r="C16" s="277" t="s">
        <v>581</v>
      </c>
      <c r="D16" s="316">
        <f t="shared" si="3"/>
        <v>0</v>
      </c>
      <c r="E16" s="316">
        <f t="shared" si="4"/>
        <v>0</v>
      </c>
      <c r="F16" s="316">
        <f t="shared" si="5"/>
        <v>0</v>
      </c>
      <c r="G16" s="316">
        <f t="shared" si="6"/>
        <v>0</v>
      </c>
      <c r="H16" s="316">
        <f t="shared" si="7"/>
        <v>0</v>
      </c>
      <c r="I16" s="316">
        <f t="shared" si="8"/>
        <v>0</v>
      </c>
      <c r="J16" s="316">
        <f t="shared" si="9"/>
        <v>0</v>
      </c>
      <c r="K16" s="316">
        <f t="shared" si="10"/>
        <v>0</v>
      </c>
      <c r="L16" s="316">
        <f t="shared" si="11"/>
        <v>0</v>
      </c>
      <c r="M16" s="316">
        <f t="shared" si="12"/>
        <v>0</v>
      </c>
      <c r="N16" s="316">
        <f t="shared" si="13"/>
        <v>0</v>
      </c>
      <c r="O16" s="316">
        <f t="shared" si="14"/>
        <v>0</v>
      </c>
      <c r="P16" s="316">
        <f t="shared" si="15"/>
        <v>0</v>
      </c>
      <c r="Q16" s="316">
        <f t="shared" si="16"/>
        <v>0</v>
      </c>
      <c r="R16" s="316">
        <f t="shared" si="17"/>
        <v>0</v>
      </c>
      <c r="S16" s="316">
        <f t="shared" si="18"/>
        <v>0</v>
      </c>
      <c r="T16" s="316">
        <f t="shared" si="19"/>
        <v>0</v>
      </c>
      <c r="U16" s="316">
        <f t="shared" si="20"/>
        <v>0</v>
      </c>
      <c r="V16" s="316">
        <f t="shared" si="21"/>
        <v>0</v>
      </c>
      <c r="W16" s="316">
        <f t="shared" si="22"/>
        <v>0</v>
      </c>
      <c r="X16" s="316">
        <f t="shared" si="23"/>
        <v>0</v>
      </c>
      <c r="Y16" s="316">
        <v>0</v>
      </c>
      <c r="Z16" s="316">
        <v>0</v>
      </c>
      <c r="AA16" s="316">
        <v>0</v>
      </c>
      <c r="AB16" s="316">
        <v>0</v>
      </c>
      <c r="AC16" s="316">
        <v>0</v>
      </c>
      <c r="AD16" s="316">
        <v>0</v>
      </c>
      <c r="AE16" s="316">
        <v>0</v>
      </c>
      <c r="AF16" s="316">
        <f t="shared" si="24"/>
        <v>0</v>
      </c>
      <c r="AG16" s="316">
        <v>0</v>
      </c>
      <c r="AH16" s="316">
        <v>0</v>
      </c>
      <c r="AI16" s="316">
        <v>0</v>
      </c>
      <c r="AJ16" s="316">
        <v>0</v>
      </c>
      <c r="AK16" s="316">
        <v>0</v>
      </c>
      <c r="AL16" s="316">
        <v>0</v>
      </c>
      <c r="AM16" s="316">
        <v>0</v>
      </c>
      <c r="AN16" s="316">
        <f t="shared" si="25"/>
        <v>0</v>
      </c>
      <c r="AO16" s="316">
        <v>0</v>
      </c>
      <c r="AP16" s="316">
        <v>0</v>
      </c>
      <c r="AQ16" s="316"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f t="shared" si="26"/>
        <v>0</v>
      </c>
      <c r="AW16" s="316">
        <v>0</v>
      </c>
      <c r="AX16" s="316">
        <v>0</v>
      </c>
      <c r="AY16" s="316"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f t="shared" si="27"/>
        <v>0</v>
      </c>
      <c r="BE16" s="316">
        <v>0</v>
      </c>
      <c r="BF16" s="316"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f t="shared" si="28"/>
        <v>0</v>
      </c>
      <c r="BM16" s="316">
        <v>0</v>
      </c>
      <c r="BN16" s="316"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f t="shared" si="29"/>
        <v>0</v>
      </c>
      <c r="BU16" s="316"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30"/>
        <v>0</v>
      </c>
      <c r="CC16" s="316"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31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v>0</v>
      </c>
      <c r="CR16" s="316">
        <f t="shared" si="32"/>
        <v>0</v>
      </c>
      <c r="CS16" s="316">
        <v>0</v>
      </c>
      <c r="CT16" s="316">
        <v>0</v>
      </c>
      <c r="CU16" s="316">
        <v>0</v>
      </c>
      <c r="CV16" s="316">
        <v>0</v>
      </c>
      <c r="CW16" s="316">
        <v>0</v>
      </c>
      <c r="CX16" s="316">
        <v>0</v>
      </c>
      <c r="CY16" s="316">
        <v>0</v>
      </c>
    </row>
    <row r="17" spans="1:103" s="282" customFormat="1" ht="12" customHeight="1">
      <c r="A17" s="277" t="s">
        <v>562</v>
      </c>
      <c r="B17" s="278" t="s">
        <v>582</v>
      </c>
      <c r="C17" s="277" t="s">
        <v>583</v>
      </c>
      <c r="D17" s="316">
        <f t="shared" si="3"/>
        <v>0</v>
      </c>
      <c r="E17" s="316">
        <f t="shared" si="4"/>
        <v>0</v>
      </c>
      <c r="F17" s="316">
        <f t="shared" si="5"/>
        <v>0</v>
      </c>
      <c r="G17" s="316">
        <f t="shared" si="6"/>
        <v>0</v>
      </c>
      <c r="H17" s="316">
        <f t="shared" si="7"/>
        <v>0</v>
      </c>
      <c r="I17" s="316">
        <f t="shared" si="8"/>
        <v>0</v>
      </c>
      <c r="J17" s="316">
        <f t="shared" si="9"/>
        <v>0</v>
      </c>
      <c r="K17" s="316">
        <f t="shared" si="10"/>
        <v>0</v>
      </c>
      <c r="L17" s="316">
        <f t="shared" si="11"/>
        <v>0</v>
      </c>
      <c r="M17" s="316">
        <f t="shared" si="12"/>
        <v>0</v>
      </c>
      <c r="N17" s="316">
        <f t="shared" si="13"/>
        <v>0</v>
      </c>
      <c r="O17" s="316">
        <f t="shared" si="14"/>
        <v>0</v>
      </c>
      <c r="P17" s="316">
        <f t="shared" si="15"/>
        <v>0</v>
      </c>
      <c r="Q17" s="316">
        <f t="shared" si="16"/>
        <v>0</v>
      </c>
      <c r="R17" s="316">
        <f t="shared" si="17"/>
        <v>0</v>
      </c>
      <c r="S17" s="316">
        <f t="shared" si="18"/>
        <v>0</v>
      </c>
      <c r="T17" s="316">
        <f t="shared" si="19"/>
        <v>0</v>
      </c>
      <c r="U17" s="316">
        <f t="shared" si="20"/>
        <v>0</v>
      </c>
      <c r="V17" s="316">
        <f t="shared" si="21"/>
        <v>0</v>
      </c>
      <c r="W17" s="316">
        <f t="shared" si="22"/>
        <v>0</v>
      </c>
      <c r="X17" s="316">
        <f t="shared" si="23"/>
        <v>0</v>
      </c>
      <c r="Y17" s="316">
        <v>0</v>
      </c>
      <c r="Z17" s="316">
        <v>0</v>
      </c>
      <c r="AA17" s="316">
        <v>0</v>
      </c>
      <c r="AB17" s="316">
        <v>0</v>
      </c>
      <c r="AC17" s="316">
        <v>0</v>
      </c>
      <c r="AD17" s="316">
        <v>0</v>
      </c>
      <c r="AE17" s="316">
        <v>0</v>
      </c>
      <c r="AF17" s="316">
        <f t="shared" si="24"/>
        <v>0</v>
      </c>
      <c r="AG17" s="316">
        <v>0</v>
      </c>
      <c r="AH17" s="316">
        <v>0</v>
      </c>
      <c r="AI17" s="316">
        <v>0</v>
      </c>
      <c r="AJ17" s="316">
        <v>0</v>
      </c>
      <c r="AK17" s="316">
        <v>0</v>
      </c>
      <c r="AL17" s="316">
        <v>0</v>
      </c>
      <c r="AM17" s="316">
        <v>0</v>
      </c>
      <c r="AN17" s="316">
        <f t="shared" si="25"/>
        <v>0</v>
      </c>
      <c r="AO17" s="316">
        <v>0</v>
      </c>
      <c r="AP17" s="316">
        <v>0</v>
      </c>
      <c r="AQ17" s="316"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f t="shared" si="26"/>
        <v>0</v>
      </c>
      <c r="AW17" s="316">
        <v>0</v>
      </c>
      <c r="AX17" s="316">
        <v>0</v>
      </c>
      <c r="AY17" s="316"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f t="shared" si="27"/>
        <v>0</v>
      </c>
      <c r="BE17" s="316">
        <v>0</v>
      </c>
      <c r="BF17" s="316"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f t="shared" si="28"/>
        <v>0</v>
      </c>
      <c r="BM17" s="316">
        <v>0</v>
      </c>
      <c r="BN17" s="316"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f t="shared" si="29"/>
        <v>0</v>
      </c>
      <c r="BU17" s="316"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30"/>
        <v>0</v>
      </c>
      <c r="CC17" s="316"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31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v>0</v>
      </c>
      <c r="CR17" s="316">
        <f t="shared" si="32"/>
        <v>0</v>
      </c>
      <c r="CS17" s="316">
        <v>0</v>
      </c>
      <c r="CT17" s="316">
        <v>0</v>
      </c>
      <c r="CU17" s="316">
        <v>0</v>
      </c>
      <c r="CV17" s="316">
        <v>0</v>
      </c>
      <c r="CW17" s="316">
        <v>0</v>
      </c>
      <c r="CX17" s="316">
        <v>0</v>
      </c>
      <c r="CY17" s="316">
        <v>0</v>
      </c>
    </row>
    <row r="18" spans="1:103" s="282" customFormat="1" ht="12" customHeight="1">
      <c r="A18" s="277" t="s">
        <v>562</v>
      </c>
      <c r="B18" s="278" t="s">
        <v>584</v>
      </c>
      <c r="C18" s="277" t="s">
        <v>585</v>
      </c>
      <c r="D18" s="316">
        <f t="shared" si="3"/>
        <v>0</v>
      </c>
      <c r="E18" s="316">
        <f t="shared" si="4"/>
        <v>0</v>
      </c>
      <c r="F18" s="316">
        <f t="shared" si="5"/>
        <v>0</v>
      </c>
      <c r="G18" s="316">
        <f t="shared" si="6"/>
        <v>0</v>
      </c>
      <c r="H18" s="316">
        <f t="shared" si="7"/>
        <v>0</v>
      </c>
      <c r="I18" s="316">
        <f t="shared" si="8"/>
        <v>0</v>
      </c>
      <c r="J18" s="316">
        <f t="shared" si="9"/>
        <v>0</v>
      </c>
      <c r="K18" s="316">
        <f t="shared" si="10"/>
        <v>0</v>
      </c>
      <c r="L18" s="316">
        <f t="shared" si="11"/>
        <v>0</v>
      </c>
      <c r="M18" s="316">
        <f t="shared" si="12"/>
        <v>0</v>
      </c>
      <c r="N18" s="316">
        <f t="shared" si="13"/>
        <v>0</v>
      </c>
      <c r="O18" s="316">
        <f t="shared" si="14"/>
        <v>0</v>
      </c>
      <c r="P18" s="316">
        <f t="shared" si="15"/>
        <v>0</v>
      </c>
      <c r="Q18" s="316">
        <f t="shared" si="16"/>
        <v>0</v>
      </c>
      <c r="R18" s="316">
        <f t="shared" si="17"/>
        <v>0</v>
      </c>
      <c r="S18" s="316">
        <f t="shared" si="18"/>
        <v>0</v>
      </c>
      <c r="T18" s="316">
        <f t="shared" si="19"/>
        <v>0</v>
      </c>
      <c r="U18" s="316">
        <f t="shared" si="20"/>
        <v>0</v>
      </c>
      <c r="V18" s="316">
        <f t="shared" si="21"/>
        <v>0</v>
      </c>
      <c r="W18" s="316">
        <f t="shared" si="22"/>
        <v>0</v>
      </c>
      <c r="X18" s="316">
        <f t="shared" si="23"/>
        <v>0</v>
      </c>
      <c r="Y18" s="316">
        <v>0</v>
      </c>
      <c r="Z18" s="316">
        <v>0</v>
      </c>
      <c r="AA18" s="316">
        <v>0</v>
      </c>
      <c r="AB18" s="316">
        <v>0</v>
      </c>
      <c r="AC18" s="316">
        <v>0</v>
      </c>
      <c r="AD18" s="316">
        <v>0</v>
      </c>
      <c r="AE18" s="316">
        <v>0</v>
      </c>
      <c r="AF18" s="316">
        <f t="shared" si="24"/>
        <v>0</v>
      </c>
      <c r="AG18" s="316">
        <v>0</v>
      </c>
      <c r="AH18" s="316">
        <v>0</v>
      </c>
      <c r="AI18" s="316">
        <v>0</v>
      </c>
      <c r="AJ18" s="316">
        <v>0</v>
      </c>
      <c r="AK18" s="316">
        <v>0</v>
      </c>
      <c r="AL18" s="316">
        <v>0</v>
      </c>
      <c r="AM18" s="316">
        <v>0</v>
      </c>
      <c r="AN18" s="316">
        <f t="shared" si="25"/>
        <v>0</v>
      </c>
      <c r="AO18" s="316">
        <v>0</v>
      </c>
      <c r="AP18" s="316">
        <v>0</v>
      </c>
      <c r="AQ18" s="316"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f t="shared" si="26"/>
        <v>0</v>
      </c>
      <c r="AW18" s="316">
        <v>0</v>
      </c>
      <c r="AX18" s="316">
        <v>0</v>
      </c>
      <c r="AY18" s="316"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f t="shared" si="27"/>
        <v>0</v>
      </c>
      <c r="BE18" s="316">
        <v>0</v>
      </c>
      <c r="BF18" s="316"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f t="shared" si="28"/>
        <v>0</v>
      </c>
      <c r="BM18" s="316">
        <v>0</v>
      </c>
      <c r="BN18" s="316"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f t="shared" si="29"/>
        <v>0</v>
      </c>
      <c r="BU18" s="316"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30"/>
        <v>0</v>
      </c>
      <c r="CC18" s="316"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31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v>0</v>
      </c>
      <c r="CR18" s="316">
        <f t="shared" si="32"/>
        <v>0</v>
      </c>
      <c r="CS18" s="316">
        <v>0</v>
      </c>
      <c r="CT18" s="316">
        <v>0</v>
      </c>
      <c r="CU18" s="316">
        <v>0</v>
      </c>
      <c r="CV18" s="316">
        <v>0</v>
      </c>
      <c r="CW18" s="316">
        <v>0</v>
      </c>
      <c r="CX18" s="316">
        <v>0</v>
      </c>
      <c r="CY18" s="316">
        <v>0</v>
      </c>
    </row>
    <row r="19" spans="1:103" s="282" customFormat="1" ht="12" customHeight="1">
      <c r="A19" s="277" t="s">
        <v>562</v>
      </c>
      <c r="B19" s="278" t="s">
        <v>586</v>
      </c>
      <c r="C19" s="277" t="s">
        <v>587</v>
      </c>
      <c r="D19" s="316">
        <f t="shared" si="3"/>
        <v>0</v>
      </c>
      <c r="E19" s="316">
        <f t="shared" si="4"/>
        <v>0</v>
      </c>
      <c r="F19" s="316">
        <f t="shared" si="5"/>
        <v>0</v>
      </c>
      <c r="G19" s="316">
        <f t="shared" si="6"/>
        <v>0</v>
      </c>
      <c r="H19" s="316">
        <f t="shared" si="7"/>
        <v>0</v>
      </c>
      <c r="I19" s="316">
        <f t="shared" si="8"/>
        <v>0</v>
      </c>
      <c r="J19" s="316">
        <f t="shared" si="9"/>
        <v>0</v>
      </c>
      <c r="K19" s="316">
        <f t="shared" si="10"/>
        <v>0</v>
      </c>
      <c r="L19" s="316">
        <f t="shared" si="11"/>
        <v>0</v>
      </c>
      <c r="M19" s="316">
        <f t="shared" si="12"/>
        <v>0</v>
      </c>
      <c r="N19" s="316">
        <f t="shared" si="13"/>
        <v>0</v>
      </c>
      <c r="O19" s="316">
        <f t="shared" si="14"/>
        <v>0</v>
      </c>
      <c r="P19" s="316">
        <f t="shared" si="15"/>
        <v>0</v>
      </c>
      <c r="Q19" s="316">
        <f t="shared" si="16"/>
        <v>0</v>
      </c>
      <c r="R19" s="316">
        <f t="shared" si="17"/>
        <v>0</v>
      </c>
      <c r="S19" s="316">
        <f t="shared" si="18"/>
        <v>0</v>
      </c>
      <c r="T19" s="316">
        <f t="shared" si="19"/>
        <v>0</v>
      </c>
      <c r="U19" s="316">
        <f t="shared" si="20"/>
        <v>0</v>
      </c>
      <c r="V19" s="316">
        <f t="shared" si="21"/>
        <v>0</v>
      </c>
      <c r="W19" s="316">
        <f t="shared" si="22"/>
        <v>0</v>
      </c>
      <c r="X19" s="316">
        <f t="shared" si="23"/>
        <v>0</v>
      </c>
      <c r="Y19" s="316">
        <v>0</v>
      </c>
      <c r="Z19" s="316">
        <v>0</v>
      </c>
      <c r="AA19" s="316">
        <v>0</v>
      </c>
      <c r="AB19" s="316">
        <v>0</v>
      </c>
      <c r="AC19" s="316">
        <v>0</v>
      </c>
      <c r="AD19" s="316">
        <v>0</v>
      </c>
      <c r="AE19" s="316">
        <v>0</v>
      </c>
      <c r="AF19" s="316">
        <f t="shared" si="24"/>
        <v>0</v>
      </c>
      <c r="AG19" s="316">
        <v>0</v>
      </c>
      <c r="AH19" s="316">
        <v>0</v>
      </c>
      <c r="AI19" s="316">
        <v>0</v>
      </c>
      <c r="AJ19" s="316">
        <v>0</v>
      </c>
      <c r="AK19" s="316">
        <v>0</v>
      </c>
      <c r="AL19" s="316">
        <v>0</v>
      </c>
      <c r="AM19" s="316">
        <v>0</v>
      </c>
      <c r="AN19" s="316">
        <f t="shared" si="25"/>
        <v>0</v>
      </c>
      <c r="AO19" s="316">
        <v>0</v>
      </c>
      <c r="AP19" s="316">
        <v>0</v>
      </c>
      <c r="AQ19" s="316"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f t="shared" si="26"/>
        <v>0</v>
      </c>
      <c r="AW19" s="316">
        <v>0</v>
      </c>
      <c r="AX19" s="316">
        <v>0</v>
      </c>
      <c r="AY19" s="316"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f t="shared" si="27"/>
        <v>0</v>
      </c>
      <c r="BE19" s="316">
        <v>0</v>
      </c>
      <c r="BF19" s="316"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f t="shared" si="28"/>
        <v>0</v>
      </c>
      <c r="BM19" s="316">
        <v>0</v>
      </c>
      <c r="BN19" s="316"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f t="shared" si="29"/>
        <v>0</v>
      </c>
      <c r="BU19" s="316"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30"/>
        <v>0</v>
      </c>
      <c r="CC19" s="316"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31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v>0</v>
      </c>
      <c r="CR19" s="316">
        <f t="shared" si="32"/>
        <v>0</v>
      </c>
      <c r="CS19" s="316">
        <v>0</v>
      </c>
      <c r="CT19" s="316">
        <v>0</v>
      </c>
      <c r="CU19" s="316">
        <v>0</v>
      </c>
      <c r="CV19" s="316">
        <v>0</v>
      </c>
      <c r="CW19" s="316">
        <v>0</v>
      </c>
      <c r="CX19" s="316">
        <v>0</v>
      </c>
      <c r="CY19" s="316">
        <v>0</v>
      </c>
    </row>
    <row r="20" spans="1:103" s="282" customFormat="1" ht="12" customHeight="1">
      <c r="A20" s="277" t="s">
        <v>562</v>
      </c>
      <c r="B20" s="278" t="s">
        <v>588</v>
      </c>
      <c r="C20" s="277" t="s">
        <v>589</v>
      </c>
      <c r="D20" s="316">
        <f t="shared" si="3"/>
        <v>0</v>
      </c>
      <c r="E20" s="316">
        <f t="shared" si="4"/>
        <v>0</v>
      </c>
      <c r="F20" s="316">
        <f t="shared" si="5"/>
        <v>0</v>
      </c>
      <c r="G20" s="316">
        <f t="shared" si="6"/>
        <v>0</v>
      </c>
      <c r="H20" s="316">
        <f t="shared" si="7"/>
        <v>0</v>
      </c>
      <c r="I20" s="316">
        <f t="shared" si="8"/>
        <v>0</v>
      </c>
      <c r="J20" s="316">
        <f t="shared" si="9"/>
        <v>0</v>
      </c>
      <c r="K20" s="316">
        <f t="shared" si="10"/>
        <v>0</v>
      </c>
      <c r="L20" s="316">
        <f t="shared" si="11"/>
        <v>0</v>
      </c>
      <c r="M20" s="316">
        <f t="shared" si="12"/>
        <v>0</v>
      </c>
      <c r="N20" s="316">
        <f t="shared" si="13"/>
        <v>0</v>
      </c>
      <c r="O20" s="316">
        <f t="shared" si="14"/>
        <v>0</v>
      </c>
      <c r="P20" s="316">
        <f t="shared" si="15"/>
        <v>0</v>
      </c>
      <c r="Q20" s="316">
        <f t="shared" si="16"/>
        <v>0</v>
      </c>
      <c r="R20" s="316">
        <f t="shared" si="17"/>
        <v>0</v>
      </c>
      <c r="S20" s="316">
        <f t="shared" si="18"/>
        <v>0</v>
      </c>
      <c r="T20" s="316">
        <f t="shared" si="19"/>
        <v>0</v>
      </c>
      <c r="U20" s="316">
        <f t="shared" si="20"/>
        <v>0</v>
      </c>
      <c r="V20" s="316">
        <f t="shared" si="21"/>
        <v>0</v>
      </c>
      <c r="W20" s="316">
        <f t="shared" si="22"/>
        <v>0</v>
      </c>
      <c r="X20" s="316">
        <f t="shared" si="23"/>
        <v>0</v>
      </c>
      <c r="Y20" s="316">
        <v>0</v>
      </c>
      <c r="Z20" s="316">
        <v>0</v>
      </c>
      <c r="AA20" s="316">
        <v>0</v>
      </c>
      <c r="AB20" s="316">
        <v>0</v>
      </c>
      <c r="AC20" s="316">
        <v>0</v>
      </c>
      <c r="AD20" s="316">
        <v>0</v>
      </c>
      <c r="AE20" s="316">
        <v>0</v>
      </c>
      <c r="AF20" s="316">
        <f t="shared" si="24"/>
        <v>0</v>
      </c>
      <c r="AG20" s="316">
        <v>0</v>
      </c>
      <c r="AH20" s="316">
        <v>0</v>
      </c>
      <c r="AI20" s="316">
        <v>0</v>
      </c>
      <c r="AJ20" s="316">
        <v>0</v>
      </c>
      <c r="AK20" s="316">
        <v>0</v>
      </c>
      <c r="AL20" s="316">
        <v>0</v>
      </c>
      <c r="AM20" s="316">
        <v>0</v>
      </c>
      <c r="AN20" s="316">
        <f t="shared" si="25"/>
        <v>0</v>
      </c>
      <c r="AO20" s="316">
        <v>0</v>
      </c>
      <c r="AP20" s="316">
        <v>0</v>
      </c>
      <c r="AQ20" s="316"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f t="shared" si="26"/>
        <v>0</v>
      </c>
      <c r="AW20" s="316">
        <v>0</v>
      </c>
      <c r="AX20" s="316">
        <v>0</v>
      </c>
      <c r="AY20" s="316"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f t="shared" si="27"/>
        <v>0</v>
      </c>
      <c r="BE20" s="316">
        <v>0</v>
      </c>
      <c r="BF20" s="316"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f t="shared" si="28"/>
        <v>0</v>
      </c>
      <c r="BM20" s="316">
        <v>0</v>
      </c>
      <c r="BN20" s="316"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f t="shared" si="29"/>
        <v>0</v>
      </c>
      <c r="BU20" s="316"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30"/>
        <v>0</v>
      </c>
      <c r="CC20" s="316"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31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v>0</v>
      </c>
      <c r="CR20" s="316">
        <f t="shared" si="32"/>
        <v>0</v>
      </c>
      <c r="CS20" s="316">
        <v>0</v>
      </c>
      <c r="CT20" s="316">
        <v>0</v>
      </c>
      <c r="CU20" s="316">
        <v>0</v>
      </c>
      <c r="CV20" s="316">
        <v>0</v>
      </c>
      <c r="CW20" s="316">
        <v>0</v>
      </c>
      <c r="CX20" s="316">
        <v>0</v>
      </c>
      <c r="CY20" s="316">
        <v>0</v>
      </c>
    </row>
    <row r="21" spans="1:103" s="282" customFormat="1" ht="12" customHeight="1">
      <c r="A21" s="277" t="s">
        <v>562</v>
      </c>
      <c r="B21" s="278" t="s">
        <v>590</v>
      </c>
      <c r="C21" s="277" t="s">
        <v>591</v>
      </c>
      <c r="D21" s="316">
        <f t="shared" si="3"/>
        <v>0</v>
      </c>
      <c r="E21" s="316">
        <f t="shared" si="4"/>
        <v>0</v>
      </c>
      <c r="F21" s="316">
        <f t="shared" si="5"/>
        <v>0</v>
      </c>
      <c r="G21" s="316">
        <f t="shared" si="6"/>
        <v>0</v>
      </c>
      <c r="H21" s="316">
        <f t="shared" si="7"/>
        <v>0</v>
      </c>
      <c r="I21" s="316">
        <f t="shared" si="8"/>
        <v>0</v>
      </c>
      <c r="J21" s="316">
        <f t="shared" si="9"/>
        <v>0</v>
      </c>
      <c r="K21" s="316">
        <f t="shared" si="10"/>
        <v>0</v>
      </c>
      <c r="L21" s="316">
        <f t="shared" si="11"/>
        <v>0</v>
      </c>
      <c r="M21" s="316">
        <f t="shared" si="12"/>
        <v>0</v>
      </c>
      <c r="N21" s="316">
        <f t="shared" si="13"/>
        <v>0</v>
      </c>
      <c r="O21" s="316">
        <f t="shared" si="14"/>
        <v>0</v>
      </c>
      <c r="P21" s="316">
        <f t="shared" si="15"/>
        <v>0</v>
      </c>
      <c r="Q21" s="316">
        <f t="shared" si="16"/>
        <v>0</v>
      </c>
      <c r="R21" s="316">
        <f t="shared" si="17"/>
        <v>0</v>
      </c>
      <c r="S21" s="316">
        <f t="shared" si="18"/>
        <v>0</v>
      </c>
      <c r="T21" s="316">
        <f t="shared" si="19"/>
        <v>0</v>
      </c>
      <c r="U21" s="316">
        <f t="shared" si="20"/>
        <v>0</v>
      </c>
      <c r="V21" s="316">
        <f t="shared" si="21"/>
        <v>0</v>
      </c>
      <c r="W21" s="316">
        <f t="shared" si="22"/>
        <v>0</v>
      </c>
      <c r="X21" s="316">
        <f t="shared" si="23"/>
        <v>0</v>
      </c>
      <c r="Y21" s="316">
        <v>0</v>
      </c>
      <c r="Z21" s="316">
        <v>0</v>
      </c>
      <c r="AA21" s="316">
        <v>0</v>
      </c>
      <c r="AB21" s="316">
        <v>0</v>
      </c>
      <c r="AC21" s="316">
        <v>0</v>
      </c>
      <c r="AD21" s="316">
        <v>0</v>
      </c>
      <c r="AE21" s="316">
        <v>0</v>
      </c>
      <c r="AF21" s="316">
        <f t="shared" si="24"/>
        <v>0</v>
      </c>
      <c r="AG21" s="316">
        <v>0</v>
      </c>
      <c r="AH21" s="316">
        <v>0</v>
      </c>
      <c r="AI21" s="316">
        <v>0</v>
      </c>
      <c r="AJ21" s="316">
        <v>0</v>
      </c>
      <c r="AK21" s="316">
        <v>0</v>
      </c>
      <c r="AL21" s="316">
        <v>0</v>
      </c>
      <c r="AM21" s="316">
        <v>0</v>
      </c>
      <c r="AN21" s="316">
        <f t="shared" si="25"/>
        <v>0</v>
      </c>
      <c r="AO21" s="316">
        <v>0</v>
      </c>
      <c r="AP21" s="316">
        <v>0</v>
      </c>
      <c r="AQ21" s="316"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f t="shared" si="26"/>
        <v>0</v>
      </c>
      <c r="AW21" s="316">
        <v>0</v>
      </c>
      <c r="AX21" s="316">
        <v>0</v>
      </c>
      <c r="AY21" s="316"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f t="shared" si="27"/>
        <v>0</v>
      </c>
      <c r="BE21" s="316">
        <v>0</v>
      </c>
      <c r="BF21" s="316"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f t="shared" si="28"/>
        <v>0</v>
      </c>
      <c r="BM21" s="316">
        <v>0</v>
      </c>
      <c r="BN21" s="316"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f t="shared" si="29"/>
        <v>0</v>
      </c>
      <c r="BU21" s="316"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30"/>
        <v>0</v>
      </c>
      <c r="CC21" s="316"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31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v>0</v>
      </c>
      <c r="CR21" s="316">
        <f t="shared" si="32"/>
        <v>0</v>
      </c>
      <c r="CS21" s="316">
        <v>0</v>
      </c>
      <c r="CT21" s="316">
        <v>0</v>
      </c>
      <c r="CU21" s="316">
        <v>0</v>
      </c>
      <c r="CV21" s="316">
        <v>0</v>
      </c>
      <c r="CW21" s="316">
        <v>0</v>
      </c>
      <c r="CX21" s="316">
        <v>0</v>
      </c>
      <c r="CY21" s="316">
        <v>0</v>
      </c>
    </row>
    <row r="22" spans="1:103" s="282" customFormat="1" ht="12" customHeight="1">
      <c r="A22" s="277" t="s">
        <v>562</v>
      </c>
      <c r="B22" s="278" t="s">
        <v>592</v>
      </c>
      <c r="C22" s="277" t="s">
        <v>554</v>
      </c>
      <c r="D22" s="316">
        <f t="shared" si="3"/>
        <v>0</v>
      </c>
      <c r="E22" s="316">
        <f t="shared" si="4"/>
        <v>0</v>
      </c>
      <c r="F22" s="316">
        <f t="shared" si="5"/>
        <v>0</v>
      </c>
      <c r="G22" s="316">
        <f t="shared" si="6"/>
        <v>0</v>
      </c>
      <c r="H22" s="316">
        <f t="shared" si="7"/>
        <v>0</v>
      </c>
      <c r="I22" s="316">
        <f t="shared" si="8"/>
        <v>0</v>
      </c>
      <c r="J22" s="316">
        <f t="shared" si="9"/>
        <v>0</v>
      </c>
      <c r="K22" s="316">
        <f t="shared" si="10"/>
        <v>0</v>
      </c>
      <c r="L22" s="316">
        <f t="shared" si="11"/>
        <v>0</v>
      </c>
      <c r="M22" s="316">
        <f t="shared" si="12"/>
        <v>0</v>
      </c>
      <c r="N22" s="316">
        <f t="shared" si="13"/>
        <v>0</v>
      </c>
      <c r="O22" s="316">
        <f t="shared" si="14"/>
        <v>0</v>
      </c>
      <c r="P22" s="316">
        <f t="shared" si="15"/>
        <v>0</v>
      </c>
      <c r="Q22" s="316">
        <f t="shared" si="16"/>
        <v>0</v>
      </c>
      <c r="R22" s="316">
        <f t="shared" si="17"/>
        <v>0</v>
      </c>
      <c r="S22" s="316">
        <f t="shared" si="18"/>
        <v>0</v>
      </c>
      <c r="T22" s="316">
        <f t="shared" si="19"/>
        <v>0</v>
      </c>
      <c r="U22" s="316">
        <f t="shared" si="20"/>
        <v>0</v>
      </c>
      <c r="V22" s="316">
        <f t="shared" si="21"/>
        <v>0</v>
      </c>
      <c r="W22" s="316">
        <f t="shared" si="22"/>
        <v>0</v>
      </c>
      <c r="X22" s="316">
        <f t="shared" si="23"/>
        <v>0</v>
      </c>
      <c r="Y22" s="316">
        <v>0</v>
      </c>
      <c r="Z22" s="316">
        <v>0</v>
      </c>
      <c r="AA22" s="316">
        <v>0</v>
      </c>
      <c r="AB22" s="316">
        <v>0</v>
      </c>
      <c r="AC22" s="316">
        <v>0</v>
      </c>
      <c r="AD22" s="316">
        <v>0</v>
      </c>
      <c r="AE22" s="316">
        <v>0</v>
      </c>
      <c r="AF22" s="316">
        <f t="shared" si="24"/>
        <v>0</v>
      </c>
      <c r="AG22" s="316">
        <v>0</v>
      </c>
      <c r="AH22" s="316">
        <v>0</v>
      </c>
      <c r="AI22" s="316">
        <v>0</v>
      </c>
      <c r="AJ22" s="316">
        <v>0</v>
      </c>
      <c r="AK22" s="316">
        <v>0</v>
      </c>
      <c r="AL22" s="316">
        <v>0</v>
      </c>
      <c r="AM22" s="316">
        <v>0</v>
      </c>
      <c r="AN22" s="316">
        <f t="shared" si="25"/>
        <v>0</v>
      </c>
      <c r="AO22" s="316">
        <v>0</v>
      </c>
      <c r="AP22" s="316">
        <v>0</v>
      </c>
      <c r="AQ22" s="316"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f t="shared" si="26"/>
        <v>0</v>
      </c>
      <c r="AW22" s="316">
        <v>0</v>
      </c>
      <c r="AX22" s="316">
        <v>0</v>
      </c>
      <c r="AY22" s="316"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f t="shared" si="27"/>
        <v>0</v>
      </c>
      <c r="BE22" s="316">
        <v>0</v>
      </c>
      <c r="BF22" s="316"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f t="shared" si="28"/>
        <v>0</v>
      </c>
      <c r="BM22" s="316">
        <v>0</v>
      </c>
      <c r="BN22" s="316"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f t="shared" si="29"/>
        <v>0</v>
      </c>
      <c r="BU22" s="316"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30"/>
        <v>0</v>
      </c>
      <c r="CC22" s="316"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31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v>0</v>
      </c>
      <c r="CR22" s="316">
        <f t="shared" si="32"/>
        <v>0</v>
      </c>
      <c r="CS22" s="316">
        <v>0</v>
      </c>
      <c r="CT22" s="316">
        <v>0</v>
      </c>
      <c r="CU22" s="316">
        <v>0</v>
      </c>
      <c r="CV22" s="316">
        <v>0</v>
      </c>
      <c r="CW22" s="316">
        <v>0</v>
      </c>
      <c r="CX22" s="316">
        <v>0</v>
      </c>
      <c r="CY22" s="316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3" sqref="D3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13.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14.25" thickBot="1">
      <c r="A1" s="1" t="s">
        <v>593</v>
      </c>
      <c r="Z1" s="35"/>
    </row>
    <row r="2" spans="1:28" ht="14.25" thickBot="1">
      <c r="A2" s="168"/>
      <c r="C2" s="36" t="s">
        <v>497</v>
      </c>
      <c r="D2" s="117" t="s">
        <v>614</v>
      </c>
      <c r="E2" s="248" t="s">
        <v>498</v>
      </c>
      <c r="F2" s="37"/>
      <c r="N2" s="1" t="str">
        <f>LEFT(D2,2)</f>
        <v>16</v>
      </c>
      <c r="O2" s="1" t="str">
        <f>IF(N2&gt;0,VLOOKUP(N2,$AD$6:$AE$999,2,FALSE),"-")</f>
        <v>富山県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7.5" customHeight="1">
      <c r="A3" s="168"/>
      <c r="W3" s="170"/>
      <c r="Y3" s="169"/>
      <c r="Z3" s="35"/>
    </row>
    <row r="4" spans="1:26" ht="19.5" customHeight="1" thickBot="1">
      <c r="A4" s="168"/>
      <c r="B4" s="116" t="s">
        <v>594</v>
      </c>
      <c r="C4" s="38"/>
      <c r="D4" s="39"/>
      <c r="E4" s="39"/>
      <c r="F4" s="39"/>
      <c r="Z4" s="35"/>
    </row>
    <row r="5" spans="1:28" ht="15" customHeight="1" thickBot="1">
      <c r="A5" s="168"/>
      <c r="H5" s="374" t="s">
        <v>499</v>
      </c>
      <c r="I5" s="375"/>
      <c r="J5" s="375"/>
      <c r="K5" s="375"/>
      <c r="L5" s="378" t="s">
        <v>500</v>
      </c>
      <c r="M5" s="380" t="s">
        <v>501</v>
      </c>
      <c r="N5" s="381"/>
      <c r="O5" s="382"/>
      <c r="P5" s="387" t="s">
        <v>595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15" customHeight="1" thickBot="1">
      <c r="A6" s="168"/>
      <c r="B6" s="54"/>
      <c r="C6" s="52" t="s">
        <v>294</v>
      </c>
      <c r="D6" s="53"/>
      <c r="E6" s="118">
        <f>Y6</f>
        <v>1098716</v>
      </c>
      <c r="F6" s="56"/>
      <c r="H6" s="376"/>
      <c r="I6" s="377"/>
      <c r="J6" s="377"/>
      <c r="K6" s="377"/>
      <c r="L6" s="379"/>
      <c r="M6" s="255" t="s">
        <v>502</v>
      </c>
      <c r="N6" s="2" t="s">
        <v>503</v>
      </c>
      <c r="O6" s="3" t="s">
        <v>504</v>
      </c>
      <c r="P6" s="388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1098716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15" customHeight="1" thickBot="1">
      <c r="B7" s="55"/>
      <c r="C7" s="51" t="s">
        <v>295</v>
      </c>
      <c r="D7" s="14"/>
      <c r="E7" s="40">
        <f>Y7</f>
        <v>0</v>
      </c>
      <c r="F7" s="56"/>
      <c r="H7" s="383" t="s">
        <v>507</v>
      </c>
      <c r="I7" s="383" t="s">
        <v>508</v>
      </c>
      <c r="J7" s="4" t="s">
        <v>509</v>
      </c>
      <c r="K7" s="5"/>
      <c r="L7" s="123">
        <f aca="true" t="shared" si="2" ref="L7:L14">Y42</f>
        <v>302504</v>
      </c>
      <c r="M7" s="124" t="s">
        <v>163</v>
      </c>
      <c r="N7" s="125" t="s">
        <v>163</v>
      </c>
      <c r="O7" s="126" t="s">
        <v>163</v>
      </c>
      <c r="P7" s="294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0</v>
      </c>
      <c r="Z7" s="35"/>
      <c r="AA7" s="35" t="str">
        <f ca="1" t="shared" si="0"/>
        <v>16000</v>
      </c>
      <c r="AB7" s="35">
        <v>7</v>
      </c>
      <c r="AD7" s="172" t="s">
        <v>510</v>
      </c>
      <c r="AE7" s="35" t="s">
        <v>176</v>
      </c>
    </row>
    <row r="8" spans="2:31" ht="15" customHeight="1" thickBot="1">
      <c r="B8" s="379" t="s">
        <v>511</v>
      </c>
      <c r="C8" s="386"/>
      <c r="D8" s="386"/>
      <c r="E8" s="119">
        <f>SUM(E6:E7)</f>
        <v>1098716</v>
      </c>
      <c r="F8" s="56"/>
      <c r="H8" s="384"/>
      <c r="I8" s="385"/>
      <c r="J8" s="395" t="s">
        <v>512</v>
      </c>
      <c r="K8" s="41" t="s">
        <v>488</v>
      </c>
      <c r="L8" s="118">
        <f t="shared" si="2"/>
        <v>9815</v>
      </c>
      <c r="M8" s="127" t="s">
        <v>163</v>
      </c>
      <c r="N8" s="128" t="s">
        <v>163</v>
      </c>
      <c r="O8" s="295" t="s">
        <v>163</v>
      </c>
      <c r="P8" s="296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13432</v>
      </c>
      <c r="Z8" s="35"/>
      <c r="AA8" s="35" t="str">
        <f ca="1" t="shared" si="0"/>
        <v>16201</v>
      </c>
      <c r="AB8" s="35">
        <v>8</v>
      </c>
      <c r="AD8" s="172" t="s">
        <v>513</v>
      </c>
      <c r="AE8" s="35" t="s">
        <v>177</v>
      </c>
    </row>
    <row r="9" spans="2:31" ht="15" customHeight="1" thickBot="1">
      <c r="B9" s="398" t="s">
        <v>282</v>
      </c>
      <c r="C9" s="386"/>
      <c r="D9" s="386"/>
      <c r="E9" s="119">
        <f>Y8</f>
        <v>13432</v>
      </c>
      <c r="F9" s="56"/>
      <c r="H9" s="384"/>
      <c r="I9" s="385"/>
      <c r="J9" s="396"/>
      <c r="K9" s="10" t="s">
        <v>307</v>
      </c>
      <c r="L9" s="40">
        <f t="shared" si="2"/>
        <v>0</v>
      </c>
      <c r="M9" s="129" t="s">
        <v>163</v>
      </c>
      <c r="N9" s="130" t="s">
        <v>163</v>
      </c>
      <c r="O9" s="297" t="s">
        <v>163</v>
      </c>
      <c r="P9" s="298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0</v>
      </c>
      <c r="Z9" s="35"/>
      <c r="AA9" s="35" t="str">
        <f ca="1" t="shared" si="0"/>
        <v>16202</v>
      </c>
      <c r="AB9" s="35">
        <v>9</v>
      </c>
      <c r="AD9" s="172" t="s">
        <v>515</v>
      </c>
      <c r="AE9" s="35" t="s">
        <v>178</v>
      </c>
    </row>
    <row r="10" spans="2:31" ht="15" customHeight="1" thickBot="1">
      <c r="B10" s="33"/>
      <c r="C10" s="32"/>
      <c r="D10" s="32"/>
      <c r="E10" s="42"/>
      <c r="F10" s="42"/>
      <c r="H10" s="384"/>
      <c r="I10" s="385"/>
      <c r="J10" s="396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7" t="s">
        <v>163</v>
      </c>
      <c r="P10" s="298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204172</v>
      </c>
      <c r="Z10" s="35"/>
      <c r="AA10" s="35" t="str">
        <f ca="1" t="shared" si="0"/>
        <v>16204</v>
      </c>
      <c r="AB10" s="35">
        <v>10</v>
      </c>
      <c r="AD10" s="172" t="s">
        <v>516</v>
      </c>
      <c r="AE10" s="35" t="s">
        <v>179</v>
      </c>
    </row>
    <row r="11" spans="2:31" ht="15" customHeight="1" thickBot="1">
      <c r="B11" s="399"/>
      <c r="C11" s="399"/>
      <c r="D11" s="399"/>
      <c r="E11" s="34" t="s">
        <v>517</v>
      </c>
      <c r="F11" s="34" t="s">
        <v>518</v>
      </c>
      <c r="H11" s="384"/>
      <c r="I11" s="385"/>
      <c r="J11" s="396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7" t="s">
        <v>163</v>
      </c>
      <c r="P11" s="298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15972</v>
      </c>
      <c r="Z11" s="35"/>
      <c r="AA11" s="35" t="str">
        <f ca="1" t="shared" si="0"/>
        <v>16205</v>
      </c>
      <c r="AB11" s="35">
        <v>11</v>
      </c>
      <c r="AD11" s="172" t="s">
        <v>519</v>
      </c>
      <c r="AE11" s="35" t="s">
        <v>180</v>
      </c>
    </row>
    <row r="12" spans="2:31" ht="15" customHeight="1">
      <c r="B12" s="403" t="s">
        <v>297</v>
      </c>
      <c r="C12" s="406" t="s">
        <v>520</v>
      </c>
      <c r="D12" s="9" t="s">
        <v>337</v>
      </c>
      <c r="E12" s="118">
        <f aca="true" t="shared" si="3" ref="E12:E17">Y17</f>
        <v>0</v>
      </c>
      <c r="F12" s="118">
        <f aca="true" t="shared" si="4" ref="F12:F17">Y29</f>
        <v>0</v>
      </c>
      <c r="H12" s="384"/>
      <c r="I12" s="385"/>
      <c r="J12" s="396"/>
      <c r="K12" s="44" t="s">
        <v>312</v>
      </c>
      <c r="L12" s="40">
        <f t="shared" si="2"/>
        <v>142</v>
      </c>
      <c r="M12" s="129" t="s">
        <v>163</v>
      </c>
      <c r="N12" s="130" t="s">
        <v>163</v>
      </c>
      <c r="O12" s="297" t="s">
        <v>163</v>
      </c>
      <c r="P12" s="298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27630</v>
      </c>
      <c r="Z12" s="35"/>
      <c r="AA12" s="35" t="str">
        <f ca="1" t="shared" si="0"/>
        <v>16206</v>
      </c>
      <c r="AB12" s="35">
        <v>12</v>
      </c>
      <c r="AD12" s="172" t="s">
        <v>522</v>
      </c>
      <c r="AE12" s="35" t="s">
        <v>181</v>
      </c>
    </row>
    <row r="13" spans="2:31" ht="15" customHeight="1">
      <c r="B13" s="404"/>
      <c r="C13" s="407"/>
      <c r="D13" s="10" t="s">
        <v>339</v>
      </c>
      <c r="E13" s="40">
        <f t="shared" si="3"/>
        <v>204172</v>
      </c>
      <c r="F13" s="40">
        <f t="shared" si="4"/>
        <v>81174</v>
      </c>
      <c r="H13" s="384"/>
      <c r="I13" s="385"/>
      <c r="J13" s="396"/>
      <c r="K13" s="44" t="s">
        <v>313</v>
      </c>
      <c r="L13" s="40">
        <f t="shared" si="2"/>
        <v>32</v>
      </c>
      <c r="M13" s="129" t="s">
        <v>163</v>
      </c>
      <c r="N13" s="130" t="s">
        <v>163</v>
      </c>
      <c r="O13" s="297" t="s">
        <v>163</v>
      </c>
      <c r="P13" s="298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401</v>
      </c>
      <c r="Z13" s="35"/>
      <c r="AA13" s="35" t="str">
        <f ca="1" t="shared" si="0"/>
        <v>16207</v>
      </c>
      <c r="AB13" s="35">
        <v>13</v>
      </c>
      <c r="AD13" s="172" t="s">
        <v>524</v>
      </c>
      <c r="AE13" s="35" t="s">
        <v>182</v>
      </c>
    </row>
    <row r="14" spans="2:31" ht="15" customHeight="1" thickBot="1">
      <c r="B14" s="404"/>
      <c r="C14" s="407"/>
      <c r="D14" s="10" t="s">
        <v>341</v>
      </c>
      <c r="E14" s="40">
        <f t="shared" si="3"/>
        <v>15972</v>
      </c>
      <c r="F14" s="40">
        <f t="shared" si="4"/>
        <v>1428</v>
      </c>
      <c r="H14" s="384"/>
      <c r="I14" s="385"/>
      <c r="J14" s="397"/>
      <c r="K14" s="45" t="s">
        <v>525</v>
      </c>
      <c r="L14" s="119">
        <f t="shared" si="2"/>
        <v>0</v>
      </c>
      <c r="M14" s="132" t="s">
        <v>163</v>
      </c>
      <c r="N14" s="133" t="s">
        <v>163</v>
      </c>
      <c r="O14" s="299" t="s">
        <v>163</v>
      </c>
      <c r="P14" s="293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957</v>
      </c>
      <c r="Z14" s="35"/>
      <c r="AA14" s="35" t="str">
        <f ca="1" t="shared" si="0"/>
        <v>16208</v>
      </c>
      <c r="AB14" s="35">
        <v>14</v>
      </c>
      <c r="AD14" s="172" t="s">
        <v>527</v>
      </c>
      <c r="AE14" s="35" t="s">
        <v>183</v>
      </c>
    </row>
    <row r="15" spans="2:31" ht="15" customHeight="1" thickBot="1">
      <c r="B15" s="404"/>
      <c r="C15" s="407"/>
      <c r="D15" s="10" t="s">
        <v>343</v>
      </c>
      <c r="E15" s="40">
        <f t="shared" si="3"/>
        <v>27630</v>
      </c>
      <c r="F15" s="40">
        <f t="shared" si="4"/>
        <v>12200</v>
      </c>
      <c r="H15" s="384"/>
      <c r="I15" s="11"/>
      <c r="J15" s="12" t="s">
        <v>528</v>
      </c>
      <c r="K15" s="13"/>
      <c r="L15" s="134">
        <f>SUM(L7:L14)</f>
        <v>312493</v>
      </c>
      <c r="M15" s="135" t="s">
        <v>163</v>
      </c>
      <c r="N15" s="136">
        <f aca="true" t="shared" si="5" ref="N15:N22">Y59</f>
        <v>27757</v>
      </c>
      <c r="O15" s="137">
        <f aca="true" t="shared" si="6" ref="O15:O21">Y67</f>
        <v>4023</v>
      </c>
      <c r="P15" s="294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32581</v>
      </c>
      <c r="Z15" s="35"/>
      <c r="AA15" s="35" t="str">
        <f ca="1" t="shared" si="0"/>
        <v>16209</v>
      </c>
      <c r="AB15" s="35">
        <v>15</v>
      </c>
      <c r="AD15" s="172" t="s">
        <v>530</v>
      </c>
      <c r="AE15" s="35" t="s">
        <v>184</v>
      </c>
    </row>
    <row r="16" spans="2:31" ht="15" customHeight="1">
      <c r="B16" s="404"/>
      <c r="C16" s="407"/>
      <c r="D16" s="10" t="s">
        <v>365</v>
      </c>
      <c r="E16" s="40">
        <f t="shared" si="3"/>
        <v>401</v>
      </c>
      <c r="F16" s="40">
        <f t="shared" si="4"/>
        <v>62</v>
      </c>
      <c r="H16" s="384"/>
      <c r="I16" s="383" t="s">
        <v>531</v>
      </c>
      <c r="J16" s="15" t="s">
        <v>488</v>
      </c>
      <c r="K16" s="16"/>
      <c r="L16" s="138">
        <f aca="true" t="shared" si="7" ref="L16:L22">Y50</f>
        <v>24123</v>
      </c>
      <c r="M16" s="139">
        <f aca="true" t="shared" si="8" ref="M16:M22">L8</f>
        <v>9815</v>
      </c>
      <c r="N16" s="140">
        <f t="shared" si="5"/>
        <v>5205</v>
      </c>
      <c r="O16" s="300">
        <f t="shared" si="6"/>
        <v>8511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34043</v>
      </c>
      <c r="Z16" s="35"/>
      <c r="AA16" s="35" t="str">
        <f ca="1" t="shared" si="0"/>
        <v>16210</v>
      </c>
      <c r="AB16" s="35">
        <v>16</v>
      </c>
      <c r="AD16" s="172" t="s">
        <v>532</v>
      </c>
      <c r="AE16" s="35" t="s">
        <v>185</v>
      </c>
    </row>
    <row r="17" spans="2:31" ht="15" customHeight="1">
      <c r="B17" s="404"/>
      <c r="C17" s="407"/>
      <c r="D17" s="10" t="s">
        <v>346</v>
      </c>
      <c r="E17" s="40">
        <f t="shared" si="3"/>
        <v>957</v>
      </c>
      <c r="F17" s="40">
        <f t="shared" si="4"/>
        <v>89</v>
      </c>
      <c r="H17" s="384"/>
      <c r="I17" s="385"/>
      <c r="J17" s="17" t="s">
        <v>307</v>
      </c>
      <c r="K17" s="18"/>
      <c r="L17" s="40">
        <f t="shared" si="7"/>
        <v>9389</v>
      </c>
      <c r="M17" s="142">
        <f t="shared" si="8"/>
        <v>0</v>
      </c>
      <c r="N17" s="143">
        <f t="shared" si="5"/>
        <v>0</v>
      </c>
      <c r="O17" s="301">
        <f t="shared" si="6"/>
        <v>9389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0</v>
      </c>
      <c r="Z17" s="35"/>
      <c r="AA17" s="35" t="str">
        <f ca="1" t="shared" si="0"/>
        <v>16211</v>
      </c>
      <c r="AB17" s="35">
        <v>17</v>
      </c>
      <c r="AD17" s="172" t="s">
        <v>535</v>
      </c>
      <c r="AE17" s="35" t="s">
        <v>186</v>
      </c>
    </row>
    <row r="18" spans="2:31" ht="15" customHeight="1">
      <c r="B18" s="404"/>
      <c r="C18" s="408"/>
      <c r="D18" s="59" t="s">
        <v>528</v>
      </c>
      <c r="E18" s="120">
        <f>SUM(E12:E17)</f>
        <v>249132</v>
      </c>
      <c r="F18" s="120">
        <f>SUM(F12:F17)</f>
        <v>94953</v>
      </c>
      <c r="H18" s="384"/>
      <c r="I18" s="385"/>
      <c r="J18" s="19" t="s">
        <v>308</v>
      </c>
      <c r="K18" s="16"/>
      <c r="L18" s="40">
        <f t="shared" si="7"/>
        <v>1671</v>
      </c>
      <c r="M18" s="142">
        <f t="shared" si="8"/>
        <v>0</v>
      </c>
      <c r="N18" s="143">
        <f t="shared" si="5"/>
        <v>0</v>
      </c>
      <c r="O18" s="301">
        <f t="shared" si="6"/>
        <v>1671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204172</v>
      </c>
      <c r="Z18" s="35"/>
      <c r="AA18" s="35" t="str">
        <f ca="1" t="shared" si="0"/>
        <v>16321</v>
      </c>
      <c r="AB18" s="35">
        <v>18</v>
      </c>
      <c r="AD18" s="172" t="s">
        <v>538</v>
      </c>
      <c r="AE18" s="35" t="s">
        <v>187</v>
      </c>
    </row>
    <row r="19" spans="2:31" ht="15" customHeight="1">
      <c r="B19" s="404"/>
      <c r="C19" s="400" t="s">
        <v>363</v>
      </c>
      <c r="D19" s="10" t="s">
        <v>337</v>
      </c>
      <c r="E19" s="121">
        <f aca="true" t="shared" si="10" ref="E19:E24">Y23</f>
        <v>0</v>
      </c>
      <c r="F19" s="40">
        <f aca="true" t="shared" si="11" ref="F19:F24">Y35</f>
        <v>0</v>
      </c>
      <c r="H19" s="384"/>
      <c r="I19" s="385"/>
      <c r="J19" s="19" t="s">
        <v>310</v>
      </c>
      <c r="K19" s="16"/>
      <c r="L19" s="40">
        <f t="shared" si="7"/>
        <v>936</v>
      </c>
      <c r="M19" s="142">
        <f t="shared" si="8"/>
        <v>0</v>
      </c>
      <c r="N19" s="143">
        <f t="shared" si="5"/>
        <v>0</v>
      </c>
      <c r="O19" s="301">
        <f t="shared" si="6"/>
        <v>936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15972</v>
      </c>
      <c r="Z19" s="35"/>
      <c r="AA19" s="35" t="str">
        <f ca="1" t="shared" si="0"/>
        <v>16322</v>
      </c>
      <c r="AB19" s="35">
        <v>19</v>
      </c>
      <c r="AD19" s="172" t="s">
        <v>0</v>
      </c>
      <c r="AE19" s="35" t="s">
        <v>188</v>
      </c>
    </row>
    <row r="20" spans="2:31" ht="15" customHeight="1">
      <c r="B20" s="404"/>
      <c r="C20" s="401"/>
      <c r="D20" s="10" t="s">
        <v>339</v>
      </c>
      <c r="E20" s="121">
        <f t="shared" si="10"/>
        <v>4288</v>
      </c>
      <c r="F20" s="40">
        <f t="shared" si="11"/>
        <v>16302</v>
      </c>
      <c r="H20" s="384"/>
      <c r="I20" s="385"/>
      <c r="J20" s="17" t="s">
        <v>312</v>
      </c>
      <c r="K20" s="18"/>
      <c r="L20" s="40">
        <f t="shared" si="7"/>
        <v>11929</v>
      </c>
      <c r="M20" s="142">
        <f t="shared" si="8"/>
        <v>142</v>
      </c>
      <c r="N20" s="143">
        <f t="shared" si="5"/>
        <v>0</v>
      </c>
      <c r="O20" s="301">
        <f t="shared" si="6"/>
        <v>11787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27630</v>
      </c>
      <c r="Z20" s="35"/>
      <c r="AA20" s="35" t="str">
        <f ca="1" t="shared" si="0"/>
        <v>16323</v>
      </c>
      <c r="AB20" s="35">
        <v>20</v>
      </c>
      <c r="AD20" s="172" t="s">
        <v>3</v>
      </c>
      <c r="AE20" s="35" t="s">
        <v>189</v>
      </c>
    </row>
    <row r="21" spans="2:31" ht="15" customHeight="1">
      <c r="B21" s="404"/>
      <c r="C21" s="401"/>
      <c r="D21" s="10" t="s">
        <v>341</v>
      </c>
      <c r="E21" s="121">
        <f t="shared" si="10"/>
        <v>572</v>
      </c>
      <c r="F21" s="40">
        <f t="shared" si="11"/>
        <v>1441</v>
      </c>
      <c r="H21" s="384"/>
      <c r="I21" s="385"/>
      <c r="J21" s="17" t="s">
        <v>313</v>
      </c>
      <c r="K21" s="18"/>
      <c r="L21" s="40">
        <f t="shared" si="7"/>
        <v>10772</v>
      </c>
      <c r="M21" s="142">
        <f t="shared" si="8"/>
        <v>32</v>
      </c>
      <c r="N21" s="143">
        <f t="shared" si="5"/>
        <v>187</v>
      </c>
      <c r="O21" s="301">
        <f t="shared" si="6"/>
        <v>10507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401</v>
      </c>
      <c r="Z21" s="35"/>
      <c r="AA21" s="35" t="str">
        <f ca="1" t="shared" si="0"/>
        <v>16342</v>
      </c>
      <c r="AB21" s="35">
        <v>21</v>
      </c>
      <c r="AD21" s="172" t="s">
        <v>6</v>
      </c>
      <c r="AE21" s="35" t="s">
        <v>190</v>
      </c>
    </row>
    <row r="22" spans="2:31" ht="15" customHeight="1" thickBot="1">
      <c r="B22" s="404"/>
      <c r="C22" s="401"/>
      <c r="D22" s="10" t="s">
        <v>343</v>
      </c>
      <c r="E22" s="121">
        <f t="shared" si="10"/>
        <v>318</v>
      </c>
      <c r="F22" s="40">
        <f t="shared" si="11"/>
        <v>7052</v>
      </c>
      <c r="H22" s="384"/>
      <c r="I22" s="385"/>
      <c r="J22" s="20" t="s">
        <v>525</v>
      </c>
      <c r="K22" s="21"/>
      <c r="L22" s="119">
        <f t="shared" si="7"/>
        <v>25</v>
      </c>
      <c r="M22" s="145">
        <f t="shared" si="8"/>
        <v>0</v>
      </c>
      <c r="N22" s="146">
        <f t="shared" si="5"/>
        <v>25</v>
      </c>
      <c r="O22" s="299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957</v>
      </c>
      <c r="Z22" s="35"/>
      <c r="AA22" s="35" t="str">
        <f ca="1" t="shared" si="0"/>
        <v>16343</v>
      </c>
      <c r="AB22" s="35">
        <v>22</v>
      </c>
      <c r="AD22" s="172" t="s">
        <v>9</v>
      </c>
      <c r="AE22" s="35" t="s">
        <v>191</v>
      </c>
    </row>
    <row r="23" spans="2:31" ht="15" customHeight="1" thickBot="1">
      <c r="B23" s="404"/>
      <c r="C23" s="401"/>
      <c r="D23" s="10" t="s">
        <v>365</v>
      </c>
      <c r="E23" s="121">
        <f t="shared" si="10"/>
        <v>0</v>
      </c>
      <c r="F23" s="40">
        <f t="shared" si="11"/>
        <v>0</v>
      </c>
      <c r="H23" s="384"/>
      <c r="I23" s="11"/>
      <c r="J23" s="22" t="s">
        <v>528</v>
      </c>
      <c r="K23" s="23"/>
      <c r="L23" s="147">
        <f>SUM(L16:L22)</f>
        <v>58845</v>
      </c>
      <c r="M23" s="148">
        <f>SUM(M16:M22)</f>
        <v>9989</v>
      </c>
      <c r="N23" s="149">
        <f>SUM(N16:N22)</f>
        <v>5417</v>
      </c>
      <c r="O23" s="150">
        <f>SUM(O16:O21)</f>
        <v>42801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0</v>
      </c>
      <c r="Z23" s="35"/>
      <c r="AA23" s="35">
        <f ca="1" t="shared" si="0"/>
        <v>0</v>
      </c>
      <c r="AB23" s="35">
        <v>23</v>
      </c>
      <c r="AD23" s="172" t="s">
        <v>12</v>
      </c>
      <c r="AE23" s="35" t="s">
        <v>192</v>
      </c>
    </row>
    <row r="24" spans="2:31" ht="15" customHeight="1" thickBot="1">
      <c r="B24" s="404"/>
      <c r="C24" s="401"/>
      <c r="D24" s="10" t="s">
        <v>346</v>
      </c>
      <c r="E24" s="121">
        <f t="shared" si="10"/>
        <v>709</v>
      </c>
      <c r="F24" s="40">
        <f t="shared" si="11"/>
        <v>1899</v>
      </c>
      <c r="H24" s="24"/>
      <c r="I24" s="246" t="s">
        <v>13</v>
      </c>
      <c r="J24" s="22"/>
      <c r="K24" s="22"/>
      <c r="L24" s="123">
        <f>SUM(L7,L23)</f>
        <v>361349</v>
      </c>
      <c r="M24" s="151">
        <f>M23</f>
        <v>9989</v>
      </c>
      <c r="N24" s="152">
        <f>SUM(N15,N23)</f>
        <v>33174</v>
      </c>
      <c r="O24" s="153">
        <f>SUM(O15,O23)</f>
        <v>46824</v>
      </c>
      <c r="P24" s="302">
        <f>SUM(P15,P23)</f>
        <v>0</v>
      </c>
      <c r="V24" s="35" t="s">
        <v>14</v>
      </c>
      <c r="W24" s="170" t="s">
        <v>514</v>
      </c>
      <c r="X24" s="170" t="s">
        <v>15</v>
      </c>
      <c r="Y24" s="35">
        <f ca="1" t="shared" si="1"/>
        <v>4288</v>
      </c>
      <c r="Z24" s="35"/>
      <c r="AA24" s="35">
        <f ca="1" t="shared" si="0"/>
        <v>0</v>
      </c>
      <c r="AB24" s="35">
        <v>24</v>
      </c>
      <c r="AD24" s="172" t="s">
        <v>16</v>
      </c>
      <c r="AE24" s="35" t="s">
        <v>193</v>
      </c>
    </row>
    <row r="25" spans="2:31" ht="15" customHeight="1">
      <c r="B25" s="404"/>
      <c r="C25" s="402"/>
      <c r="D25" s="14" t="s">
        <v>528</v>
      </c>
      <c r="E25" s="122">
        <f>SUM(E19:E24)</f>
        <v>5887</v>
      </c>
      <c r="F25" s="40">
        <f>SUM(F19:F24)</f>
        <v>26694</v>
      </c>
      <c r="H25" s="25" t="s">
        <v>479</v>
      </c>
      <c r="I25" s="26"/>
      <c r="J25" s="303"/>
      <c r="K25" s="16"/>
      <c r="L25" s="138">
        <f>Y57</f>
        <v>12657</v>
      </c>
      <c r="M25" s="154" t="s">
        <v>163</v>
      </c>
      <c r="N25" s="155" t="s">
        <v>163</v>
      </c>
      <c r="O25" s="141">
        <f>L25</f>
        <v>12657</v>
      </c>
      <c r="P25" s="304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572</v>
      </c>
      <c r="Z25" s="35"/>
      <c r="AA25" s="35">
        <f ca="1" t="shared" si="0"/>
        <v>0</v>
      </c>
      <c r="AB25" s="35">
        <v>25</v>
      </c>
      <c r="AD25" s="172" t="s">
        <v>19</v>
      </c>
      <c r="AE25" s="35" t="s">
        <v>194</v>
      </c>
    </row>
    <row r="26" spans="2:31" ht="15" customHeight="1" thickBot="1">
      <c r="B26" s="405"/>
      <c r="C26" s="57" t="s">
        <v>161</v>
      </c>
      <c r="D26" s="58"/>
      <c r="E26" s="119">
        <f>E18+E25</f>
        <v>255019</v>
      </c>
      <c r="F26" s="119">
        <f>F18+F25</f>
        <v>121647</v>
      </c>
      <c r="H26" s="27" t="s">
        <v>477</v>
      </c>
      <c r="I26" s="28"/>
      <c r="J26" s="28"/>
      <c r="K26" s="29"/>
      <c r="L26" s="120">
        <f>Y58</f>
        <v>2656</v>
      </c>
      <c r="M26" s="156" t="s">
        <v>163</v>
      </c>
      <c r="N26" s="157">
        <f>L26</f>
        <v>2656</v>
      </c>
      <c r="O26" s="158" t="s">
        <v>163</v>
      </c>
      <c r="P26" s="305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318</v>
      </c>
      <c r="Z26" s="35"/>
      <c r="AA26" s="35">
        <f ca="1" t="shared" si="0"/>
        <v>0</v>
      </c>
      <c r="AB26" s="35">
        <v>26</v>
      </c>
      <c r="AD26" s="172" t="s">
        <v>22</v>
      </c>
      <c r="AE26" s="35" t="s">
        <v>195</v>
      </c>
    </row>
    <row r="27" spans="8:31" ht="15" customHeight="1" thickBot="1">
      <c r="H27" s="392" t="s">
        <v>161</v>
      </c>
      <c r="I27" s="393"/>
      <c r="J27" s="393"/>
      <c r="K27" s="394"/>
      <c r="L27" s="159">
        <f>SUM(L24:L26)</f>
        <v>376662</v>
      </c>
      <c r="M27" s="160">
        <f>SUM(M24:M26)</f>
        <v>9989</v>
      </c>
      <c r="N27" s="161">
        <f>SUM(N24:N26)</f>
        <v>35830</v>
      </c>
      <c r="O27" s="162">
        <f>SUM(O24:O26)</f>
        <v>59481</v>
      </c>
      <c r="P27" s="162">
        <f>SUM(P24:P26)</f>
        <v>0</v>
      </c>
      <c r="V27" s="35" t="s">
        <v>23</v>
      </c>
      <c r="W27" s="170" t="s">
        <v>514</v>
      </c>
      <c r="X27" s="170" t="s">
        <v>24</v>
      </c>
      <c r="Y27" s="35">
        <f ca="1" t="shared" si="1"/>
        <v>0</v>
      </c>
      <c r="Z27" s="35"/>
      <c r="AA27" s="35">
        <f ca="1" t="shared" si="0"/>
        <v>0</v>
      </c>
      <c r="AB27" s="35">
        <v>27</v>
      </c>
      <c r="AD27" s="172" t="s">
        <v>25</v>
      </c>
      <c r="AE27" s="35" t="s">
        <v>196</v>
      </c>
    </row>
    <row r="28" spans="6:31" ht="15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709</v>
      </c>
      <c r="Z28" s="35"/>
      <c r="AA28" s="35">
        <f ca="1" t="shared" si="0"/>
        <v>0</v>
      </c>
      <c r="AB28" s="35">
        <v>28</v>
      </c>
      <c r="AD28" s="172" t="s">
        <v>29</v>
      </c>
      <c r="AE28" s="35" t="s">
        <v>197</v>
      </c>
    </row>
    <row r="29" spans="2:31" ht="15" customHeight="1">
      <c r="B29" s="61"/>
      <c r="C29" s="256" t="s">
        <v>320</v>
      </c>
      <c r="D29" s="7"/>
      <c r="E29" s="118">
        <f>E26</f>
        <v>255019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0</v>
      </c>
      <c r="Z29" s="35"/>
      <c r="AA29" s="35">
        <f ca="1" t="shared" si="0"/>
        <v>0</v>
      </c>
      <c r="AB29" s="35">
        <v>29</v>
      </c>
      <c r="AD29" s="172" t="s">
        <v>33</v>
      </c>
      <c r="AE29" s="35" t="s">
        <v>198</v>
      </c>
    </row>
    <row r="30" spans="2:31" ht="15" customHeight="1">
      <c r="B30" s="62"/>
      <c r="C30" s="60" t="s">
        <v>322</v>
      </c>
      <c r="D30" s="8"/>
      <c r="E30" s="40">
        <f>F26</f>
        <v>121647</v>
      </c>
      <c r="F30" s="64"/>
      <c r="L30" s="66" t="s">
        <v>34</v>
      </c>
      <c r="M30" s="143">
        <f aca="true" t="shared" si="12" ref="M30:M39">Y74</f>
        <v>5525</v>
      </c>
      <c r="N30" s="143">
        <f aca="true" t="shared" si="13" ref="N30:N49">Y93</f>
        <v>1864</v>
      </c>
      <c r="O30" s="144">
        <f aca="true" t="shared" si="14" ref="O30:O39">Y113</f>
        <v>32056</v>
      </c>
      <c r="V30" s="35" t="s">
        <v>35</v>
      </c>
      <c r="W30" s="170" t="s">
        <v>514</v>
      </c>
      <c r="X30" s="170" t="s">
        <v>36</v>
      </c>
      <c r="Y30" s="35">
        <f ca="1" t="shared" si="1"/>
        <v>81174</v>
      </c>
      <c r="Z30" s="35"/>
      <c r="AA30" s="35">
        <f ca="1" t="shared" si="0"/>
        <v>0</v>
      </c>
      <c r="AB30" s="35">
        <v>30</v>
      </c>
      <c r="AD30" s="172" t="s">
        <v>37</v>
      </c>
      <c r="AE30" s="35" t="s">
        <v>199</v>
      </c>
    </row>
    <row r="31" spans="2:31" ht="15" customHeight="1">
      <c r="B31" s="63"/>
      <c r="C31" s="60" t="s">
        <v>298</v>
      </c>
      <c r="D31" s="8"/>
      <c r="E31" s="40">
        <f>O50</f>
        <v>34043</v>
      </c>
      <c r="F31" s="64"/>
      <c r="L31" s="66" t="s">
        <v>397</v>
      </c>
      <c r="M31" s="143">
        <f t="shared" si="12"/>
        <v>52</v>
      </c>
      <c r="N31" s="143">
        <f t="shared" si="13"/>
        <v>42</v>
      </c>
      <c r="O31" s="144">
        <f t="shared" si="14"/>
        <v>50</v>
      </c>
      <c r="V31" s="35" t="s">
        <v>38</v>
      </c>
      <c r="W31" s="170" t="s">
        <v>514</v>
      </c>
      <c r="X31" s="170" t="s">
        <v>39</v>
      </c>
      <c r="Y31" s="35">
        <f ca="1" t="shared" si="1"/>
        <v>1428</v>
      </c>
      <c r="Z31" s="35"/>
      <c r="AA31" s="35">
        <f ca="1" t="shared" si="0"/>
        <v>0</v>
      </c>
      <c r="AB31" s="35">
        <v>31</v>
      </c>
      <c r="AD31" s="172" t="s">
        <v>40</v>
      </c>
      <c r="AE31" s="35" t="s">
        <v>200</v>
      </c>
    </row>
    <row r="32" spans="2:31" ht="15" customHeight="1" thickBot="1">
      <c r="B32" s="389" t="s">
        <v>41</v>
      </c>
      <c r="C32" s="390"/>
      <c r="D32" s="391"/>
      <c r="E32" s="119">
        <f>SUM(E29:E31)</f>
        <v>410709</v>
      </c>
      <c r="F32" s="64"/>
      <c r="L32" s="66" t="s">
        <v>399</v>
      </c>
      <c r="M32" s="143">
        <f t="shared" si="12"/>
        <v>670</v>
      </c>
      <c r="N32" s="143">
        <f t="shared" si="13"/>
        <v>843</v>
      </c>
      <c r="O32" s="144">
        <f t="shared" si="14"/>
        <v>1367</v>
      </c>
      <c r="V32" s="35" t="s">
        <v>42</v>
      </c>
      <c r="W32" s="170" t="s">
        <v>514</v>
      </c>
      <c r="X32" s="170" t="s">
        <v>43</v>
      </c>
      <c r="Y32" s="35">
        <f ca="1" t="shared" si="1"/>
        <v>12200</v>
      </c>
      <c r="Z32" s="35"/>
      <c r="AA32" s="35">
        <f ca="1" t="shared" si="0"/>
        <v>0</v>
      </c>
      <c r="AB32" s="35">
        <v>32</v>
      </c>
      <c r="AD32" s="172" t="s">
        <v>44</v>
      </c>
      <c r="AE32" s="35" t="s">
        <v>201</v>
      </c>
    </row>
    <row r="33" spans="12:31" ht="15" customHeight="1">
      <c r="L33" s="66" t="s">
        <v>401</v>
      </c>
      <c r="M33" s="143">
        <f t="shared" si="12"/>
        <v>639</v>
      </c>
      <c r="N33" s="143">
        <f t="shared" si="13"/>
        <v>7780</v>
      </c>
      <c r="O33" s="144">
        <f t="shared" si="14"/>
        <v>227</v>
      </c>
      <c r="V33" s="35" t="s">
        <v>45</v>
      </c>
      <c r="W33" s="170" t="s">
        <v>514</v>
      </c>
      <c r="X33" s="170" t="s">
        <v>46</v>
      </c>
      <c r="Y33" s="35">
        <f ca="1" t="shared" si="1"/>
        <v>62</v>
      </c>
      <c r="Z33" s="35"/>
      <c r="AA33" s="35">
        <f ca="1" t="shared" si="0"/>
        <v>0</v>
      </c>
      <c r="AB33" s="35">
        <v>33</v>
      </c>
      <c r="AD33" s="172" t="s">
        <v>47</v>
      </c>
      <c r="AE33" s="35" t="s">
        <v>202</v>
      </c>
    </row>
    <row r="34" spans="12:31" ht="15" customHeight="1">
      <c r="L34" s="66" t="s">
        <v>403</v>
      </c>
      <c r="M34" s="143">
        <f t="shared" si="12"/>
        <v>1198</v>
      </c>
      <c r="N34" s="143">
        <f t="shared" si="13"/>
        <v>4357</v>
      </c>
      <c r="O34" s="144">
        <f t="shared" si="14"/>
        <v>7</v>
      </c>
      <c r="V34" s="35" t="s">
        <v>48</v>
      </c>
      <c r="W34" s="170" t="s">
        <v>514</v>
      </c>
      <c r="X34" s="170" t="s">
        <v>49</v>
      </c>
      <c r="Y34" s="35">
        <f ca="1" t="shared" si="1"/>
        <v>89</v>
      </c>
      <c r="Z34" s="35"/>
      <c r="AA34" s="35">
        <f ca="1" t="shared" si="0"/>
        <v>0</v>
      </c>
      <c r="AB34" s="35">
        <v>34</v>
      </c>
      <c r="AD34" s="172" t="s">
        <v>50</v>
      </c>
      <c r="AE34" s="35" t="s">
        <v>203</v>
      </c>
    </row>
    <row r="35" spans="12:31" ht="15" customHeight="1">
      <c r="L35" s="66" t="s">
        <v>162</v>
      </c>
      <c r="M35" s="143">
        <f t="shared" si="12"/>
        <v>930</v>
      </c>
      <c r="N35" s="143">
        <f t="shared" si="13"/>
        <v>716</v>
      </c>
      <c r="O35" s="144">
        <f t="shared" si="14"/>
        <v>0</v>
      </c>
      <c r="V35" s="35" t="s">
        <v>51</v>
      </c>
      <c r="W35" s="170" t="s">
        <v>514</v>
      </c>
      <c r="X35" s="170" t="s">
        <v>52</v>
      </c>
      <c r="Y35" s="35">
        <f ca="1" t="shared" si="1"/>
        <v>0</v>
      </c>
      <c r="Z35" s="35"/>
      <c r="AA35" s="35">
        <f ca="1" t="shared" si="0"/>
        <v>0</v>
      </c>
      <c r="AB35" s="35">
        <v>35</v>
      </c>
      <c r="AD35" s="172" t="s">
        <v>53</v>
      </c>
      <c r="AE35" s="35" t="s">
        <v>204</v>
      </c>
    </row>
    <row r="36" spans="2:31" ht="15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収集ごみ（混合ごみ＋可燃ごみ＋不燃ごみ＋資源ごみ＋粗大ごみ＋その他）＝344,085t/年</v>
      </c>
      <c r="C36" s="248"/>
      <c r="L36" s="66" t="s">
        <v>406</v>
      </c>
      <c r="M36" s="143">
        <f t="shared" si="12"/>
        <v>10</v>
      </c>
      <c r="N36" s="143">
        <f t="shared" si="13"/>
        <v>57</v>
      </c>
      <c r="O36" s="144">
        <f t="shared" si="14"/>
        <v>0</v>
      </c>
      <c r="V36" s="35" t="s">
        <v>54</v>
      </c>
      <c r="W36" s="170" t="s">
        <v>514</v>
      </c>
      <c r="X36" s="170" t="s">
        <v>55</v>
      </c>
      <c r="Y36" s="35">
        <f ca="1" t="shared" si="1"/>
        <v>16302</v>
      </c>
      <c r="Z36" s="35"/>
      <c r="AA36" s="35">
        <f ca="1" t="shared" si="0"/>
        <v>0</v>
      </c>
      <c r="AB36" s="35">
        <v>36</v>
      </c>
      <c r="AD36" s="172" t="s">
        <v>56</v>
      </c>
      <c r="AE36" s="35" t="s">
        <v>205</v>
      </c>
    </row>
    <row r="37" spans="2:31" ht="15" customHeight="1">
      <c r="B37" s="46" t="str">
        <f>"計画収集量（収集ごみ＋直接搬入ごみ）＝"&amp;TEXT(E18+E25+F18+F25,"#,##0")&amp;"t/年"</f>
        <v>計画収集量（収集ごみ＋直接搬入ごみ）＝376,666t/年</v>
      </c>
      <c r="L37" s="66" t="s">
        <v>57</v>
      </c>
      <c r="M37" s="143">
        <f t="shared" si="12"/>
        <v>3489</v>
      </c>
      <c r="N37" s="143">
        <f t="shared" si="13"/>
        <v>2278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1441</v>
      </c>
      <c r="Z37" s="35"/>
      <c r="AA37" s="35">
        <f ca="1" t="shared" si="0"/>
        <v>0</v>
      </c>
      <c r="AB37" s="35">
        <v>37</v>
      </c>
      <c r="AD37" s="172" t="s">
        <v>60</v>
      </c>
      <c r="AE37" s="35" t="s">
        <v>206</v>
      </c>
    </row>
    <row r="38" spans="2:31" ht="15" customHeight="1">
      <c r="B38" s="47" t="str">
        <f>"ごみ総排出量（計画収集量＋集団回収量）＝"&amp;TEXT(E32,"#,###0")&amp;"t/年"</f>
        <v>ごみ総排出量（計画収集量＋集団回収量）＝410,709t/年</v>
      </c>
      <c r="L38" s="66" t="s">
        <v>61</v>
      </c>
      <c r="M38" s="143">
        <f t="shared" si="12"/>
        <v>35</v>
      </c>
      <c r="N38" s="143">
        <f t="shared" si="13"/>
        <v>15</v>
      </c>
      <c r="O38" s="144">
        <f t="shared" si="14"/>
        <v>0</v>
      </c>
      <c r="V38" s="35" t="s">
        <v>62</v>
      </c>
      <c r="W38" s="170" t="s">
        <v>514</v>
      </c>
      <c r="X38" s="170" t="s">
        <v>63</v>
      </c>
      <c r="Y38" s="35">
        <f ca="1" t="shared" si="1"/>
        <v>7052</v>
      </c>
      <c r="Z38" s="35"/>
      <c r="AA38" s="35">
        <f ca="1" t="shared" si="0"/>
        <v>0</v>
      </c>
      <c r="AB38" s="35">
        <v>38</v>
      </c>
      <c r="AD38" s="172" t="s">
        <v>64</v>
      </c>
      <c r="AE38" s="35" t="s">
        <v>207</v>
      </c>
    </row>
    <row r="39" spans="2:31" ht="15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ごみ処理量（直接最終処分量＋直接焼却量＋焼却以外の中間処理量＋直接資源化量）＝376,662t/年</v>
      </c>
      <c r="L39" s="66" t="s">
        <v>412</v>
      </c>
      <c r="M39" s="143">
        <f t="shared" si="12"/>
        <v>21</v>
      </c>
      <c r="N39" s="143">
        <f t="shared" si="13"/>
        <v>231</v>
      </c>
      <c r="O39" s="144">
        <f t="shared" si="14"/>
        <v>327</v>
      </c>
      <c r="V39" s="35" t="s">
        <v>65</v>
      </c>
      <c r="W39" s="170" t="s">
        <v>514</v>
      </c>
      <c r="X39" s="170" t="s">
        <v>66</v>
      </c>
      <c r="Y39" s="35">
        <f ca="1" t="shared" si="1"/>
        <v>0</v>
      </c>
      <c r="Z39" s="35"/>
      <c r="AA39" s="35">
        <f ca="1" t="shared" si="0"/>
        <v>0</v>
      </c>
      <c r="AB39" s="35">
        <v>39</v>
      </c>
      <c r="AD39" s="172" t="s">
        <v>67</v>
      </c>
      <c r="AE39" s="35" t="s">
        <v>208</v>
      </c>
    </row>
    <row r="40" spans="2:31" ht="15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１人１日あたりごみ排出量（ごみ総排出量/総人口）＝1,024g/人日</v>
      </c>
      <c r="L40" s="66" t="s">
        <v>414</v>
      </c>
      <c r="M40" s="130" t="s">
        <v>163</v>
      </c>
      <c r="N40" s="143">
        <f t="shared" si="13"/>
        <v>9171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1899</v>
      </c>
      <c r="Z40" s="35"/>
      <c r="AA40" s="35">
        <f ca="1" t="shared" si="0"/>
        <v>0</v>
      </c>
      <c r="AB40" s="35">
        <v>40</v>
      </c>
      <c r="AD40" s="172" t="s">
        <v>70</v>
      </c>
      <c r="AE40" s="35" t="s">
        <v>209</v>
      </c>
    </row>
    <row r="41" spans="2:31" ht="15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リサイクル率（[資源化量合計＋集団回収量]/[ごみ処理量＋集団回収量]）＝22.77％</v>
      </c>
      <c r="L41" s="66" t="s">
        <v>416</v>
      </c>
      <c r="M41" s="130" t="s">
        <v>163</v>
      </c>
      <c r="N41" s="143">
        <f t="shared" si="13"/>
        <v>1671</v>
      </c>
      <c r="O41" s="131" t="s">
        <v>163</v>
      </c>
      <c r="W41" s="170"/>
      <c r="X41" s="170"/>
      <c r="Z41" s="35"/>
      <c r="AA41" s="35">
        <f ca="1" t="shared" si="0"/>
        <v>0</v>
      </c>
      <c r="AB41" s="35">
        <v>41</v>
      </c>
      <c r="AD41" s="172" t="s">
        <v>71</v>
      </c>
      <c r="AE41" s="35" t="s">
        <v>210</v>
      </c>
    </row>
    <row r="42" spans="2:31" ht="15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中間処理による減量化量（施設処理量-施設処理後資源化量-施設処理後残渣処分量）＝281,351t/年</v>
      </c>
      <c r="L42" s="66" t="s">
        <v>418</v>
      </c>
      <c r="M42" s="130" t="s">
        <v>163</v>
      </c>
      <c r="N42" s="143">
        <f t="shared" si="13"/>
        <v>3842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302504</v>
      </c>
      <c r="Z42" s="35"/>
      <c r="AA42" s="35">
        <f ca="1" t="shared" si="0"/>
        <v>0</v>
      </c>
      <c r="AB42" s="35">
        <v>42</v>
      </c>
      <c r="AD42" s="172" t="s">
        <v>73</v>
      </c>
      <c r="AE42" s="35" t="s">
        <v>211</v>
      </c>
    </row>
    <row r="43" spans="12:31" ht="15" customHeight="1">
      <c r="L43" s="66" t="s">
        <v>74</v>
      </c>
      <c r="M43" s="130" t="s">
        <v>163</v>
      </c>
      <c r="N43" s="143">
        <f t="shared" si="13"/>
        <v>6538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9815</v>
      </c>
      <c r="Z43" s="35"/>
      <c r="AA43" s="35">
        <f ca="1" t="shared" si="0"/>
        <v>0</v>
      </c>
      <c r="AB43" s="35">
        <v>43</v>
      </c>
      <c r="AD43" s="172" t="s">
        <v>76</v>
      </c>
      <c r="AE43" s="35" t="s">
        <v>212</v>
      </c>
    </row>
    <row r="44" spans="12:31" ht="15" customHeight="1">
      <c r="L44" s="66" t="s">
        <v>77</v>
      </c>
      <c r="M44" s="130" t="s">
        <v>163</v>
      </c>
      <c r="N44" s="143">
        <f t="shared" si="13"/>
        <v>5669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0</v>
      </c>
      <c r="Z44" s="35"/>
      <c r="AA44" s="35">
        <f ca="1" t="shared" si="0"/>
        <v>0</v>
      </c>
      <c r="AB44" s="35">
        <v>44</v>
      </c>
      <c r="AD44" s="172" t="s">
        <v>79</v>
      </c>
      <c r="AE44" s="35" t="s">
        <v>213</v>
      </c>
    </row>
    <row r="45" spans="11:31" ht="15" customHeight="1">
      <c r="K45" s="48"/>
      <c r="L45" s="66" t="s">
        <v>80</v>
      </c>
      <c r="M45" s="130" t="s">
        <v>163</v>
      </c>
      <c r="N45" s="143">
        <f t="shared" si="13"/>
        <v>0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>
        <f ca="1" t="shared" si="0"/>
        <v>0</v>
      </c>
      <c r="AB45" s="35">
        <v>45</v>
      </c>
      <c r="AD45" s="172" t="s">
        <v>82</v>
      </c>
      <c r="AE45" s="35" t="s">
        <v>214</v>
      </c>
    </row>
    <row r="46" spans="11:31" ht="15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>
        <f ca="1" t="shared" si="0"/>
        <v>0</v>
      </c>
      <c r="AB46" s="35">
        <v>46</v>
      </c>
      <c r="AD46" s="172" t="s">
        <v>83</v>
      </c>
      <c r="AE46" s="35" t="s">
        <v>215</v>
      </c>
    </row>
    <row r="47" spans="11:31" ht="15" customHeight="1">
      <c r="K47" s="48"/>
      <c r="L47" s="66" t="s">
        <v>84</v>
      </c>
      <c r="M47" s="130" t="s">
        <v>163</v>
      </c>
      <c r="N47" s="143">
        <f t="shared" si="13"/>
        <v>0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142</v>
      </c>
      <c r="Z47" s="35"/>
      <c r="AA47" s="35">
        <f ca="1" t="shared" si="0"/>
        <v>0</v>
      </c>
      <c r="AB47" s="35">
        <v>47</v>
      </c>
      <c r="AD47" s="172" t="s">
        <v>86</v>
      </c>
      <c r="AE47" s="35" t="s">
        <v>216</v>
      </c>
    </row>
    <row r="48" spans="11:31" ht="15" customHeight="1">
      <c r="K48" s="48"/>
      <c r="L48" s="67" t="s">
        <v>87</v>
      </c>
      <c r="M48" s="143">
        <f>Y91</f>
        <v>2</v>
      </c>
      <c r="N48" s="143">
        <f t="shared" si="13"/>
        <v>17</v>
      </c>
      <c r="O48" s="144">
        <f>Y130</f>
        <v>1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32</v>
      </c>
      <c r="Z48" s="35"/>
      <c r="AA48" s="35">
        <f ca="1" t="shared" si="0"/>
        <v>0</v>
      </c>
      <c r="AB48" s="35">
        <v>48</v>
      </c>
      <c r="AD48" s="172" t="s">
        <v>89</v>
      </c>
      <c r="AE48" s="35" t="s">
        <v>217</v>
      </c>
    </row>
    <row r="49" spans="12:31" ht="15" customHeight="1" thickBot="1">
      <c r="L49" s="68" t="s">
        <v>365</v>
      </c>
      <c r="M49" s="146">
        <f>Y92</f>
        <v>86</v>
      </c>
      <c r="N49" s="143">
        <f t="shared" si="13"/>
        <v>1733</v>
      </c>
      <c r="O49" s="163">
        <f>Y131</f>
        <v>8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0</v>
      </c>
      <c r="Z49" s="35"/>
      <c r="AA49" s="35">
        <f ca="1" t="shared" si="0"/>
        <v>0</v>
      </c>
      <c r="AB49" s="35">
        <v>49</v>
      </c>
      <c r="AD49" s="172" t="s">
        <v>91</v>
      </c>
      <c r="AE49" s="35" t="s">
        <v>218</v>
      </c>
    </row>
    <row r="50" spans="12:31" ht="15" customHeight="1" thickBot="1">
      <c r="L50" s="31" t="s">
        <v>161</v>
      </c>
      <c r="M50" s="152">
        <f>SUM(M30:M49)</f>
        <v>12657</v>
      </c>
      <c r="N50" s="152">
        <f>SUM(N30:N49)</f>
        <v>46824</v>
      </c>
      <c r="O50" s="153">
        <f>SUM(O30:O49)</f>
        <v>34043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24123</v>
      </c>
      <c r="Z50" s="35"/>
      <c r="AA50" s="35">
        <f ca="1" t="shared" si="0"/>
        <v>0</v>
      </c>
      <c r="AB50" s="35">
        <v>50</v>
      </c>
      <c r="AD50" s="172" t="s">
        <v>92</v>
      </c>
      <c r="AE50" s="35" t="s">
        <v>219</v>
      </c>
    </row>
    <row r="51" spans="12:31" ht="15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9389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16.5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1671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15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936</v>
      </c>
      <c r="Z53" s="35"/>
      <c r="AA53" s="35">
        <f ca="1" t="shared" si="0"/>
        <v>0</v>
      </c>
      <c r="AB53" s="35">
        <v>53</v>
      </c>
      <c r="AD53" s="172" t="s">
        <v>603</v>
      </c>
      <c r="AE53" s="35" t="s">
        <v>596</v>
      </c>
    </row>
    <row r="54" spans="21:28" ht="15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11929</v>
      </c>
      <c r="Z54" s="35"/>
      <c r="AA54" s="35">
        <f ca="1" t="shared" si="0"/>
        <v>0</v>
      </c>
      <c r="AB54" s="35">
        <v>54</v>
      </c>
    </row>
    <row r="55" spans="21:28" ht="15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10772</v>
      </c>
      <c r="Z55" s="35"/>
      <c r="AA55" s="35">
        <f ca="1" t="shared" si="0"/>
        <v>0</v>
      </c>
      <c r="AB55" s="35">
        <v>55</v>
      </c>
    </row>
    <row r="56" spans="21:28" ht="15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25</v>
      </c>
      <c r="Z56" s="35"/>
      <c r="AA56" s="35">
        <f ca="1" t="shared" si="0"/>
        <v>0</v>
      </c>
      <c r="AB56" s="35">
        <v>56</v>
      </c>
    </row>
    <row r="57" spans="22:28" ht="15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12657</v>
      </c>
      <c r="Z57" s="35"/>
      <c r="AA57" s="35">
        <f ca="1" t="shared" si="0"/>
        <v>0</v>
      </c>
      <c r="AB57" s="35">
        <v>57</v>
      </c>
    </row>
    <row r="58" spans="22:28" ht="15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2656</v>
      </c>
      <c r="Z58" s="35"/>
      <c r="AA58" s="35">
        <f ca="1" t="shared" si="0"/>
        <v>0</v>
      </c>
      <c r="AB58" s="35">
        <v>58</v>
      </c>
    </row>
    <row r="59" spans="21:28" ht="15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27757</v>
      </c>
      <c r="Z59" s="35"/>
      <c r="AA59" s="35">
        <f ca="1" t="shared" si="0"/>
        <v>0</v>
      </c>
      <c r="AB59" s="35">
        <v>59</v>
      </c>
    </row>
    <row r="60" spans="21:28" ht="13.5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5205</v>
      </c>
      <c r="Z60" s="35"/>
      <c r="AA60" s="35">
        <f ca="1" t="shared" si="0"/>
        <v>0</v>
      </c>
      <c r="AB60" s="35">
        <v>60</v>
      </c>
    </row>
    <row r="61" spans="21:28" ht="13.5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13.5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13.5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13.5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0</v>
      </c>
      <c r="Z64" s="35"/>
      <c r="AA64" s="35">
        <f ca="1" t="shared" si="0"/>
        <v>0</v>
      </c>
      <c r="AB64" s="35">
        <v>64</v>
      </c>
    </row>
    <row r="65" spans="21:31" ht="13.5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187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13.5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25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13.5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4023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13.5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8511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13.5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9389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13.5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1671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13.5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936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13.5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11787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13.5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10507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13.5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5525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13.5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52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13.5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670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13.5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639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13.5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1198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13.5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930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13.5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10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13.5" hidden="1">
      <c r="U81" s="1" t="s">
        <v>108</v>
      </c>
      <c r="V81" s="35" t="s">
        <v>408</v>
      </c>
      <c r="W81" s="306" t="s">
        <v>255</v>
      </c>
      <c r="X81" s="171" t="s">
        <v>100</v>
      </c>
      <c r="Y81" s="35">
        <f ca="1" t="shared" si="15"/>
        <v>3489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13.5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35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13.5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21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13.5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13.5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13.5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13.5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13.5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13.5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13.5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13.5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2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13.5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86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13.5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1864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13.5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42</v>
      </c>
      <c r="AA94" s="35">
        <f ca="1" t="shared" si="16"/>
        <v>0</v>
      </c>
      <c r="AB94" s="35">
        <v>94</v>
      </c>
      <c r="AC94" s="1"/>
      <c r="AE94" s="1"/>
    </row>
    <row r="95" spans="21:31" ht="13.5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843</v>
      </c>
      <c r="AA95" s="35">
        <f ca="1" t="shared" si="16"/>
        <v>0</v>
      </c>
      <c r="AB95" s="35">
        <v>95</v>
      </c>
      <c r="AC95" s="1"/>
      <c r="AE95" s="1"/>
    </row>
    <row r="96" spans="21:31" ht="13.5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7780</v>
      </c>
      <c r="AA96" s="35">
        <f ca="1" t="shared" si="16"/>
        <v>0</v>
      </c>
      <c r="AB96" s="35">
        <v>96</v>
      </c>
      <c r="AC96" s="1"/>
      <c r="AE96" s="1"/>
    </row>
    <row r="97" spans="21:31" ht="13.5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4357</v>
      </c>
      <c r="AA97" s="35">
        <f ca="1" t="shared" si="16"/>
        <v>0</v>
      </c>
      <c r="AB97" s="35">
        <v>97</v>
      </c>
      <c r="AC97" s="1"/>
      <c r="AE97" s="1"/>
    </row>
    <row r="98" spans="21:31" ht="13.5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716</v>
      </c>
      <c r="AA98" s="35">
        <f ca="1" t="shared" si="16"/>
        <v>0</v>
      </c>
      <c r="AB98" s="35">
        <v>98</v>
      </c>
      <c r="AC98" s="1"/>
      <c r="AE98" s="1"/>
    </row>
    <row r="99" spans="21:31" ht="13.5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57</v>
      </c>
      <c r="AA99" s="35">
        <f ca="1" t="shared" si="16"/>
        <v>0</v>
      </c>
      <c r="AB99" s="35">
        <v>99</v>
      </c>
      <c r="AC99" s="1"/>
      <c r="AE99" s="1"/>
    </row>
    <row r="100" spans="21:31" ht="13.5" hidden="1">
      <c r="U100" s="1" t="s">
        <v>254</v>
      </c>
      <c r="V100" s="35" t="s">
        <v>408</v>
      </c>
      <c r="W100" s="306" t="s">
        <v>255</v>
      </c>
      <c r="X100" s="171" t="s">
        <v>120</v>
      </c>
      <c r="Y100" s="35">
        <f ca="1" t="shared" si="17"/>
        <v>2278</v>
      </c>
      <c r="AA100" s="35">
        <f ca="1" t="shared" si="16"/>
        <v>0</v>
      </c>
      <c r="AB100" s="35">
        <v>100</v>
      </c>
      <c r="AC100" s="1"/>
      <c r="AE100" s="1"/>
    </row>
    <row r="101" spans="21:31" ht="13.5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15</v>
      </c>
      <c r="AA101" s="35">
        <f ca="1" t="shared" si="16"/>
        <v>0</v>
      </c>
      <c r="AB101" s="35">
        <v>101</v>
      </c>
      <c r="AC101" s="1"/>
      <c r="AE101" s="1"/>
    </row>
    <row r="102" spans="21:31" ht="13.5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231</v>
      </c>
      <c r="AA102" s="35">
        <f ca="1" t="shared" si="16"/>
        <v>0</v>
      </c>
      <c r="AB102" s="35">
        <v>102</v>
      </c>
      <c r="AC102" s="1"/>
      <c r="AE102" s="1"/>
    </row>
    <row r="103" spans="21:31" ht="13.5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9171</v>
      </c>
      <c r="AA103" s="35">
        <f ca="1" t="shared" si="16"/>
        <v>0</v>
      </c>
      <c r="AB103" s="35">
        <v>103</v>
      </c>
      <c r="AC103" s="1"/>
      <c r="AE103" s="1"/>
    </row>
    <row r="104" spans="21:31" ht="13.5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1671</v>
      </c>
      <c r="AA104" s="35">
        <f ca="1" t="shared" si="16"/>
        <v>0</v>
      </c>
      <c r="AB104" s="35">
        <v>104</v>
      </c>
      <c r="AC104" s="1"/>
      <c r="AE104" s="1"/>
    </row>
    <row r="105" spans="21:31" ht="13.5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3842</v>
      </c>
      <c r="AA105" s="35">
        <f ca="1" t="shared" si="16"/>
        <v>0</v>
      </c>
      <c r="AB105" s="35">
        <v>105</v>
      </c>
      <c r="AC105" s="1"/>
      <c r="AE105" s="1"/>
    </row>
    <row r="106" spans="21:31" ht="13.5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6538</v>
      </c>
      <c r="AA106" s="35">
        <f ca="1" t="shared" si="16"/>
        <v>0</v>
      </c>
      <c r="AB106" s="35">
        <v>106</v>
      </c>
      <c r="AC106" s="1"/>
      <c r="AE106" s="1"/>
    </row>
    <row r="107" spans="21:31" ht="13.5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5669</v>
      </c>
      <c r="AA107" s="35">
        <f ca="1" t="shared" si="16"/>
        <v>0</v>
      </c>
      <c r="AB107" s="35">
        <v>107</v>
      </c>
      <c r="AC107" s="1"/>
      <c r="AE107" s="1"/>
    </row>
    <row r="108" spans="21:31" ht="13.5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0</v>
      </c>
      <c r="AA108" s="35">
        <f ca="1" t="shared" si="16"/>
        <v>0</v>
      </c>
      <c r="AB108" s="35">
        <v>108</v>
      </c>
      <c r="AC108" s="1"/>
      <c r="AE108" s="1"/>
    </row>
    <row r="109" spans="21:31" ht="13.5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13.5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13.5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17</v>
      </c>
      <c r="AA111" s="35">
        <f ca="1" t="shared" si="16"/>
        <v>0</v>
      </c>
      <c r="AB111" s="35">
        <v>111</v>
      </c>
      <c r="AC111" s="1"/>
      <c r="AE111" s="1"/>
    </row>
    <row r="112" spans="21:31" ht="13.5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1733</v>
      </c>
      <c r="AA112" s="35">
        <f ca="1" t="shared" si="16"/>
        <v>0</v>
      </c>
      <c r="AB112" s="35">
        <v>112</v>
      </c>
      <c r="AC112" s="1"/>
      <c r="AE112" s="1"/>
    </row>
    <row r="113" spans="21:31" ht="13.5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32056</v>
      </c>
      <c r="AA113" s="35">
        <f ca="1" t="shared" si="16"/>
        <v>0</v>
      </c>
      <c r="AB113" s="35">
        <v>113</v>
      </c>
      <c r="AC113" s="1"/>
      <c r="AE113" s="1"/>
    </row>
    <row r="114" spans="21:31" ht="13.5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50</v>
      </c>
      <c r="AA114" s="35">
        <f ca="1" t="shared" si="16"/>
        <v>0</v>
      </c>
      <c r="AB114" s="35">
        <v>114</v>
      </c>
      <c r="AC114" s="1"/>
      <c r="AE114" s="1"/>
    </row>
    <row r="115" spans="21:31" ht="13.5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1367</v>
      </c>
      <c r="AA115" s="35">
        <f ca="1" t="shared" si="16"/>
        <v>0</v>
      </c>
      <c r="AB115" s="35">
        <v>115</v>
      </c>
      <c r="AC115" s="1"/>
      <c r="AE115" s="1"/>
    </row>
    <row r="116" spans="21:31" ht="13.5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227</v>
      </c>
      <c r="AA116" s="35">
        <f ca="1" t="shared" si="16"/>
        <v>0</v>
      </c>
      <c r="AB116" s="35">
        <v>116</v>
      </c>
      <c r="AC116" s="1"/>
      <c r="AE116" s="1"/>
    </row>
    <row r="117" spans="21:31" ht="13.5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7</v>
      </c>
      <c r="AA117" s="35">
        <f ca="1" t="shared" si="16"/>
        <v>0</v>
      </c>
      <c r="AB117" s="35">
        <v>117</v>
      </c>
      <c r="AC117" s="1"/>
      <c r="AE117" s="1"/>
    </row>
    <row r="118" spans="21:31" ht="13.5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0</v>
      </c>
      <c r="AA118" s="35">
        <f ca="1" t="shared" si="16"/>
        <v>0</v>
      </c>
      <c r="AB118" s="35">
        <v>118</v>
      </c>
      <c r="AC118" s="1"/>
      <c r="AE118" s="1"/>
    </row>
    <row r="119" spans="21:31" ht="13.5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13.5" hidden="1">
      <c r="U120" s="1" t="s">
        <v>132</v>
      </c>
      <c r="V120" s="35" t="s">
        <v>408</v>
      </c>
      <c r="W120" s="306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13.5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13.5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327</v>
      </c>
      <c r="AA122" s="35">
        <f ca="1" t="shared" si="16"/>
        <v>0</v>
      </c>
      <c r="AB122" s="35">
        <v>122</v>
      </c>
      <c r="AC122" s="1"/>
      <c r="AE122" s="1"/>
    </row>
    <row r="123" spans="21:31" ht="13.5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13.5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13.5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13.5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13.5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13.5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13.5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13.5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1</v>
      </c>
      <c r="AA130" s="35">
        <f ca="1" t="shared" si="16"/>
        <v>0</v>
      </c>
      <c r="AB130" s="35">
        <v>130</v>
      </c>
      <c r="AC130" s="1"/>
      <c r="AE130" s="1"/>
    </row>
    <row r="131" spans="21:31" ht="13.5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8</v>
      </c>
      <c r="AA131" s="35">
        <f ca="1" t="shared" si="16"/>
        <v>0</v>
      </c>
      <c r="AB131" s="35">
        <v>131</v>
      </c>
      <c r="AC131" s="1"/>
      <c r="AE131" s="1"/>
    </row>
    <row r="132" spans="27:28" ht="13.5" hidden="1">
      <c r="AA132" s="35">
        <f ca="1" t="shared" si="16"/>
        <v>0</v>
      </c>
      <c r="AB132" s="35">
        <v>132</v>
      </c>
    </row>
    <row r="133" spans="22:28" ht="13.5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0</v>
      </c>
      <c r="AA133" s="35">
        <f ca="1" t="shared" si="18" ref="AA133:AA196">INDIRECT($W$6&amp;"!"&amp;"B"&amp;ROW(B133))</f>
        <v>0</v>
      </c>
      <c r="AB133" s="35">
        <v>133</v>
      </c>
    </row>
    <row r="134" spans="27:28" ht="13.5" hidden="1">
      <c r="AA134" s="35">
        <f ca="1" t="shared" si="18"/>
        <v>0</v>
      </c>
      <c r="AB134" s="35">
        <v>134</v>
      </c>
    </row>
    <row r="135" spans="21:28" ht="13.5" hidden="1">
      <c r="U135" s="1" t="s">
        <v>597</v>
      </c>
      <c r="V135" s="35" t="s">
        <v>543</v>
      </c>
      <c r="W135" s="170" t="s">
        <v>72</v>
      </c>
      <c r="X135" s="35" t="s">
        <v>604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13.5" hidden="1">
      <c r="U136" s="1" t="s">
        <v>597</v>
      </c>
      <c r="V136" s="35" t="s">
        <v>598</v>
      </c>
      <c r="W136" s="170" t="s">
        <v>72</v>
      </c>
      <c r="X136" s="35" t="s">
        <v>605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13.5" hidden="1">
      <c r="U137" s="1" t="s">
        <v>597</v>
      </c>
      <c r="V137" s="35" t="s">
        <v>307</v>
      </c>
      <c r="W137" s="170" t="s">
        <v>72</v>
      </c>
      <c r="X137" s="35" t="s">
        <v>606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13.5" hidden="1">
      <c r="U138" s="1" t="s">
        <v>597</v>
      </c>
      <c r="V138" s="35" t="s">
        <v>308</v>
      </c>
      <c r="W138" s="170" t="s">
        <v>72</v>
      </c>
      <c r="X138" s="35" t="s">
        <v>607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13.5" hidden="1">
      <c r="U139" s="1" t="s">
        <v>597</v>
      </c>
      <c r="V139" s="35" t="s">
        <v>310</v>
      </c>
      <c r="W139" s="170" t="s">
        <v>72</v>
      </c>
      <c r="X139" s="35" t="s">
        <v>608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13.5" hidden="1">
      <c r="U140" s="1" t="s">
        <v>597</v>
      </c>
      <c r="V140" s="35" t="s">
        <v>599</v>
      </c>
      <c r="W140" s="170" t="s">
        <v>72</v>
      </c>
      <c r="X140" s="35" t="s">
        <v>609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13.5" hidden="1">
      <c r="U141" s="1" t="s">
        <v>597</v>
      </c>
      <c r="V141" s="35" t="s">
        <v>313</v>
      </c>
      <c r="W141" s="170" t="s">
        <v>72</v>
      </c>
      <c r="X141" s="35" t="s">
        <v>610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13.5" hidden="1">
      <c r="U142" s="1" t="s">
        <v>597</v>
      </c>
      <c r="V142" s="35" t="s">
        <v>600</v>
      </c>
      <c r="W142" s="170" t="s">
        <v>72</v>
      </c>
      <c r="X142" s="35" t="s">
        <v>611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13.5" hidden="1">
      <c r="U143" s="1" t="s">
        <v>597</v>
      </c>
      <c r="V143" s="35" t="s">
        <v>601</v>
      </c>
      <c r="W143" s="170" t="s">
        <v>72</v>
      </c>
      <c r="X143" s="35" t="s">
        <v>612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13.5" hidden="1">
      <c r="U144" s="1" t="s">
        <v>597</v>
      </c>
      <c r="V144" s="35" t="s">
        <v>602</v>
      </c>
      <c r="AA144" s="35">
        <f ca="1" t="shared" si="18"/>
        <v>0</v>
      </c>
      <c r="AB144" s="35">
        <v>144</v>
      </c>
    </row>
    <row r="145" spans="26:31" ht="13.5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13.5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13.5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13.5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13.5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13.5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13.5" hidden="1">
      <c r="AA308" s="35">
        <f ca="1" t="shared" si="21"/>
        <v>0</v>
      </c>
      <c r="AB308" s="35">
        <v>308</v>
      </c>
    </row>
    <row r="309" spans="27:28" ht="13.5" hidden="1">
      <c r="AA309" s="35">
        <f ca="1" t="shared" si="21"/>
        <v>0</v>
      </c>
      <c r="AB309" s="35">
        <v>309</v>
      </c>
    </row>
    <row r="310" spans="27:28" ht="13.5" hidden="1">
      <c r="AA310" s="35">
        <f ca="1" t="shared" si="21"/>
        <v>0</v>
      </c>
      <c r="AB310" s="35">
        <v>310</v>
      </c>
    </row>
    <row r="311" spans="27:28" ht="13.5" hidden="1">
      <c r="AA311" s="35">
        <f ca="1" t="shared" si="21"/>
        <v>0</v>
      </c>
      <c r="AB311" s="35">
        <v>311</v>
      </c>
    </row>
    <row r="312" spans="27:28" ht="13.5" hidden="1">
      <c r="AA312" s="35">
        <f ca="1" t="shared" si="21"/>
        <v>0</v>
      </c>
      <c r="AB312" s="35">
        <v>312</v>
      </c>
    </row>
    <row r="313" spans="27:28" ht="13.5" hidden="1">
      <c r="AA313" s="35">
        <f ca="1" t="shared" si="21"/>
        <v>0</v>
      </c>
      <c r="AB313" s="35">
        <v>313</v>
      </c>
    </row>
    <row r="314" spans="27:28" ht="13.5" hidden="1">
      <c r="AA314" s="35">
        <f ca="1" t="shared" si="21"/>
        <v>0</v>
      </c>
      <c r="AB314" s="35">
        <v>314</v>
      </c>
    </row>
    <row r="315" spans="27:28" ht="13.5" hidden="1">
      <c r="AA315" s="35">
        <f ca="1" t="shared" si="21"/>
        <v>0</v>
      </c>
      <c r="AB315" s="35">
        <v>315</v>
      </c>
    </row>
    <row r="316" spans="27:28" ht="13.5" hidden="1">
      <c r="AA316" s="35">
        <f ca="1" t="shared" si="21"/>
        <v>0</v>
      </c>
      <c r="AB316" s="35">
        <v>316</v>
      </c>
    </row>
    <row r="317" spans="27:28" ht="13.5" hidden="1">
      <c r="AA317" s="35">
        <f ca="1" t="shared" si="21"/>
        <v>0</v>
      </c>
      <c r="AB317" s="35">
        <v>317</v>
      </c>
    </row>
    <row r="318" spans="27:28" ht="13.5" hidden="1">
      <c r="AA318" s="35">
        <f ca="1" t="shared" si="21"/>
        <v>0</v>
      </c>
      <c r="AB318" s="35">
        <v>318</v>
      </c>
    </row>
    <row r="319" spans="27:28" ht="13.5" hidden="1">
      <c r="AA319" s="35">
        <f ca="1" t="shared" si="21"/>
        <v>0</v>
      </c>
      <c r="AB319" s="35">
        <v>319</v>
      </c>
    </row>
    <row r="320" spans="27:28" ht="13.5" hidden="1">
      <c r="AA320" s="35">
        <f ca="1" t="shared" si="21"/>
        <v>0</v>
      </c>
      <c r="AB320" s="35">
        <v>320</v>
      </c>
    </row>
    <row r="321" spans="27:28" ht="13.5" hidden="1">
      <c r="AA321" s="35">
        <f ca="1" t="shared" si="21"/>
        <v>0</v>
      </c>
      <c r="AB321" s="35">
        <v>321</v>
      </c>
    </row>
    <row r="322" spans="27:28" ht="13.5" hidden="1">
      <c r="AA322" s="35">
        <f ca="1" t="shared" si="21"/>
        <v>0</v>
      </c>
      <c r="AB322" s="35">
        <v>322</v>
      </c>
    </row>
    <row r="323" spans="27:28" ht="13.5" hidden="1">
      <c r="AA323" s="35">
        <f ca="1" t="shared" si="21"/>
        <v>0</v>
      </c>
      <c r="AB323" s="35">
        <v>323</v>
      </c>
    </row>
    <row r="324" spans="27:28" ht="13.5" hidden="1">
      <c r="AA324" s="35">
        <f ca="1" t="shared" si="21"/>
        <v>0</v>
      </c>
      <c r="AB324" s="35">
        <v>324</v>
      </c>
    </row>
    <row r="325" spans="27:28" ht="13.5" hidden="1">
      <c r="AA325" s="35">
        <f ca="1" t="shared" si="22" ref="AA325:AA388">INDIRECT($W$6&amp;"!"&amp;"B"&amp;ROW(B325))</f>
        <v>0</v>
      </c>
      <c r="AB325" s="35">
        <v>325</v>
      </c>
    </row>
    <row r="326" spans="27:28" ht="13.5" hidden="1">
      <c r="AA326" s="35">
        <f ca="1" t="shared" si="22"/>
        <v>0</v>
      </c>
      <c r="AB326" s="35">
        <v>326</v>
      </c>
    </row>
    <row r="327" spans="27:28" ht="13.5" hidden="1">
      <c r="AA327" s="35">
        <f ca="1" t="shared" si="22"/>
        <v>0</v>
      </c>
      <c r="AB327" s="35">
        <v>327</v>
      </c>
    </row>
    <row r="328" spans="27:28" ht="13.5" hidden="1">
      <c r="AA328" s="35">
        <f ca="1" t="shared" si="22"/>
        <v>0</v>
      </c>
      <c r="AB328" s="35">
        <v>328</v>
      </c>
    </row>
    <row r="329" spans="27:28" ht="13.5" hidden="1">
      <c r="AA329" s="35">
        <f ca="1" t="shared" si="22"/>
        <v>0</v>
      </c>
      <c r="AB329" s="35">
        <v>329</v>
      </c>
    </row>
    <row r="330" spans="27:28" ht="13.5" hidden="1">
      <c r="AA330" s="35">
        <f ca="1" t="shared" si="22"/>
        <v>0</v>
      </c>
      <c r="AB330" s="35">
        <v>330</v>
      </c>
    </row>
    <row r="331" spans="27:28" ht="13.5" hidden="1">
      <c r="AA331" s="35">
        <f ca="1" t="shared" si="22"/>
        <v>0</v>
      </c>
      <c r="AB331" s="35">
        <v>331</v>
      </c>
    </row>
    <row r="332" spans="27:28" ht="13.5" hidden="1">
      <c r="AA332" s="35">
        <f ca="1" t="shared" si="22"/>
        <v>0</v>
      </c>
      <c r="AB332" s="35">
        <v>332</v>
      </c>
    </row>
    <row r="333" spans="27:28" ht="13.5" hidden="1">
      <c r="AA333" s="35">
        <f ca="1" t="shared" si="22"/>
        <v>0</v>
      </c>
      <c r="AB333" s="35">
        <v>333</v>
      </c>
    </row>
    <row r="334" spans="27:28" ht="13.5" hidden="1">
      <c r="AA334" s="35">
        <f ca="1" t="shared" si="22"/>
        <v>0</v>
      </c>
      <c r="AB334" s="35">
        <v>334</v>
      </c>
    </row>
    <row r="335" spans="27:28" ht="13.5" hidden="1">
      <c r="AA335" s="35">
        <f ca="1" t="shared" si="22"/>
        <v>0</v>
      </c>
      <c r="AB335" s="35">
        <v>335</v>
      </c>
    </row>
    <row r="336" spans="27:28" ht="13.5" hidden="1">
      <c r="AA336" s="35">
        <f ca="1" t="shared" si="22"/>
        <v>0</v>
      </c>
      <c r="AB336" s="35">
        <v>336</v>
      </c>
    </row>
    <row r="337" spans="27:28" ht="13.5" hidden="1">
      <c r="AA337" s="35">
        <f ca="1" t="shared" si="22"/>
        <v>0</v>
      </c>
      <c r="AB337" s="35">
        <v>337</v>
      </c>
    </row>
    <row r="338" spans="27:28" ht="13.5" hidden="1">
      <c r="AA338" s="35">
        <f ca="1" t="shared" si="22"/>
        <v>0</v>
      </c>
      <c r="AB338" s="35">
        <v>338</v>
      </c>
    </row>
    <row r="339" spans="27:28" ht="13.5" hidden="1">
      <c r="AA339" s="35">
        <f ca="1" t="shared" si="22"/>
        <v>0</v>
      </c>
      <c r="AB339" s="35">
        <v>339</v>
      </c>
    </row>
    <row r="340" spans="27:28" ht="13.5" hidden="1">
      <c r="AA340" s="35">
        <f ca="1" t="shared" si="22"/>
        <v>0</v>
      </c>
      <c r="AB340" s="35">
        <v>340</v>
      </c>
    </row>
    <row r="341" spans="27:28" ht="13.5" hidden="1">
      <c r="AA341" s="35">
        <f ca="1" t="shared" si="22"/>
        <v>0</v>
      </c>
      <c r="AB341" s="35">
        <v>341</v>
      </c>
    </row>
    <row r="342" spans="27:28" ht="13.5" hidden="1">
      <c r="AA342" s="35">
        <f ca="1" t="shared" si="22"/>
        <v>0</v>
      </c>
      <c r="AB342" s="35">
        <v>342</v>
      </c>
    </row>
    <row r="343" spans="27:28" ht="13.5" hidden="1">
      <c r="AA343" s="35">
        <f ca="1" t="shared" si="22"/>
        <v>0</v>
      </c>
      <c r="AB343" s="35">
        <v>343</v>
      </c>
    </row>
    <row r="344" spans="27:28" ht="13.5" hidden="1">
      <c r="AA344" s="35">
        <f ca="1" t="shared" si="22"/>
        <v>0</v>
      </c>
      <c r="AB344" s="35">
        <v>344</v>
      </c>
    </row>
    <row r="345" spans="27:28" ht="13.5" hidden="1">
      <c r="AA345" s="35">
        <f ca="1" t="shared" si="22"/>
        <v>0</v>
      </c>
      <c r="AB345" s="35">
        <v>345</v>
      </c>
    </row>
    <row r="346" spans="27:28" ht="13.5" hidden="1">
      <c r="AA346" s="35">
        <f ca="1" t="shared" si="22"/>
        <v>0</v>
      </c>
      <c r="AB346" s="35">
        <v>346</v>
      </c>
    </row>
    <row r="347" spans="27:28" ht="13.5" hidden="1">
      <c r="AA347" s="35">
        <f ca="1" t="shared" si="22"/>
        <v>0</v>
      </c>
      <c r="AB347" s="35">
        <v>347</v>
      </c>
    </row>
    <row r="348" spans="27:28" ht="13.5" hidden="1">
      <c r="AA348" s="35">
        <f ca="1" t="shared" si="22"/>
        <v>0</v>
      </c>
      <c r="AB348" s="35">
        <v>348</v>
      </c>
    </row>
    <row r="349" spans="27:28" ht="13.5" hidden="1">
      <c r="AA349" s="35">
        <f ca="1" t="shared" si="22"/>
        <v>0</v>
      </c>
      <c r="AB349" s="35">
        <v>349</v>
      </c>
    </row>
    <row r="350" spans="27:28" ht="13.5" hidden="1">
      <c r="AA350" s="35">
        <f ca="1" t="shared" si="22"/>
        <v>0</v>
      </c>
      <c r="AB350" s="35">
        <v>350</v>
      </c>
    </row>
    <row r="351" spans="27:28" ht="13.5" hidden="1">
      <c r="AA351" s="35">
        <f ca="1" t="shared" si="22"/>
        <v>0</v>
      </c>
      <c r="AB351" s="35">
        <v>351</v>
      </c>
    </row>
    <row r="352" spans="27:28" ht="13.5" hidden="1">
      <c r="AA352" s="35">
        <f ca="1" t="shared" si="22"/>
        <v>0</v>
      </c>
      <c r="AB352" s="35">
        <v>352</v>
      </c>
    </row>
    <row r="353" spans="27:28" ht="13.5" hidden="1">
      <c r="AA353" s="35">
        <f ca="1" t="shared" si="22"/>
        <v>0</v>
      </c>
      <c r="AB353" s="35">
        <v>353</v>
      </c>
    </row>
    <row r="354" spans="27:28" ht="13.5" hidden="1">
      <c r="AA354" s="35">
        <f ca="1" t="shared" si="22"/>
        <v>0</v>
      </c>
      <c r="AB354" s="35">
        <v>354</v>
      </c>
    </row>
    <row r="355" spans="27:28" ht="13.5" hidden="1">
      <c r="AA355" s="35">
        <f ca="1" t="shared" si="22"/>
        <v>0</v>
      </c>
      <c r="AB355" s="35">
        <v>355</v>
      </c>
    </row>
    <row r="356" spans="27:28" ht="13.5" hidden="1">
      <c r="AA356" s="35">
        <f ca="1" t="shared" si="22"/>
        <v>0</v>
      </c>
      <c r="AB356" s="35">
        <v>356</v>
      </c>
    </row>
    <row r="357" spans="27:28" ht="13.5" hidden="1">
      <c r="AA357" s="35">
        <f ca="1" t="shared" si="22"/>
        <v>0</v>
      </c>
      <c r="AB357" s="35">
        <v>357</v>
      </c>
    </row>
    <row r="358" spans="27:28" ht="13.5" hidden="1">
      <c r="AA358" s="35">
        <f ca="1" t="shared" si="22"/>
        <v>0</v>
      </c>
      <c r="AB358" s="35">
        <v>358</v>
      </c>
    </row>
    <row r="359" spans="27:28" ht="13.5" hidden="1">
      <c r="AA359" s="35">
        <f ca="1" t="shared" si="22"/>
        <v>0</v>
      </c>
      <c r="AB359" s="35">
        <v>359</v>
      </c>
    </row>
    <row r="360" spans="27:28" ht="13.5" hidden="1">
      <c r="AA360" s="35">
        <f ca="1" t="shared" si="22"/>
        <v>0</v>
      </c>
      <c r="AB360" s="35">
        <v>360</v>
      </c>
    </row>
    <row r="361" spans="27:28" ht="13.5" hidden="1">
      <c r="AA361" s="35">
        <f ca="1" t="shared" si="22"/>
        <v>0</v>
      </c>
      <c r="AB361" s="35">
        <v>361</v>
      </c>
    </row>
    <row r="362" spans="27:28" ht="13.5" hidden="1">
      <c r="AA362" s="35">
        <f ca="1" t="shared" si="22"/>
        <v>0</v>
      </c>
      <c r="AB362" s="35">
        <v>362</v>
      </c>
    </row>
    <row r="363" spans="27:28" ht="13.5" hidden="1">
      <c r="AA363" s="35">
        <f ca="1" t="shared" si="22"/>
        <v>0</v>
      </c>
      <c r="AB363" s="35">
        <v>363</v>
      </c>
    </row>
    <row r="364" spans="27:28" ht="13.5" hidden="1">
      <c r="AA364" s="35">
        <f ca="1" t="shared" si="22"/>
        <v>0</v>
      </c>
      <c r="AB364" s="35">
        <v>364</v>
      </c>
    </row>
    <row r="365" spans="27:28" ht="13.5" hidden="1">
      <c r="AA365" s="35">
        <f ca="1" t="shared" si="22"/>
        <v>0</v>
      </c>
      <c r="AB365" s="35">
        <v>365</v>
      </c>
    </row>
    <row r="366" spans="27:28" ht="13.5" hidden="1">
      <c r="AA366" s="35">
        <f ca="1" t="shared" si="22"/>
        <v>0</v>
      </c>
      <c r="AB366" s="35">
        <v>366</v>
      </c>
    </row>
    <row r="367" spans="27:28" ht="13.5" hidden="1">
      <c r="AA367" s="35">
        <f ca="1" t="shared" si="22"/>
        <v>0</v>
      </c>
      <c r="AB367" s="35">
        <v>367</v>
      </c>
    </row>
    <row r="368" spans="27:28" ht="13.5" hidden="1">
      <c r="AA368" s="35">
        <f ca="1" t="shared" si="22"/>
        <v>0</v>
      </c>
      <c r="AB368" s="35">
        <v>368</v>
      </c>
    </row>
    <row r="369" spans="27:28" ht="13.5" hidden="1">
      <c r="AA369" s="35">
        <f ca="1" t="shared" si="22"/>
        <v>0</v>
      </c>
      <c r="AB369" s="35">
        <v>369</v>
      </c>
    </row>
    <row r="370" spans="27:28" ht="13.5" hidden="1">
      <c r="AA370" s="35">
        <f ca="1" t="shared" si="22"/>
        <v>0</v>
      </c>
      <c r="AB370" s="35">
        <v>370</v>
      </c>
    </row>
    <row r="371" spans="27:28" ht="13.5" hidden="1">
      <c r="AA371" s="35">
        <f ca="1" t="shared" si="22"/>
        <v>0</v>
      </c>
      <c r="AB371" s="35">
        <v>371</v>
      </c>
    </row>
    <row r="372" spans="27:28" ht="13.5" hidden="1">
      <c r="AA372" s="35">
        <f ca="1" t="shared" si="22"/>
        <v>0</v>
      </c>
      <c r="AB372" s="35">
        <v>372</v>
      </c>
    </row>
    <row r="373" spans="27:28" ht="13.5" hidden="1">
      <c r="AA373" s="35">
        <f ca="1" t="shared" si="22"/>
        <v>0</v>
      </c>
      <c r="AB373" s="35">
        <v>373</v>
      </c>
    </row>
    <row r="374" spans="27:28" ht="13.5" hidden="1">
      <c r="AA374" s="35">
        <f ca="1" t="shared" si="22"/>
        <v>0</v>
      </c>
      <c r="AB374" s="35">
        <v>374</v>
      </c>
    </row>
    <row r="375" spans="27:28" ht="13.5" hidden="1">
      <c r="AA375" s="35">
        <f ca="1" t="shared" si="22"/>
        <v>0</v>
      </c>
      <c r="AB375" s="35">
        <v>375</v>
      </c>
    </row>
    <row r="376" spans="27:28" ht="13.5" hidden="1">
      <c r="AA376" s="35">
        <f ca="1" t="shared" si="22"/>
        <v>0</v>
      </c>
      <c r="AB376" s="35">
        <v>376</v>
      </c>
    </row>
    <row r="377" spans="27:28" ht="13.5" hidden="1">
      <c r="AA377" s="35">
        <f ca="1" t="shared" si="22"/>
        <v>0</v>
      </c>
      <c r="AB377" s="35">
        <v>377</v>
      </c>
    </row>
    <row r="378" spans="27:28" ht="13.5" hidden="1">
      <c r="AA378" s="35">
        <f ca="1" t="shared" si="22"/>
        <v>0</v>
      </c>
      <c r="AB378" s="35">
        <v>378</v>
      </c>
    </row>
    <row r="379" spans="27:28" ht="13.5" hidden="1">
      <c r="AA379" s="35">
        <f ca="1" t="shared" si="22"/>
        <v>0</v>
      </c>
      <c r="AB379" s="35">
        <v>379</v>
      </c>
    </row>
    <row r="380" spans="27:28" ht="13.5" hidden="1">
      <c r="AA380" s="35">
        <f ca="1" t="shared" si="22"/>
        <v>0</v>
      </c>
      <c r="AB380" s="35">
        <v>380</v>
      </c>
    </row>
    <row r="381" spans="27:28" ht="13.5" hidden="1">
      <c r="AA381" s="35">
        <f ca="1" t="shared" si="22"/>
        <v>0</v>
      </c>
      <c r="AB381" s="35">
        <v>381</v>
      </c>
    </row>
    <row r="382" spans="27:28" ht="13.5" hidden="1">
      <c r="AA382" s="35">
        <f ca="1" t="shared" si="22"/>
        <v>0</v>
      </c>
      <c r="AB382" s="35">
        <v>382</v>
      </c>
    </row>
    <row r="383" spans="27:28" ht="13.5" hidden="1">
      <c r="AA383" s="35">
        <f ca="1" t="shared" si="22"/>
        <v>0</v>
      </c>
      <c r="AB383" s="35">
        <v>383</v>
      </c>
    </row>
    <row r="384" spans="27:28" ht="13.5" hidden="1">
      <c r="AA384" s="35">
        <f ca="1" t="shared" si="22"/>
        <v>0</v>
      </c>
      <c r="AB384" s="35">
        <v>384</v>
      </c>
    </row>
    <row r="385" spans="27:28" ht="13.5" hidden="1">
      <c r="AA385" s="35">
        <f ca="1" t="shared" si="22"/>
        <v>0</v>
      </c>
      <c r="AB385" s="35">
        <v>385</v>
      </c>
    </row>
    <row r="386" spans="27:28" ht="13.5" hidden="1">
      <c r="AA386" s="35">
        <f ca="1" t="shared" si="22"/>
        <v>0</v>
      </c>
      <c r="AB386" s="35">
        <v>386</v>
      </c>
    </row>
    <row r="387" spans="27:28" ht="13.5" hidden="1">
      <c r="AA387" s="35">
        <f ca="1" t="shared" si="22"/>
        <v>0</v>
      </c>
      <c r="AB387" s="35">
        <v>387</v>
      </c>
    </row>
    <row r="388" spans="27:28" ht="13.5" hidden="1">
      <c r="AA388" s="35">
        <f ca="1" t="shared" si="22"/>
        <v>0</v>
      </c>
      <c r="AB388" s="35">
        <v>388</v>
      </c>
    </row>
    <row r="389" spans="27:28" ht="13.5" hidden="1">
      <c r="AA389" s="35">
        <f ca="1" t="shared" si="23" ref="AA389:AA452">INDIRECT($W$6&amp;"!"&amp;"B"&amp;ROW(B389))</f>
        <v>0</v>
      </c>
      <c r="AB389" s="35">
        <v>389</v>
      </c>
    </row>
    <row r="390" spans="27:28" ht="13.5" hidden="1">
      <c r="AA390" s="35">
        <f ca="1" t="shared" si="23"/>
        <v>0</v>
      </c>
      <c r="AB390" s="35">
        <v>390</v>
      </c>
    </row>
    <row r="391" spans="27:28" ht="13.5" hidden="1">
      <c r="AA391" s="35">
        <f ca="1" t="shared" si="23"/>
        <v>0</v>
      </c>
      <c r="AB391" s="35">
        <v>391</v>
      </c>
    </row>
    <row r="392" spans="27:28" ht="13.5" hidden="1">
      <c r="AA392" s="35">
        <f ca="1" t="shared" si="23"/>
        <v>0</v>
      </c>
      <c r="AB392" s="35">
        <v>392</v>
      </c>
    </row>
    <row r="393" spans="27:28" ht="13.5" hidden="1">
      <c r="AA393" s="35">
        <f ca="1" t="shared" si="23"/>
        <v>0</v>
      </c>
      <c r="AB393" s="35">
        <v>393</v>
      </c>
    </row>
    <row r="394" spans="27:28" ht="13.5" hidden="1">
      <c r="AA394" s="35">
        <f ca="1" t="shared" si="23"/>
        <v>0</v>
      </c>
      <c r="AB394" s="35">
        <v>394</v>
      </c>
    </row>
    <row r="395" spans="27:28" ht="13.5" hidden="1">
      <c r="AA395" s="35">
        <f ca="1" t="shared" si="23"/>
        <v>0</v>
      </c>
      <c r="AB395" s="35">
        <v>395</v>
      </c>
    </row>
    <row r="396" spans="27:28" ht="13.5" hidden="1">
      <c r="AA396" s="35">
        <f ca="1" t="shared" si="23"/>
        <v>0</v>
      </c>
      <c r="AB396" s="35">
        <v>396</v>
      </c>
    </row>
    <row r="397" spans="27:28" ht="13.5" hidden="1">
      <c r="AA397" s="35">
        <f ca="1" t="shared" si="23"/>
        <v>0</v>
      </c>
      <c r="AB397" s="35">
        <v>397</v>
      </c>
    </row>
    <row r="398" spans="27:28" ht="13.5" hidden="1">
      <c r="AA398" s="35">
        <f ca="1" t="shared" si="23"/>
        <v>0</v>
      </c>
      <c r="AB398" s="35">
        <v>398</v>
      </c>
    </row>
    <row r="399" spans="27:28" ht="13.5" hidden="1">
      <c r="AA399" s="35">
        <f ca="1" t="shared" si="23"/>
        <v>0</v>
      </c>
      <c r="AB399" s="35">
        <v>399</v>
      </c>
    </row>
    <row r="400" spans="27:28" ht="13.5" hidden="1">
      <c r="AA400" s="35">
        <f ca="1" t="shared" si="23"/>
        <v>0</v>
      </c>
      <c r="AB400" s="35">
        <v>400</v>
      </c>
    </row>
    <row r="401" spans="27:28" ht="13.5" hidden="1">
      <c r="AA401" s="35">
        <f ca="1" t="shared" si="23"/>
        <v>0</v>
      </c>
      <c r="AB401" s="35">
        <v>401</v>
      </c>
    </row>
    <row r="402" spans="27:28" ht="13.5" hidden="1">
      <c r="AA402" s="35">
        <f ca="1" t="shared" si="23"/>
        <v>0</v>
      </c>
      <c r="AB402" s="35">
        <v>402</v>
      </c>
    </row>
    <row r="403" spans="27:28" ht="13.5" hidden="1">
      <c r="AA403" s="35">
        <f ca="1" t="shared" si="23"/>
        <v>0</v>
      </c>
      <c r="AB403" s="35">
        <v>403</v>
      </c>
    </row>
    <row r="404" spans="27:28" ht="13.5" hidden="1">
      <c r="AA404" s="35">
        <f ca="1" t="shared" si="23"/>
        <v>0</v>
      </c>
      <c r="AB404" s="35">
        <v>404</v>
      </c>
    </row>
    <row r="405" spans="27:28" ht="13.5" hidden="1">
      <c r="AA405" s="35">
        <f ca="1" t="shared" si="23"/>
        <v>0</v>
      </c>
      <c r="AB405" s="35">
        <v>405</v>
      </c>
    </row>
    <row r="406" spans="27:28" ht="13.5" hidden="1">
      <c r="AA406" s="35">
        <f ca="1" t="shared" si="23"/>
        <v>0</v>
      </c>
      <c r="AB406" s="35">
        <v>406</v>
      </c>
    </row>
    <row r="407" spans="27:28" ht="13.5" hidden="1">
      <c r="AA407" s="35">
        <f ca="1" t="shared" si="23"/>
        <v>0</v>
      </c>
      <c r="AB407" s="35">
        <v>407</v>
      </c>
    </row>
    <row r="408" spans="27:28" ht="13.5" hidden="1">
      <c r="AA408" s="35">
        <f ca="1" t="shared" si="23"/>
        <v>0</v>
      </c>
      <c r="AB408" s="35">
        <v>408</v>
      </c>
    </row>
    <row r="409" spans="27:28" ht="13.5" hidden="1">
      <c r="AA409" s="35">
        <f ca="1" t="shared" si="23"/>
        <v>0</v>
      </c>
      <c r="AB409" s="35">
        <v>409</v>
      </c>
    </row>
    <row r="410" spans="27:28" ht="13.5" hidden="1">
      <c r="AA410" s="35">
        <f ca="1" t="shared" si="23"/>
        <v>0</v>
      </c>
      <c r="AB410" s="35">
        <v>410</v>
      </c>
    </row>
    <row r="411" spans="27:28" ht="13.5" hidden="1">
      <c r="AA411" s="35">
        <f ca="1" t="shared" si="23"/>
        <v>0</v>
      </c>
      <c r="AB411" s="35">
        <v>411</v>
      </c>
    </row>
    <row r="412" spans="27:28" ht="13.5" hidden="1">
      <c r="AA412" s="35">
        <f ca="1" t="shared" si="23"/>
        <v>0</v>
      </c>
      <c r="AB412" s="35">
        <v>412</v>
      </c>
    </row>
    <row r="413" spans="27:28" ht="13.5" hidden="1">
      <c r="AA413" s="35">
        <f ca="1" t="shared" si="23"/>
        <v>0</v>
      </c>
      <c r="AB413" s="35">
        <v>413</v>
      </c>
    </row>
    <row r="414" spans="27:28" ht="13.5" hidden="1">
      <c r="AA414" s="35">
        <f ca="1" t="shared" si="23"/>
        <v>0</v>
      </c>
      <c r="AB414" s="35">
        <v>414</v>
      </c>
    </row>
    <row r="415" spans="27:28" ht="13.5" hidden="1">
      <c r="AA415" s="35">
        <f ca="1" t="shared" si="23"/>
        <v>0</v>
      </c>
      <c r="AB415" s="35">
        <v>415</v>
      </c>
    </row>
    <row r="416" spans="27:28" ht="13.5" hidden="1">
      <c r="AA416" s="35">
        <f ca="1" t="shared" si="23"/>
        <v>0</v>
      </c>
      <c r="AB416" s="35">
        <v>416</v>
      </c>
    </row>
    <row r="417" spans="27:28" ht="13.5" hidden="1">
      <c r="AA417" s="35">
        <f ca="1" t="shared" si="23"/>
        <v>0</v>
      </c>
      <c r="AB417" s="35">
        <v>417</v>
      </c>
    </row>
    <row r="418" spans="27:28" ht="13.5" hidden="1">
      <c r="AA418" s="35">
        <f ca="1" t="shared" si="23"/>
        <v>0</v>
      </c>
      <c r="AB418" s="35">
        <v>418</v>
      </c>
    </row>
    <row r="419" spans="27:28" ht="13.5" hidden="1">
      <c r="AA419" s="35">
        <f ca="1" t="shared" si="23"/>
        <v>0</v>
      </c>
      <c r="AB419" s="35">
        <v>419</v>
      </c>
    </row>
    <row r="420" spans="27:28" ht="13.5" hidden="1">
      <c r="AA420" s="35">
        <f ca="1" t="shared" si="23"/>
        <v>0</v>
      </c>
      <c r="AB420" s="35">
        <v>420</v>
      </c>
    </row>
    <row r="421" spans="27:28" ht="13.5" hidden="1">
      <c r="AA421" s="35">
        <f ca="1" t="shared" si="23"/>
        <v>0</v>
      </c>
      <c r="AB421" s="35">
        <v>421</v>
      </c>
    </row>
    <row r="422" spans="27:28" ht="13.5" hidden="1">
      <c r="AA422" s="35">
        <f ca="1" t="shared" si="23"/>
        <v>0</v>
      </c>
      <c r="AB422" s="35">
        <v>422</v>
      </c>
    </row>
    <row r="423" spans="27:28" ht="13.5" hidden="1">
      <c r="AA423" s="35">
        <f ca="1" t="shared" si="23"/>
        <v>0</v>
      </c>
      <c r="AB423" s="35">
        <v>423</v>
      </c>
    </row>
    <row r="424" spans="27:28" ht="13.5" hidden="1">
      <c r="AA424" s="35">
        <f ca="1" t="shared" si="23"/>
        <v>0</v>
      </c>
      <c r="AB424" s="35">
        <v>424</v>
      </c>
    </row>
    <row r="425" spans="27:28" ht="13.5" hidden="1">
      <c r="AA425" s="35">
        <f ca="1" t="shared" si="23"/>
        <v>0</v>
      </c>
      <c r="AB425" s="35">
        <v>425</v>
      </c>
    </row>
    <row r="426" spans="27:28" ht="13.5" hidden="1">
      <c r="AA426" s="35">
        <f ca="1" t="shared" si="23"/>
        <v>0</v>
      </c>
      <c r="AB426" s="35">
        <v>426</v>
      </c>
    </row>
    <row r="427" spans="27:28" ht="13.5" hidden="1">
      <c r="AA427" s="35">
        <f ca="1" t="shared" si="23"/>
        <v>0</v>
      </c>
      <c r="AB427" s="35">
        <v>427</v>
      </c>
    </row>
    <row r="428" spans="27:28" ht="13.5" hidden="1">
      <c r="AA428" s="35">
        <f ca="1" t="shared" si="23"/>
        <v>0</v>
      </c>
      <c r="AB428" s="35">
        <v>428</v>
      </c>
    </row>
    <row r="429" spans="27:28" ht="13.5" hidden="1">
      <c r="AA429" s="35">
        <f ca="1" t="shared" si="23"/>
        <v>0</v>
      </c>
      <c r="AB429" s="35">
        <v>429</v>
      </c>
    </row>
    <row r="430" spans="27:28" ht="13.5" hidden="1">
      <c r="AA430" s="35">
        <f ca="1" t="shared" si="23"/>
        <v>0</v>
      </c>
      <c r="AB430" s="35">
        <v>430</v>
      </c>
    </row>
    <row r="431" spans="27:28" ht="13.5" hidden="1">
      <c r="AA431" s="35">
        <f ca="1" t="shared" si="23"/>
        <v>0</v>
      </c>
      <c r="AB431" s="35">
        <v>431</v>
      </c>
    </row>
    <row r="432" spans="27:28" ht="13.5" hidden="1">
      <c r="AA432" s="35">
        <f ca="1" t="shared" si="23"/>
        <v>0</v>
      </c>
      <c r="AB432" s="35">
        <v>432</v>
      </c>
    </row>
    <row r="433" spans="27:28" ht="13.5" hidden="1">
      <c r="AA433" s="35">
        <f ca="1" t="shared" si="23"/>
        <v>0</v>
      </c>
      <c r="AB433" s="35">
        <v>433</v>
      </c>
    </row>
    <row r="434" spans="27:28" ht="13.5" hidden="1">
      <c r="AA434" s="35">
        <f ca="1" t="shared" si="23"/>
        <v>0</v>
      </c>
      <c r="AB434" s="35">
        <v>434</v>
      </c>
    </row>
    <row r="435" spans="27:28" ht="13.5" hidden="1">
      <c r="AA435" s="35">
        <f ca="1" t="shared" si="23"/>
        <v>0</v>
      </c>
      <c r="AB435" s="35">
        <v>435</v>
      </c>
    </row>
    <row r="436" spans="27:28" ht="13.5" hidden="1">
      <c r="AA436" s="35">
        <f ca="1" t="shared" si="23"/>
        <v>0</v>
      </c>
      <c r="AB436" s="35">
        <v>436</v>
      </c>
    </row>
    <row r="437" spans="27:28" ht="13.5" hidden="1">
      <c r="AA437" s="35">
        <f ca="1" t="shared" si="23"/>
        <v>0</v>
      </c>
      <c r="AB437" s="35">
        <v>437</v>
      </c>
    </row>
    <row r="438" spans="27:28" ht="13.5" hidden="1">
      <c r="AA438" s="35">
        <f ca="1" t="shared" si="23"/>
        <v>0</v>
      </c>
      <c r="AB438" s="35">
        <v>438</v>
      </c>
    </row>
    <row r="439" spans="27:28" ht="13.5" hidden="1">
      <c r="AA439" s="35">
        <f ca="1" t="shared" si="23"/>
        <v>0</v>
      </c>
      <c r="AB439" s="35">
        <v>439</v>
      </c>
    </row>
    <row r="440" spans="27:28" ht="13.5" hidden="1">
      <c r="AA440" s="35">
        <f ca="1" t="shared" si="23"/>
        <v>0</v>
      </c>
      <c r="AB440" s="35">
        <v>440</v>
      </c>
    </row>
    <row r="441" spans="27:28" ht="13.5" hidden="1">
      <c r="AA441" s="35">
        <f ca="1" t="shared" si="23"/>
        <v>0</v>
      </c>
      <c r="AB441" s="35">
        <v>441</v>
      </c>
    </row>
    <row r="442" spans="27:28" ht="13.5" hidden="1">
      <c r="AA442" s="35">
        <f ca="1" t="shared" si="23"/>
        <v>0</v>
      </c>
      <c r="AB442" s="35">
        <v>442</v>
      </c>
    </row>
    <row r="443" spans="27:28" ht="13.5" hidden="1">
      <c r="AA443" s="35">
        <f ca="1" t="shared" si="23"/>
        <v>0</v>
      </c>
      <c r="AB443" s="35">
        <v>443</v>
      </c>
    </row>
    <row r="444" spans="27:28" ht="13.5" hidden="1">
      <c r="AA444" s="35">
        <f ca="1" t="shared" si="23"/>
        <v>0</v>
      </c>
      <c r="AB444" s="35">
        <v>444</v>
      </c>
    </row>
    <row r="445" spans="27:28" ht="13.5" hidden="1">
      <c r="AA445" s="35">
        <f ca="1" t="shared" si="23"/>
        <v>0</v>
      </c>
      <c r="AB445" s="35">
        <v>445</v>
      </c>
    </row>
    <row r="446" spans="27:28" ht="13.5" hidden="1">
      <c r="AA446" s="35">
        <f ca="1" t="shared" si="23"/>
        <v>0</v>
      </c>
      <c r="AB446" s="35">
        <v>446</v>
      </c>
    </row>
    <row r="447" spans="27:28" ht="13.5" hidden="1">
      <c r="AA447" s="35">
        <f ca="1" t="shared" si="23"/>
        <v>0</v>
      </c>
      <c r="AB447" s="35">
        <v>447</v>
      </c>
    </row>
    <row r="448" spans="27:28" ht="13.5" hidden="1">
      <c r="AA448" s="35">
        <f ca="1" t="shared" si="23"/>
        <v>0</v>
      </c>
      <c r="AB448" s="35">
        <v>448</v>
      </c>
    </row>
    <row r="449" spans="27:28" ht="13.5" hidden="1">
      <c r="AA449" s="35">
        <f ca="1" t="shared" si="23"/>
        <v>0</v>
      </c>
      <c r="AB449" s="35">
        <v>449</v>
      </c>
    </row>
    <row r="450" spans="27:28" ht="13.5" hidden="1">
      <c r="AA450" s="35">
        <f ca="1" t="shared" si="23"/>
        <v>0</v>
      </c>
      <c r="AB450" s="35">
        <v>450</v>
      </c>
    </row>
    <row r="451" spans="27:28" ht="13.5" hidden="1">
      <c r="AA451" s="35">
        <f ca="1" t="shared" si="23"/>
        <v>0</v>
      </c>
      <c r="AB451" s="35">
        <v>451</v>
      </c>
    </row>
    <row r="452" spans="27:28" ht="13.5" hidden="1">
      <c r="AA452" s="35">
        <f ca="1" t="shared" si="23"/>
        <v>0</v>
      </c>
      <c r="AB452" s="35">
        <v>452</v>
      </c>
    </row>
    <row r="453" spans="27:28" ht="13.5" hidden="1">
      <c r="AA453" s="35">
        <f ca="1" t="shared" si="24" ref="AA453:AA516">INDIRECT($W$6&amp;"!"&amp;"B"&amp;ROW(B453))</f>
        <v>0</v>
      </c>
      <c r="AB453" s="35">
        <v>453</v>
      </c>
    </row>
    <row r="454" spans="27:28" ht="13.5" hidden="1">
      <c r="AA454" s="35">
        <f ca="1" t="shared" si="24"/>
        <v>0</v>
      </c>
      <c r="AB454" s="35">
        <v>454</v>
      </c>
    </row>
    <row r="455" spans="27:28" ht="13.5" hidden="1">
      <c r="AA455" s="35">
        <f ca="1" t="shared" si="24"/>
        <v>0</v>
      </c>
      <c r="AB455" s="35">
        <v>455</v>
      </c>
    </row>
    <row r="456" spans="27:28" ht="13.5" hidden="1">
      <c r="AA456" s="35">
        <f ca="1" t="shared" si="24"/>
        <v>0</v>
      </c>
      <c r="AB456" s="35">
        <v>456</v>
      </c>
    </row>
    <row r="457" spans="27:28" ht="13.5" hidden="1">
      <c r="AA457" s="35">
        <f ca="1" t="shared" si="24"/>
        <v>0</v>
      </c>
      <c r="AB457" s="35">
        <v>457</v>
      </c>
    </row>
    <row r="458" spans="27:28" ht="13.5" hidden="1">
      <c r="AA458" s="35">
        <f ca="1" t="shared" si="24"/>
        <v>0</v>
      </c>
      <c r="AB458" s="35">
        <v>458</v>
      </c>
    </row>
    <row r="459" spans="27:28" ht="13.5" hidden="1">
      <c r="AA459" s="35">
        <f ca="1" t="shared" si="24"/>
        <v>0</v>
      </c>
      <c r="AB459" s="35">
        <v>459</v>
      </c>
    </row>
    <row r="460" spans="27:28" ht="13.5" hidden="1">
      <c r="AA460" s="35">
        <f ca="1" t="shared" si="24"/>
        <v>0</v>
      </c>
      <c r="AB460" s="35">
        <v>460</v>
      </c>
    </row>
    <row r="461" spans="27:28" ht="13.5" hidden="1">
      <c r="AA461" s="35">
        <f ca="1" t="shared" si="24"/>
        <v>0</v>
      </c>
      <c r="AB461" s="35">
        <v>461</v>
      </c>
    </row>
    <row r="462" spans="27:28" ht="13.5" hidden="1">
      <c r="AA462" s="35">
        <f ca="1" t="shared" si="24"/>
        <v>0</v>
      </c>
      <c r="AB462" s="35">
        <v>462</v>
      </c>
    </row>
    <row r="463" spans="27:28" ht="13.5" hidden="1">
      <c r="AA463" s="35">
        <f ca="1" t="shared" si="24"/>
        <v>0</v>
      </c>
      <c r="AB463" s="35">
        <v>463</v>
      </c>
    </row>
    <row r="464" spans="27:28" ht="13.5" hidden="1">
      <c r="AA464" s="35">
        <f ca="1" t="shared" si="24"/>
        <v>0</v>
      </c>
      <c r="AB464" s="35">
        <v>464</v>
      </c>
    </row>
    <row r="465" spans="27:28" ht="13.5" hidden="1">
      <c r="AA465" s="35">
        <f ca="1" t="shared" si="24"/>
        <v>0</v>
      </c>
      <c r="AB465" s="35">
        <v>465</v>
      </c>
    </row>
    <row r="466" spans="27:28" ht="13.5" hidden="1">
      <c r="AA466" s="35">
        <f ca="1" t="shared" si="24"/>
        <v>0</v>
      </c>
      <c r="AB466" s="35">
        <v>466</v>
      </c>
    </row>
    <row r="467" spans="27:28" ht="13.5" hidden="1">
      <c r="AA467" s="35">
        <f ca="1" t="shared" si="24"/>
        <v>0</v>
      </c>
      <c r="AB467" s="35">
        <v>467</v>
      </c>
    </row>
    <row r="468" spans="27:28" ht="13.5" hidden="1">
      <c r="AA468" s="35">
        <f ca="1" t="shared" si="24"/>
        <v>0</v>
      </c>
      <c r="AB468" s="35">
        <v>468</v>
      </c>
    </row>
    <row r="469" spans="27:28" ht="13.5" hidden="1">
      <c r="AA469" s="35">
        <f ca="1" t="shared" si="24"/>
        <v>0</v>
      </c>
      <c r="AB469" s="35">
        <v>469</v>
      </c>
    </row>
    <row r="470" spans="27:28" ht="13.5" hidden="1">
      <c r="AA470" s="35">
        <f ca="1" t="shared" si="24"/>
        <v>0</v>
      </c>
      <c r="AB470" s="35">
        <v>470</v>
      </c>
    </row>
    <row r="471" spans="27:28" ht="13.5" hidden="1">
      <c r="AA471" s="35">
        <f ca="1" t="shared" si="24"/>
        <v>0</v>
      </c>
      <c r="AB471" s="35">
        <v>471</v>
      </c>
    </row>
    <row r="472" spans="27:28" ht="13.5" hidden="1">
      <c r="AA472" s="35">
        <f ca="1" t="shared" si="24"/>
        <v>0</v>
      </c>
      <c r="AB472" s="35">
        <v>472</v>
      </c>
    </row>
    <row r="473" spans="27:28" ht="13.5" hidden="1">
      <c r="AA473" s="35">
        <f ca="1" t="shared" si="24"/>
        <v>0</v>
      </c>
      <c r="AB473" s="35">
        <v>473</v>
      </c>
    </row>
    <row r="474" spans="27:28" ht="13.5" hidden="1">
      <c r="AA474" s="35">
        <f ca="1" t="shared" si="24"/>
        <v>0</v>
      </c>
      <c r="AB474" s="35">
        <v>474</v>
      </c>
    </row>
    <row r="475" spans="27:28" ht="13.5" hidden="1">
      <c r="AA475" s="35">
        <f ca="1" t="shared" si="24"/>
        <v>0</v>
      </c>
      <c r="AB475" s="35">
        <v>475</v>
      </c>
    </row>
    <row r="476" spans="27:28" ht="13.5" hidden="1">
      <c r="AA476" s="35">
        <f ca="1" t="shared" si="24"/>
        <v>0</v>
      </c>
      <c r="AB476" s="35">
        <v>476</v>
      </c>
    </row>
    <row r="477" spans="27:28" ht="13.5" hidden="1">
      <c r="AA477" s="35">
        <f ca="1" t="shared" si="24"/>
        <v>0</v>
      </c>
      <c r="AB477" s="35">
        <v>477</v>
      </c>
    </row>
    <row r="478" spans="27:28" ht="13.5" hidden="1">
      <c r="AA478" s="35">
        <f ca="1" t="shared" si="24"/>
        <v>0</v>
      </c>
      <c r="AB478" s="35">
        <v>478</v>
      </c>
    </row>
    <row r="479" spans="27:28" ht="13.5" hidden="1">
      <c r="AA479" s="35">
        <f ca="1" t="shared" si="24"/>
        <v>0</v>
      </c>
      <c r="AB479" s="35">
        <v>479</v>
      </c>
    </row>
    <row r="480" spans="27:28" ht="13.5" hidden="1">
      <c r="AA480" s="35">
        <f ca="1" t="shared" si="24"/>
        <v>0</v>
      </c>
      <c r="AB480" s="35">
        <v>480</v>
      </c>
    </row>
    <row r="481" spans="27:28" ht="13.5" hidden="1">
      <c r="AA481" s="35">
        <f ca="1" t="shared" si="24"/>
        <v>0</v>
      </c>
      <c r="AB481" s="35">
        <v>481</v>
      </c>
    </row>
    <row r="482" spans="27:28" ht="13.5" hidden="1">
      <c r="AA482" s="35">
        <f ca="1" t="shared" si="24"/>
        <v>0</v>
      </c>
      <c r="AB482" s="35">
        <v>482</v>
      </c>
    </row>
    <row r="483" spans="27:28" ht="13.5" hidden="1">
      <c r="AA483" s="35">
        <f ca="1" t="shared" si="24"/>
        <v>0</v>
      </c>
      <c r="AB483" s="35">
        <v>483</v>
      </c>
    </row>
    <row r="484" spans="27:28" ht="13.5" hidden="1">
      <c r="AA484" s="35">
        <f ca="1" t="shared" si="24"/>
        <v>0</v>
      </c>
      <c r="AB484" s="35">
        <v>484</v>
      </c>
    </row>
    <row r="485" spans="27:28" ht="13.5" hidden="1">
      <c r="AA485" s="35">
        <f ca="1" t="shared" si="24"/>
        <v>0</v>
      </c>
      <c r="AB485" s="35">
        <v>485</v>
      </c>
    </row>
    <row r="486" spans="27:28" ht="13.5" hidden="1">
      <c r="AA486" s="35">
        <f ca="1" t="shared" si="24"/>
        <v>0</v>
      </c>
      <c r="AB486" s="35">
        <v>486</v>
      </c>
    </row>
    <row r="487" spans="27:28" ht="13.5" hidden="1">
      <c r="AA487" s="35">
        <f ca="1" t="shared" si="24"/>
        <v>0</v>
      </c>
      <c r="AB487" s="35">
        <v>487</v>
      </c>
    </row>
    <row r="488" spans="27:28" ht="13.5" hidden="1">
      <c r="AA488" s="35">
        <f ca="1" t="shared" si="24"/>
        <v>0</v>
      </c>
      <c r="AB488" s="35">
        <v>488</v>
      </c>
    </row>
    <row r="489" spans="27:28" ht="13.5" hidden="1">
      <c r="AA489" s="35">
        <f ca="1" t="shared" si="24"/>
        <v>0</v>
      </c>
      <c r="AB489" s="35">
        <v>489</v>
      </c>
    </row>
    <row r="490" spans="27:28" ht="13.5" hidden="1">
      <c r="AA490" s="35">
        <f ca="1" t="shared" si="24"/>
        <v>0</v>
      </c>
      <c r="AB490" s="35">
        <v>490</v>
      </c>
    </row>
    <row r="491" spans="27:28" ht="13.5" hidden="1">
      <c r="AA491" s="35">
        <f ca="1" t="shared" si="24"/>
        <v>0</v>
      </c>
      <c r="AB491" s="35">
        <v>491</v>
      </c>
    </row>
    <row r="492" spans="27:28" ht="13.5" hidden="1">
      <c r="AA492" s="35">
        <f ca="1" t="shared" si="24"/>
        <v>0</v>
      </c>
      <c r="AB492" s="35">
        <v>492</v>
      </c>
    </row>
    <row r="493" spans="27:28" ht="13.5" hidden="1">
      <c r="AA493" s="35">
        <f ca="1" t="shared" si="24"/>
        <v>0</v>
      </c>
      <c r="AB493" s="35">
        <v>493</v>
      </c>
    </row>
    <row r="494" spans="27:28" ht="13.5" hidden="1">
      <c r="AA494" s="35">
        <f ca="1" t="shared" si="24"/>
        <v>0</v>
      </c>
      <c r="AB494" s="35">
        <v>494</v>
      </c>
    </row>
    <row r="495" spans="27:28" ht="13.5" hidden="1">
      <c r="AA495" s="35">
        <f ca="1" t="shared" si="24"/>
        <v>0</v>
      </c>
      <c r="AB495" s="35">
        <v>495</v>
      </c>
    </row>
    <row r="496" spans="27:28" ht="13.5" hidden="1">
      <c r="AA496" s="35">
        <f ca="1" t="shared" si="24"/>
        <v>0</v>
      </c>
      <c r="AB496" s="35">
        <v>496</v>
      </c>
    </row>
    <row r="497" spans="27:28" ht="13.5" hidden="1">
      <c r="AA497" s="35">
        <f ca="1" t="shared" si="24"/>
        <v>0</v>
      </c>
      <c r="AB497" s="35">
        <v>497</v>
      </c>
    </row>
    <row r="498" spans="27:28" ht="13.5" hidden="1">
      <c r="AA498" s="35">
        <f ca="1" t="shared" si="24"/>
        <v>0</v>
      </c>
      <c r="AB498" s="35">
        <v>498</v>
      </c>
    </row>
    <row r="499" spans="27:28" ht="13.5" hidden="1">
      <c r="AA499" s="35">
        <f ca="1" t="shared" si="24"/>
        <v>0</v>
      </c>
      <c r="AB499" s="35">
        <v>499</v>
      </c>
    </row>
    <row r="500" spans="27:28" ht="13.5" hidden="1">
      <c r="AA500" s="35">
        <f ca="1" t="shared" si="24"/>
        <v>0</v>
      </c>
      <c r="AB500" s="35">
        <v>500</v>
      </c>
    </row>
    <row r="501" spans="27:28" ht="13.5" hidden="1">
      <c r="AA501" s="35">
        <f ca="1" t="shared" si="24"/>
        <v>0</v>
      </c>
      <c r="AB501" s="35">
        <v>501</v>
      </c>
    </row>
    <row r="502" spans="27:28" ht="13.5" hidden="1">
      <c r="AA502" s="35">
        <f ca="1" t="shared" si="24"/>
        <v>0</v>
      </c>
      <c r="AB502" s="35">
        <v>502</v>
      </c>
    </row>
    <row r="503" spans="27:28" ht="13.5" hidden="1">
      <c r="AA503" s="35">
        <f ca="1" t="shared" si="24"/>
        <v>0</v>
      </c>
      <c r="AB503" s="35">
        <v>503</v>
      </c>
    </row>
    <row r="504" spans="27:28" ht="13.5" hidden="1">
      <c r="AA504" s="35">
        <f ca="1" t="shared" si="24"/>
        <v>0</v>
      </c>
      <c r="AB504" s="35">
        <v>504</v>
      </c>
    </row>
    <row r="505" spans="27:28" ht="13.5" hidden="1">
      <c r="AA505" s="35">
        <f ca="1" t="shared" si="24"/>
        <v>0</v>
      </c>
      <c r="AB505" s="35">
        <v>505</v>
      </c>
    </row>
    <row r="506" spans="27:28" ht="13.5" hidden="1">
      <c r="AA506" s="35">
        <f ca="1" t="shared" si="24"/>
        <v>0</v>
      </c>
      <c r="AB506" s="35">
        <v>506</v>
      </c>
    </row>
    <row r="507" spans="27:28" ht="13.5" hidden="1">
      <c r="AA507" s="35">
        <f ca="1" t="shared" si="24"/>
        <v>0</v>
      </c>
      <c r="AB507" s="35">
        <v>507</v>
      </c>
    </row>
    <row r="508" spans="27:28" ht="13.5" hidden="1">
      <c r="AA508" s="35">
        <f ca="1" t="shared" si="24"/>
        <v>0</v>
      </c>
      <c r="AB508" s="35">
        <v>508</v>
      </c>
    </row>
    <row r="509" spans="27:28" ht="13.5" hidden="1">
      <c r="AA509" s="35">
        <f ca="1" t="shared" si="24"/>
        <v>0</v>
      </c>
      <c r="AB509" s="35">
        <v>509</v>
      </c>
    </row>
    <row r="510" spans="27:28" ht="13.5" hidden="1">
      <c r="AA510" s="35">
        <f ca="1" t="shared" si="24"/>
        <v>0</v>
      </c>
      <c r="AB510" s="35">
        <v>510</v>
      </c>
    </row>
    <row r="511" spans="27:28" ht="13.5" hidden="1">
      <c r="AA511" s="35">
        <f ca="1" t="shared" si="24"/>
        <v>0</v>
      </c>
      <c r="AB511" s="35">
        <v>511</v>
      </c>
    </row>
    <row r="512" spans="27:28" ht="13.5" hidden="1">
      <c r="AA512" s="35">
        <f ca="1" t="shared" si="24"/>
        <v>0</v>
      </c>
      <c r="AB512" s="35">
        <v>512</v>
      </c>
    </row>
    <row r="513" spans="27:28" ht="13.5" hidden="1">
      <c r="AA513" s="35">
        <f ca="1" t="shared" si="24"/>
        <v>0</v>
      </c>
      <c r="AB513" s="35">
        <v>513</v>
      </c>
    </row>
    <row r="514" spans="27:28" ht="13.5" hidden="1">
      <c r="AA514" s="35">
        <f ca="1" t="shared" si="24"/>
        <v>0</v>
      </c>
      <c r="AB514" s="35">
        <v>514</v>
      </c>
    </row>
    <row r="515" spans="27:28" ht="13.5" hidden="1">
      <c r="AA515" s="35">
        <f ca="1" t="shared" si="24"/>
        <v>0</v>
      </c>
      <c r="AB515" s="35">
        <v>515</v>
      </c>
    </row>
    <row r="516" spans="27:28" ht="13.5" hidden="1">
      <c r="AA516" s="35">
        <f ca="1" t="shared" si="24"/>
        <v>0</v>
      </c>
      <c r="AB516" s="35">
        <v>516</v>
      </c>
    </row>
    <row r="517" spans="27:28" ht="13.5" hidden="1">
      <c r="AA517" s="35">
        <f ca="1" t="shared" si="25" ref="AA517:AA580">INDIRECT($W$6&amp;"!"&amp;"B"&amp;ROW(B517))</f>
        <v>0</v>
      </c>
      <c r="AB517" s="35">
        <v>517</v>
      </c>
    </row>
    <row r="518" spans="27:28" ht="13.5" hidden="1">
      <c r="AA518" s="35">
        <f ca="1" t="shared" si="25"/>
        <v>0</v>
      </c>
      <c r="AB518" s="35">
        <v>518</v>
      </c>
    </row>
    <row r="519" spans="27:28" ht="13.5" hidden="1">
      <c r="AA519" s="35">
        <f ca="1" t="shared" si="25"/>
        <v>0</v>
      </c>
      <c r="AB519" s="35">
        <v>519</v>
      </c>
    </row>
    <row r="520" spans="27:28" ht="13.5" hidden="1">
      <c r="AA520" s="35">
        <f ca="1" t="shared" si="25"/>
        <v>0</v>
      </c>
      <c r="AB520" s="35">
        <v>520</v>
      </c>
    </row>
    <row r="521" spans="27:28" ht="13.5" hidden="1">
      <c r="AA521" s="35">
        <f ca="1" t="shared" si="25"/>
        <v>0</v>
      </c>
      <c r="AB521" s="35">
        <v>521</v>
      </c>
    </row>
    <row r="522" spans="27:28" ht="13.5" hidden="1">
      <c r="AA522" s="35">
        <f ca="1" t="shared" si="25"/>
        <v>0</v>
      </c>
      <c r="AB522" s="35">
        <v>522</v>
      </c>
    </row>
    <row r="523" spans="27:28" ht="13.5" hidden="1">
      <c r="AA523" s="35">
        <f ca="1" t="shared" si="25"/>
        <v>0</v>
      </c>
      <c r="AB523" s="35">
        <v>523</v>
      </c>
    </row>
    <row r="524" spans="27:28" ht="13.5" hidden="1">
      <c r="AA524" s="35">
        <f ca="1" t="shared" si="25"/>
        <v>0</v>
      </c>
      <c r="AB524" s="35">
        <v>524</v>
      </c>
    </row>
    <row r="525" spans="27:28" ht="13.5" hidden="1">
      <c r="AA525" s="35">
        <f ca="1" t="shared" si="25"/>
        <v>0</v>
      </c>
      <c r="AB525" s="35">
        <v>525</v>
      </c>
    </row>
    <row r="526" spans="27:28" ht="13.5" hidden="1">
      <c r="AA526" s="35">
        <f ca="1" t="shared" si="25"/>
        <v>0</v>
      </c>
      <c r="AB526" s="35">
        <v>526</v>
      </c>
    </row>
    <row r="527" spans="27:28" ht="13.5" hidden="1">
      <c r="AA527" s="35">
        <f ca="1" t="shared" si="25"/>
        <v>0</v>
      </c>
      <c r="AB527" s="35">
        <v>527</v>
      </c>
    </row>
    <row r="528" spans="27:28" ht="13.5" hidden="1">
      <c r="AA528" s="35">
        <f ca="1" t="shared" si="25"/>
        <v>0</v>
      </c>
      <c r="AB528" s="35">
        <v>528</v>
      </c>
    </row>
    <row r="529" spans="27:28" ht="13.5" hidden="1">
      <c r="AA529" s="35">
        <f ca="1" t="shared" si="25"/>
        <v>0</v>
      </c>
      <c r="AB529" s="35">
        <v>529</v>
      </c>
    </row>
    <row r="530" spans="27:28" ht="13.5" hidden="1">
      <c r="AA530" s="35">
        <f ca="1" t="shared" si="25"/>
        <v>0</v>
      </c>
      <c r="AB530" s="35">
        <v>530</v>
      </c>
    </row>
    <row r="531" spans="27:28" ht="13.5" hidden="1">
      <c r="AA531" s="35">
        <f ca="1" t="shared" si="25"/>
        <v>0</v>
      </c>
      <c r="AB531" s="35">
        <v>531</v>
      </c>
    </row>
    <row r="532" spans="27:28" ht="13.5" hidden="1">
      <c r="AA532" s="35">
        <f ca="1" t="shared" si="25"/>
        <v>0</v>
      </c>
      <c r="AB532" s="35">
        <v>532</v>
      </c>
    </row>
    <row r="533" spans="27:28" ht="13.5" hidden="1">
      <c r="AA533" s="35">
        <f ca="1" t="shared" si="25"/>
        <v>0</v>
      </c>
      <c r="AB533" s="35">
        <v>533</v>
      </c>
    </row>
    <row r="534" spans="27:28" ht="13.5" hidden="1">
      <c r="AA534" s="35">
        <f ca="1" t="shared" si="25"/>
        <v>0</v>
      </c>
      <c r="AB534" s="35">
        <v>534</v>
      </c>
    </row>
    <row r="535" spans="27:28" ht="13.5" hidden="1">
      <c r="AA535" s="35">
        <f ca="1" t="shared" si="25"/>
        <v>0</v>
      </c>
      <c r="AB535" s="35">
        <v>535</v>
      </c>
    </row>
    <row r="536" spans="27:28" ht="13.5" hidden="1">
      <c r="AA536" s="35">
        <f ca="1" t="shared" si="25"/>
        <v>0</v>
      </c>
      <c r="AB536" s="35">
        <v>536</v>
      </c>
    </row>
    <row r="537" spans="27:28" ht="13.5" hidden="1">
      <c r="AA537" s="35">
        <f ca="1" t="shared" si="25"/>
        <v>0</v>
      </c>
      <c r="AB537" s="35">
        <v>537</v>
      </c>
    </row>
    <row r="538" spans="27:28" ht="13.5" hidden="1">
      <c r="AA538" s="35">
        <f ca="1" t="shared" si="25"/>
        <v>0</v>
      </c>
      <c r="AB538" s="35">
        <v>538</v>
      </c>
    </row>
    <row r="539" spans="27:28" ht="13.5" hidden="1">
      <c r="AA539" s="35">
        <f ca="1" t="shared" si="25"/>
        <v>0</v>
      </c>
      <c r="AB539" s="35">
        <v>539</v>
      </c>
    </row>
    <row r="540" spans="27:28" ht="13.5" hidden="1">
      <c r="AA540" s="35">
        <f ca="1" t="shared" si="25"/>
        <v>0</v>
      </c>
      <c r="AB540" s="35">
        <v>540</v>
      </c>
    </row>
    <row r="541" spans="27:28" ht="13.5" hidden="1">
      <c r="AA541" s="35">
        <f ca="1" t="shared" si="25"/>
        <v>0</v>
      </c>
      <c r="AB541" s="35">
        <v>541</v>
      </c>
    </row>
    <row r="542" spans="27:28" ht="13.5" hidden="1">
      <c r="AA542" s="35">
        <f ca="1" t="shared" si="25"/>
        <v>0</v>
      </c>
      <c r="AB542" s="35">
        <v>542</v>
      </c>
    </row>
    <row r="543" spans="27:28" ht="13.5" hidden="1">
      <c r="AA543" s="35">
        <f ca="1" t="shared" si="25"/>
        <v>0</v>
      </c>
      <c r="AB543" s="35">
        <v>543</v>
      </c>
    </row>
    <row r="544" spans="27:28" ht="13.5" hidden="1">
      <c r="AA544" s="35">
        <f ca="1" t="shared" si="25"/>
        <v>0</v>
      </c>
      <c r="AB544" s="35">
        <v>544</v>
      </c>
    </row>
    <row r="545" spans="27:28" ht="13.5" hidden="1">
      <c r="AA545" s="35">
        <f ca="1" t="shared" si="25"/>
        <v>0</v>
      </c>
      <c r="AB545" s="35">
        <v>545</v>
      </c>
    </row>
    <row r="546" spans="27:28" ht="13.5" hidden="1">
      <c r="AA546" s="35">
        <f ca="1" t="shared" si="25"/>
        <v>0</v>
      </c>
      <c r="AB546" s="35">
        <v>546</v>
      </c>
    </row>
    <row r="547" spans="27:28" ht="13.5" hidden="1">
      <c r="AA547" s="35">
        <f ca="1" t="shared" si="25"/>
        <v>0</v>
      </c>
      <c r="AB547" s="35">
        <v>547</v>
      </c>
    </row>
    <row r="548" spans="27:28" ht="13.5" hidden="1">
      <c r="AA548" s="35">
        <f ca="1" t="shared" si="25"/>
        <v>0</v>
      </c>
      <c r="AB548" s="35">
        <v>548</v>
      </c>
    </row>
    <row r="549" spans="27:28" ht="13.5" hidden="1">
      <c r="AA549" s="35">
        <f ca="1" t="shared" si="25"/>
        <v>0</v>
      </c>
      <c r="AB549" s="35">
        <v>549</v>
      </c>
    </row>
    <row r="550" spans="27:28" ht="13.5" hidden="1">
      <c r="AA550" s="35">
        <f ca="1" t="shared" si="25"/>
        <v>0</v>
      </c>
      <c r="AB550" s="35">
        <v>550</v>
      </c>
    </row>
    <row r="551" spans="27:28" ht="13.5" hidden="1">
      <c r="AA551" s="35">
        <f ca="1" t="shared" si="25"/>
        <v>0</v>
      </c>
      <c r="AB551" s="35">
        <v>551</v>
      </c>
    </row>
    <row r="552" spans="27:28" ht="13.5" hidden="1">
      <c r="AA552" s="35">
        <f ca="1" t="shared" si="25"/>
        <v>0</v>
      </c>
      <c r="AB552" s="35">
        <v>552</v>
      </c>
    </row>
    <row r="553" spans="27:28" ht="13.5" hidden="1">
      <c r="AA553" s="35">
        <f ca="1" t="shared" si="25"/>
        <v>0</v>
      </c>
      <c r="AB553" s="35">
        <v>553</v>
      </c>
    </row>
    <row r="554" spans="27:28" ht="13.5" hidden="1">
      <c r="AA554" s="35">
        <f ca="1" t="shared" si="25"/>
        <v>0</v>
      </c>
      <c r="AB554" s="35">
        <v>554</v>
      </c>
    </row>
    <row r="555" spans="27:28" ht="13.5" hidden="1">
      <c r="AA555" s="35">
        <f ca="1" t="shared" si="25"/>
        <v>0</v>
      </c>
      <c r="AB555" s="35">
        <v>555</v>
      </c>
    </row>
    <row r="556" spans="27:28" ht="13.5" hidden="1">
      <c r="AA556" s="35">
        <f ca="1" t="shared" si="25"/>
        <v>0</v>
      </c>
      <c r="AB556" s="35">
        <v>556</v>
      </c>
    </row>
    <row r="557" spans="27:28" ht="13.5" hidden="1">
      <c r="AA557" s="35">
        <f ca="1" t="shared" si="25"/>
        <v>0</v>
      </c>
      <c r="AB557" s="35">
        <v>557</v>
      </c>
    </row>
    <row r="558" spans="27:28" ht="13.5" hidden="1">
      <c r="AA558" s="35">
        <f ca="1" t="shared" si="25"/>
        <v>0</v>
      </c>
      <c r="AB558" s="35">
        <v>558</v>
      </c>
    </row>
    <row r="559" spans="27:28" ht="13.5" hidden="1">
      <c r="AA559" s="35">
        <f ca="1" t="shared" si="25"/>
        <v>0</v>
      </c>
      <c r="AB559" s="35">
        <v>559</v>
      </c>
    </row>
    <row r="560" spans="27:28" ht="13.5" hidden="1">
      <c r="AA560" s="35">
        <f ca="1" t="shared" si="25"/>
        <v>0</v>
      </c>
      <c r="AB560" s="35">
        <v>560</v>
      </c>
    </row>
    <row r="561" spans="27:28" ht="13.5" hidden="1">
      <c r="AA561" s="35">
        <f ca="1" t="shared" si="25"/>
        <v>0</v>
      </c>
      <c r="AB561" s="35">
        <v>561</v>
      </c>
    </row>
    <row r="562" spans="27:28" ht="13.5" hidden="1">
      <c r="AA562" s="35">
        <f ca="1" t="shared" si="25"/>
        <v>0</v>
      </c>
      <c r="AB562" s="35">
        <v>562</v>
      </c>
    </row>
    <row r="563" spans="27:28" ht="13.5" hidden="1">
      <c r="AA563" s="35">
        <f ca="1" t="shared" si="25"/>
        <v>0</v>
      </c>
      <c r="AB563" s="35">
        <v>563</v>
      </c>
    </row>
    <row r="564" spans="27:28" ht="13.5" hidden="1">
      <c r="AA564" s="35">
        <f ca="1" t="shared" si="25"/>
        <v>0</v>
      </c>
      <c r="AB564" s="35">
        <v>564</v>
      </c>
    </row>
    <row r="565" spans="27:28" ht="13.5" hidden="1">
      <c r="AA565" s="35">
        <f ca="1" t="shared" si="25"/>
        <v>0</v>
      </c>
      <c r="AB565" s="35">
        <v>565</v>
      </c>
    </row>
    <row r="566" spans="27:28" ht="13.5" hidden="1">
      <c r="AA566" s="35">
        <f ca="1" t="shared" si="25"/>
        <v>0</v>
      </c>
      <c r="AB566" s="35">
        <v>566</v>
      </c>
    </row>
    <row r="567" spans="27:28" ht="13.5" hidden="1">
      <c r="AA567" s="35">
        <f ca="1" t="shared" si="25"/>
        <v>0</v>
      </c>
      <c r="AB567" s="35">
        <v>567</v>
      </c>
    </row>
    <row r="568" spans="27:28" ht="13.5" hidden="1">
      <c r="AA568" s="35">
        <f ca="1" t="shared" si="25"/>
        <v>0</v>
      </c>
      <c r="AB568" s="35">
        <v>568</v>
      </c>
    </row>
    <row r="569" spans="27:28" ht="13.5" hidden="1">
      <c r="AA569" s="35">
        <f ca="1" t="shared" si="25"/>
        <v>0</v>
      </c>
      <c r="AB569" s="35">
        <v>569</v>
      </c>
    </row>
    <row r="570" spans="27:28" ht="13.5" hidden="1">
      <c r="AA570" s="35">
        <f ca="1" t="shared" si="25"/>
        <v>0</v>
      </c>
      <c r="AB570" s="35">
        <v>570</v>
      </c>
    </row>
    <row r="571" spans="27:28" ht="13.5" hidden="1">
      <c r="AA571" s="35">
        <f ca="1" t="shared" si="25"/>
        <v>0</v>
      </c>
      <c r="AB571" s="35">
        <v>571</v>
      </c>
    </row>
    <row r="572" spans="27:28" ht="13.5" hidden="1">
      <c r="AA572" s="35">
        <f ca="1" t="shared" si="25"/>
        <v>0</v>
      </c>
      <c r="AB572" s="35">
        <v>572</v>
      </c>
    </row>
    <row r="573" spans="27:28" ht="13.5" hidden="1">
      <c r="AA573" s="35">
        <f ca="1" t="shared" si="25"/>
        <v>0</v>
      </c>
      <c r="AB573" s="35">
        <v>573</v>
      </c>
    </row>
    <row r="574" spans="27:28" ht="13.5" hidden="1">
      <c r="AA574" s="35">
        <f ca="1" t="shared" si="25"/>
        <v>0</v>
      </c>
      <c r="AB574" s="35">
        <v>574</v>
      </c>
    </row>
    <row r="575" spans="27:28" ht="13.5" hidden="1">
      <c r="AA575" s="35">
        <f ca="1" t="shared" si="25"/>
        <v>0</v>
      </c>
      <c r="AB575" s="35">
        <v>575</v>
      </c>
    </row>
    <row r="576" spans="27:28" ht="13.5" hidden="1">
      <c r="AA576" s="35">
        <f ca="1" t="shared" si="25"/>
        <v>0</v>
      </c>
      <c r="AB576" s="35">
        <v>576</v>
      </c>
    </row>
    <row r="577" spans="27:28" ht="13.5" hidden="1">
      <c r="AA577" s="35">
        <f ca="1" t="shared" si="25"/>
        <v>0</v>
      </c>
      <c r="AB577" s="35">
        <v>577</v>
      </c>
    </row>
    <row r="578" spans="27:28" ht="13.5" hidden="1">
      <c r="AA578" s="35">
        <f ca="1" t="shared" si="25"/>
        <v>0</v>
      </c>
      <c r="AB578" s="35">
        <v>578</v>
      </c>
    </row>
    <row r="579" spans="27:28" ht="13.5" hidden="1">
      <c r="AA579" s="35">
        <f ca="1" t="shared" si="25"/>
        <v>0</v>
      </c>
      <c r="AB579" s="35">
        <v>579</v>
      </c>
    </row>
    <row r="580" spans="27:28" ht="13.5" hidden="1">
      <c r="AA580" s="35">
        <f ca="1" t="shared" si="25"/>
        <v>0</v>
      </c>
      <c r="AB580" s="35">
        <v>580</v>
      </c>
    </row>
    <row r="581" spans="27:28" ht="13.5" hidden="1">
      <c r="AA581" s="35">
        <f ca="1" t="shared" si="26" ref="AA581:AA644">INDIRECT($W$6&amp;"!"&amp;"B"&amp;ROW(B581))</f>
        <v>0</v>
      </c>
      <c r="AB581" s="35">
        <v>581</v>
      </c>
    </row>
    <row r="582" spans="27:28" ht="13.5" hidden="1">
      <c r="AA582" s="35">
        <f ca="1" t="shared" si="26"/>
        <v>0</v>
      </c>
      <c r="AB582" s="35">
        <v>582</v>
      </c>
    </row>
    <row r="583" spans="27:28" ht="13.5" hidden="1">
      <c r="AA583" s="35">
        <f ca="1" t="shared" si="26"/>
        <v>0</v>
      </c>
      <c r="AB583" s="35">
        <v>583</v>
      </c>
    </row>
    <row r="584" spans="27:28" ht="13.5" hidden="1">
      <c r="AA584" s="35">
        <f ca="1" t="shared" si="26"/>
        <v>0</v>
      </c>
      <c r="AB584" s="35">
        <v>584</v>
      </c>
    </row>
    <row r="585" spans="27:28" ht="13.5" hidden="1">
      <c r="AA585" s="35">
        <f ca="1" t="shared" si="26"/>
        <v>0</v>
      </c>
      <c r="AB585" s="35">
        <v>585</v>
      </c>
    </row>
    <row r="586" spans="27:28" ht="13.5" hidden="1">
      <c r="AA586" s="35">
        <f ca="1" t="shared" si="26"/>
        <v>0</v>
      </c>
      <c r="AB586" s="35">
        <v>586</v>
      </c>
    </row>
    <row r="587" spans="27:28" ht="13.5" hidden="1">
      <c r="AA587" s="35">
        <f ca="1" t="shared" si="26"/>
        <v>0</v>
      </c>
      <c r="AB587" s="35">
        <v>587</v>
      </c>
    </row>
    <row r="588" spans="27:28" ht="13.5" hidden="1">
      <c r="AA588" s="35">
        <f ca="1" t="shared" si="26"/>
        <v>0</v>
      </c>
      <c r="AB588" s="35">
        <v>588</v>
      </c>
    </row>
    <row r="589" spans="27:28" ht="13.5" hidden="1">
      <c r="AA589" s="35">
        <f ca="1" t="shared" si="26"/>
        <v>0</v>
      </c>
      <c r="AB589" s="35">
        <v>589</v>
      </c>
    </row>
    <row r="590" spans="27:28" ht="13.5" hidden="1">
      <c r="AA590" s="35">
        <f ca="1" t="shared" si="26"/>
        <v>0</v>
      </c>
      <c r="AB590" s="35">
        <v>590</v>
      </c>
    </row>
    <row r="591" spans="27:28" ht="13.5" hidden="1">
      <c r="AA591" s="35">
        <f ca="1" t="shared" si="26"/>
        <v>0</v>
      </c>
      <c r="AB591" s="35">
        <v>591</v>
      </c>
    </row>
    <row r="592" spans="27:28" ht="13.5" hidden="1">
      <c r="AA592" s="35">
        <f ca="1" t="shared" si="26"/>
        <v>0</v>
      </c>
      <c r="AB592" s="35">
        <v>592</v>
      </c>
    </row>
    <row r="593" spans="27:28" ht="13.5" hidden="1">
      <c r="AA593" s="35">
        <f ca="1" t="shared" si="26"/>
        <v>0</v>
      </c>
      <c r="AB593" s="35">
        <v>593</v>
      </c>
    </row>
    <row r="594" spans="27:28" ht="13.5" hidden="1">
      <c r="AA594" s="35">
        <f ca="1" t="shared" si="26"/>
        <v>0</v>
      </c>
      <c r="AB594" s="35">
        <v>594</v>
      </c>
    </row>
    <row r="595" spans="27:28" ht="13.5" hidden="1">
      <c r="AA595" s="35">
        <f ca="1" t="shared" si="26"/>
        <v>0</v>
      </c>
      <c r="AB595" s="35">
        <v>595</v>
      </c>
    </row>
    <row r="596" spans="27:28" ht="13.5" hidden="1">
      <c r="AA596" s="35">
        <f ca="1" t="shared" si="26"/>
        <v>0</v>
      </c>
      <c r="AB596" s="35">
        <v>596</v>
      </c>
    </row>
    <row r="597" spans="27:28" ht="13.5" hidden="1">
      <c r="AA597" s="35">
        <f ca="1" t="shared" si="26"/>
        <v>0</v>
      </c>
      <c r="AB597" s="35">
        <v>597</v>
      </c>
    </row>
    <row r="598" spans="27:28" ht="13.5" hidden="1">
      <c r="AA598" s="35">
        <f ca="1" t="shared" si="26"/>
        <v>0</v>
      </c>
      <c r="AB598" s="35">
        <v>598</v>
      </c>
    </row>
    <row r="599" spans="27:28" ht="13.5" hidden="1">
      <c r="AA599" s="35">
        <f ca="1" t="shared" si="26"/>
        <v>0</v>
      </c>
      <c r="AB599" s="35">
        <v>599</v>
      </c>
    </row>
    <row r="600" spans="27:28" ht="13.5" hidden="1">
      <c r="AA600" s="35">
        <f ca="1" t="shared" si="26"/>
        <v>0</v>
      </c>
      <c r="AB600" s="35">
        <v>600</v>
      </c>
    </row>
    <row r="601" spans="27:28" ht="13.5" hidden="1">
      <c r="AA601" s="35">
        <f ca="1" t="shared" si="26"/>
        <v>0</v>
      </c>
      <c r="AB601" s="35">
        <v>601</v>
      </c>
    </row>
    <row r="602" spans="27:28" ht="13.5" hidden="1">
      <c r="AA602" s="35">
        <f ca="1" t="shared" si="26"/>
        <v>0</v>
      </c>
      <c r="AB602" s="35">
        <v>602</v>
      </c>
    </row>
    <row r="603" spans="27:28" ht="13.5" hidden="1">
      <c r="AA603" s="35">
        <f ca="1" t="shared" si="26"/>
        <v>0</v>
      </c>
      <c r="AB603" s="35">
        <v>603</v>
      </c>
    </row>
    <row r="604" spans="27:28" ht="13.5" hidden="1">
      <c r="AA604" s="35">
        <f ca="1" t="shared" si="26"/>
        <v>0</v>
      </c>
      <c r="AB604" s="35">
        <v>604</v>
      </c>
    </row>
    <row r="605" spans="27:28" ht="13.5" hidden="1">
      <c r="AA605" s="35">
        <f ca="1" t="shared" si="26"/>
        <v>0</v>
      </c>
      <c r="AB605" s="35">
        <v>605</v>
      </c>
    </row>
    <row r="606" spans="27:28" ht="13.5" hidden="1">
      <c r="AA606" s="35">
        <f ca="1" t="shared" si="26"/>
        <v>0</v>
      </c>
      <c r="AB606" s="35">
        <v>606</v>
      </c>
    </row>
    <row r="607" spans="27:28" ht="13.5" hidden="1">
      <c r="AA607" s="35">
        <f ca="1" t="shared" si="26"/>
        <v>0</v>
      </c>
      <c r="AB607" s="35">
        <v>607</v>
      </c>
    </row>
    <row r="608" spans="27:28" ht="13.5" hidden="1">
      <c r="AA608" s="35">
        <f ca="1" t="shared" si="26"/>
        <v>0</v>
      </c>
      <c r="AB608" s="35">
        <v>608</v>
      </c>
    </row>
    <row r="609" spans="27:28" ht="13.5" hidden="1">
      <c r="AA609" s="35">
        <f ca="1" t="shared" si="26"/>
        <v>0</v>
      </c>
      <c r="AB609" s="35">
        <v>609</v>
      </c>
    </row>
    <row r="610" spans="27:28" ht="13.5" hidden="1">
      <c r="AA610" s="35">
        <f ca="1" t="shared" si="26"/>
        <v>0</v>
      </c>
      <c r="AB610" s="35">
        <v>610</v>
      </c>
    </row>
    <row r="611" spans="27:28" ht="13.5" hidden="1">
      <c r="AA611" s="35">
        <f ca="1" t="shared" si="26"/>
        <v>0</v>
      </c>
      <c r="AB611" s="35">
        <v>611</v>
      </c>
    </row>
    <row r="612" spans="27:28" ht="13.5" hidden="1">
      <c r="AA612" s="35">
        <f ca="1" t="shared" si="26"/>
        <v>0</v>
      </c>
      <c r="AB612" s="35">
        <v>612</v>
      </c>
    </row>
    <row r="613" spans="27:28" ht="13.5" hidden="1">
      <c r="AA613" s="35">
        <f ca="1" t="shared" si="26"/>
        <v>0</v>
      </c>
      <c r="AB613" s="35">
        <v>613</v>
      </c>
    </row>
    <row r="614" spans="27:28" ht="13.5" hidden="1">
      <c r="AA614" s="35">
        <f ca="1" t="shared" si="26"/>
        <v>0</v>
      </c>
      <c r="AB614" s="35">
        <v>614</v>
      </c>
    </row>
    <row r="615" spans="27:28" ht="13.5" hidden="1">
      <c r="AA615" s="35">
        <f ca="1" t="shared" si="26"/>
        <v>0</v>
      </c>
      <c r="AB615" s="35">
        <v>615</v>
      </c>
    </row>
    <row r="616" spans="27:28" ht="13.5" hidden="1">
      <c r="AA616" s="35">
        <f ca="1" t="shared" si="26"/>
        <v>0</v>
      </c>
      <c r="AB616" s="35">
        <v>616</v>
      </c>
    </row>
    <row r="617" spans="27:28" ht="13.5" hidden="1">
      <c r="AA617" s="35">
        <f ca="1" t="shared" si="26"/>
        <v>0</v>
      </c>
      <c r="AB617" s="35">
        <v>617</v>
      </c>
    </row>
    <row r="618" spans="27:28" ht="13.5" hidden="1">
      <c r="AA618" s="35">
        <f ca="1" t="shared" si="26"/>
        <v>0</v>
      </c>
      <c r="AB618" s="35">
        <v>618</v>
      </c>
    </row>
    <row r="619" spans="27:28" ht="13.5" hidden="1">
      <c r="AA619" s="35">
        <f ca="1" t="shared" si="26"/>
        <v>0</v>
      </c>
      <c r="AB619" s="35">
        <v>619</v>
      </c>
    </row>
    <row r="620" spans="27:28" ht="13.5" hidden="1">
      <c r="AA620" s="35">
        <f ca="1" t="shared" si="26"/>
        <v>0</v>
      </c>
      <c r="AB620" s="35">
        <v>620</v>
      </c>
    </row>
    <row r="621" spans="27:28" ht="13.5" hidden="1">
      <c r="AA621" s="35">
        <f ca="1" t="shared" si="26"/>
        <v>0</v>
      </c>
      <c r="AB621" s="35">
        <v>621</v>
      </c>
    </row>
    <row r="622" spans="27:28" ht="13.5" hidden="1">
      <c r="AA622" s="35">
        <f ca="1" t="shared" si="26"/>
        <v>0</v>
      </c>
      <c r="AB622" s="35">
        <v>622</v>
      </c>
    </row>
    <row r="623" spans="27:28" ht="13.5" hidden="1">
      <c r="AA623" s="35">
        <f ca="1" t="shared" si="26"/>
        <v>0</v>
      </c>
      <c r="AB623" s="35">
        <v>623</v>
      </c>
    </row>
    <row r="624" spans="27:28" ht="13.5" hidden="1">
      <c r="AA624" s="35">
        <f ca="1" t="shared" si="26"/>
        <v>0</v>
      </c>
      <c r="AB624" s="35">
        <v>624</v>
      </c>
    </row>
    <row r="625" spans="27:28" ht="13.5" hidden="1">
      <c r="AA625" s="35">
        <f ca="1" t="shared" si="26"/>
        <v>0</v>
      </c>
      <c r="AB625" s="35">
        <v>625</v>
      </c>
    </row>
    <row r="626" spans="27:28" ht="13.5" hidden="1">
      <c r="AA626" s="35">
        <f ca="1" t="shared" si="26"/>
        <v>0</v>
      </c>
      <c r="AB626" s="35">
        <v>626</v>
      </c>
    </row>
    <row r="627" spans="27:28" ht="13.5" hidden="1">
      <c r="AA627" s="35">
        <f ca="1" t="shared" si="26"/>
        <v>0</v>
      </c>
      <c r="AB627" s="35">
        <v>627</v>
      </c>
    </row>
    <row r="628" spans="27:28" ht="13.5" hidden="1">
      <c r="AA628" s="35">
        <f ca="1" t="shared" si="26"/>
        <v>0</v>
      </c>
      <c r="AB628" s="35">
        <v>628</v>
      </c>
    </row>
    <row r="629" spans="27:28" ht="13.5" hidden="1">
      <c r="AA629" s="35">
        <f ca="1" t="shared" si="26"/>
        <v>0</v>
      </c>
      <c r="AB629" s="35">
        <v>629</v>
      </c>
    </row>
    <row r="630" spans="27:28" ht="13.5" hidden="1">
      <c r="AA630" s="35">
        <f ca="1" t="shared" si="26"/>
        <v>0</v>
      </c>
      <c r="AB630" s="35">
        <v>630</v>
      </c>
    </row>
    <row r="631" spans="27:28" ht="13.5" hidden="1">
      <c r="AA631" s="35">
        <f ca="1" t="shared" si="26"/>
        <v>0</v>
      </c>
      <c r="AB631" s="35">
        <v>631</v>
      </c>
    </row>
    <row r="632" spans="27:28" ht="13.5" hidden="1">
      <c r="AA632" s="35">
        <f ca="1" t="shared" si="26"/>
        <v>0</v>
      </c>
      <c r="AB632" s="35">
        <v>632</v>
      </c>
    </row>
    <row r="633" spans="27:28" ht="13.5" hidden="1">
      <c r="AA633" s="35">
        <f ca="1" t="shared" si="26"/>
        <v>0</v>
      </c>
      <c r="AB633" s="35">
        <v>633</v>
      </c>
    </row>
    <row r="634" spans="27:28" ht="13.5" hidden="1">
      <c r="AA634" s="35">
        <f ca="1" t="shared" si="26"/>
        <v>0</v>
      </c>
      <c r="AB634" s="35">
        <v>634</v>
      </c>
    </row>
    <row r="635" spans="27:28" ht="13.5" hidden="1">
      <c r="AA635" s="35">
        <f ca="1" t="shared" si="26"/>
        <v>0</v>
      </c>
      <c r="AB635" s="35">
        <v>635</v>
      </c>
    </row>
    <row r="636" spans="27:28" ht="13.5" hidden="1">
      <c r="AA636" s="35">
        <f ca="1" t="shared" si="26"/>
        <v>0</v>
      </c>
      <c r="AB636" s="35">
        <v>636</v>
      </c>
    </row>
    <row r="637" spans="27:28" ht="13.5" hidden="1">
      <c r="AA637" s="35">
        <f ca="1" t="shared" si="26"/>
        <v>0</v>
      </c>
      <c r="AB637" s="35">
        <v>637</v>
      </c>
    </row>
    <row r="638" spans="27:28" ht="13.5" hidden="1">
      <c r="AA638" s="35">
        <f ca="1" t="shared" si="26"/>
        <v>0</v>
      </c>
      <c r="AB638" s="35">
        <v>638</v>
      </c>
    </row>
    <row r="639" spans="27:28" ht="13.5" hidden="1">
      <c r="AA639" s="35">
        <f ca="1" t="shared" si="26"/>
        <v>0</v>
      </c>
      <c r="AB639" s="35">
        <v>639</v>
      </c>
    </row>
    <row r="640" spans="27:28" ht="13.5" hidden="1">
      <c r="AA640" s="35">
        <f ca="1" t="shared" si="26"/>
        <v>0</v>
      </c>
      <c r="AB640" s="35">
        <v>640</v>
      </c>
    </row>
    <row r="641" spans="27:28" ht="13.5" hidden="1">
      <c r="AA641" s="35">
        <f ca="1" t="shared" si="26"/>
        <v>0</v>
      </c>
      <c r="AB641" s="35">
        <v>641</v>
      </c>
    </row>
    <row r="642" spans="27:28" ht="13.5" hidden="1">
      <c r="AA642" s="35">
        <f ca="1" t="shared" si="26"/>
        <v>0</v>
      </c>
      <c r="AB642" s="35">
        <v>642</v>
      </c>
    </row>
    <row r="643" spans="27:28" ht="13.5" hidden="1">
      <c r="AA643" s="35">
        <f ca="1" t="shared" si="26"/>
        <v>0</v>
      </c>
      <c r="AB643" s="35">
        <v>643</v>
      </c>
    </row>
    <row r="644" spans="27:28" ht="13.5" hidden="1">
      <c r="AA644" s="35">
        <f ca="1" t="shared" si="26"/>
        <v>0</v>
      </c>
      <c r="AB644" s="35">
        <v>644</v>
      </c>
    </row>
    <row r="645" spans="27:28" ht="13.5" hidden="1">
      <c r="AA645" s="35">
        <f ca="1" t="shared" si="27" ref="AA645:AA708">INDIRECT($W$6&amp;"!"&amp;"B"&amp;ROW(B645))</f>
        <v>0</v>
      </c>
      <c r="AB645" s="35">
        <v>645</v>
      </c>
    </row>
    <row r="646" spans="27:28" ht="13.5" hidden="1">
      <c r="AA646" s="35">
        <f ca="1" t="shared" si="27"/>
        <v>0</v>
      </c>
      <c r="AB646" s="35">
        <v>646</v>
      </c>
    </row>
    <row r="647" spans="27:28" ht="13.5" hidden="1">
      <c r="AA647" s="35">
        <f ca="1" t="shared" si="27"/>
        <v>0</v>
      </c>
      <c r="AB647" s="35">
        <v>647</v>
      </c>
    </row>
    <row r="648" spans="27:28" ht="13.5" hidden="1">
      <c r="AA648" s="35">
        <f ca="1" t="shared" si="27"/>
        <v>0</v>
      </c>
      <c r="AB648" s="35">
        <v>648</v>
      </c>
    </row>
    <row r="649" spans="27:28" ht="13.5" hidden="1">
      <c r="AA649" s="35">
        <f ca="1" t="shared" si="27"/>
        <v>0</v>
      </c>
      <c r="AB649" s="35">
        <v>649</v>
      </c>
    </row>
    <row r="650" spans="27:28" ht="13.5" hidden="1">
      <c r="AA650" s="35">
        <f ca="1" t="shared" si="27"/>
        <v>0</v>
      </c>
      <c r="AB650" s="35">
        <v>650</v>
      </c>
    </row>
    <row r="651" spans="27:28" ht="13.5" hidden="1">
      <c r="AA651" s="35">
        <f ca="1" t="shared" si="27"/>
        <v>0</v>
      </c>
      <c r="AB651" s="35">
        <v>651</v>
      </c>
    </row>
    <row r="652" spans="27:28" ht="13.5" hidden="1">
      <c r="AA652" s="35">
        <f ca="1" t="shared" si="27"/>
        <v>0</v>
      </c>
      <c r="AB652" s="35">
        <v>652</v>
      </c>
    </row>
    <row r="653" spans="27:28" ht="13.5" hidden="1">
      <c r="AA653" s="35">
        <f ca="1" t="shared" si="27"/>
        <v>0</v>
      </c>
      <c r="AB653" s="35">
        <v>653</v>
      </c>
    </row>
    <row r="654" spans="27:28" ht="13.5" hidden="1">
      <c r="AA654" s="35">
        <f ca="1" t="shared" si="27"/>
        <v>0</v>
      </c>
      <c r="AB654" s="35">
        <v>654</v>
      </c>
    </row>
    <row r="655" spans="27:28" ht="13.5" hidden="1">
      <c r="AA655" s="35">
        <f ca="1" t="shared" si="27"/>
        <v>0</v>
      </c>
      <c r="AB655" s="35">
        <v>655</v>
      </c>
    </row>
    <row r="656" spans="27:28" ht="13.5" hidden="1">
      <c r="AA656" s="35">
        <f ca="1" t="shared" si="27"/>
        <v>0</v>
      </c>
      <c r="AB656" s="35">
        <v>656</v>
      </c>
    </row>
    <row r="657" spans="27:28" ht="13.5" hidden="1">
      <c r="AA657" s="35">
        <f ca="1" t="shared" si="27"/>
        <v>0</v>
      </c>
      <c r="AB657" s="35">
        <v>657</v>
      </c>
    </row>
    <row r="658" spans="27:28" ht="13.5" hidden="1">
      <c r="AA658" s="35">
        <f ca="1" t="shared" si="27"/>
        <v>0</v>
      </c>
      <c r="AB658" s="35">
        <v>658</v>
      </c>
    </row>
    <row r="659" spans="27:28" ht="13.5" hidden="1">
      <c r="AA659" s="35">
        <f ca="1" t="shared" si="27"/>
        <v>0</v>
      </c>
      <c r="AB659" s="35">
        <v>659</v>
      </c>
    </row>
    <row r="660" spans="27:28" ht="13.5" hidden="1">
      <c r="AA660" s="35">
        <f ca="1" t="shared" si="27"/>
        <v>0</v>
      </c>
      <c r="AB660" s="35">
        <v>660</v>
      </c>
    </row>
    <row r="661" spans="27:28" ht="13.5" hidden="1">
      <c r="AA661" s="35">
        <f ca="1" t="shared" si="27"/>
        <v>0</v>
      </c>
      <c r="AB661" s="35">
        <v>661</v>
      </c>
    </row>
    <row r="662" spans="27:28" ht="13.5" hidden="1">
      <c r="AA662" s="35">
        <f ca="1" t="shared" si="27"/>
        <v>0</v>
      </c>
      <c r="AB662" s="35">
        <v>662</v>
      </c>
    </row>
    <row r="663" spans="27:28" ht="13.5" hidden="1">
      <c r="AA663" s="35">
        <f ca="1" t="shared" si="27"/>
        <v>0</v>
      </c>
      <c r="AB663" s="35">
        <v>663</v>
      </c>
    </row>
    <row r="664" spans="27:28" ht="13.5" hidden="1">
      <c r="AA664" s="35">
        <f ca="1" t="shared" si="27"/>
        <v>0</v>
      </c>
      <c r="AB664" s="35">
        <v>664</v>
      </c>
    </row>
    <row r="665" spans="27:28" ht="13.5" hidden="1">
      <c r="AA665" s="35">
        <f ca="1" t="shared" si="27"/>
        <v>0</v>
      </c>
      <c r="AB665" s="35">
        <v>665</v>
      </c>
    </row>
    <row r="666" spans="27:28" ht="13.5" hidden="1">
      <c r="AA666" s="35">
        <f ca="1" t="shared" si="27"/>
        <v>0</v>
      </c>
      <c r="AB666" s="35">
        <v>666</v>
      </c>
    </row>
    <row r="667" spans="27:28" ht="13.5" hidden="1">
      <c r="AA667" s="35">
        <f ca="1" t="shared" si="27"/>
        <v>0</v>
      </c>
      <c r="AB667" s="35">
        <v>667</v>
      </c>
    </row>
    <row r="668" spans="27:28" ht="13.5" hidden="1">
      <c r="AA668" s="35">
        <f ca="1" t="shared" si="27"/>
        <v>0</v>
      </c>
      <c r="AB668" s="35">
        <v>668</v>
      </c>
    </row>
    <row r="669" spans="27:28" ht="13.5" hidden="1">
      <c r="AA669" s="35">
        <f ca="1" t="shared" si="27"/>
        <v>0</v>
      </c>
      <c r="AB669" s="35">
        <v>669</v>
      </c>
    </row>
    <row r="670" spans="27:28" ht="13.5" hidden="1">
      <c r="AA670" s="35">
        <f ca="1" t="shared" si="27"/>
        <v>0</v>
      </c>
      <c r="AB670" s="35">
        <v>670</v>
      </c>
    </row>
    <row r="671" spans="27:28" ht="13.5" hidden="1">
      <c r="AA671" s="35">
        <f ca="1" t="shared" si="27"/>
        <v>0</v>
      </c>
      <c r="AB671" s="35">
        <v>671</v>
      </c>
    </row>
    <row r="672" spans="27:28" ht="13.5" hidden="1">
      <c r="AA672" s="35">
        <f ca="1" t="shared" si="27"/>
        <v>0</v>
      </c>
      <c r="AB672" s="35">
        <v>672</v>
      </c>
    </row>
    <row r="673" spans="27:28" ht="13.5" hidden="1">
      <c r="AA673" s="35">
        <f ca="1" t="shared" si="27"/>
        <v>0</v>
      </c>
      <c r="AB673" s="35">
        <v>673</v>
      </c>
    </row>
    <row r="674" spans="27:28" ht="13.5" hidden="1">
      <c r="AA674" s="35">
        <f ca="1" t="shared" si="27"/>
        <v>0</v>
      </c>
      <c r="AB674" s="35">
        <v>674</v>
      </c>
    </row>
    <row r="675" spans="27:28" ht="13.5" hidden="1">
      <c r="AA675" s="35">
        <f ca="1" t="shared" si="27"/>
        <v>0</v>
      </c>
      <c r="AB675" s="35">
        <v>675</v>
      </c>
    </row>
    <row r="676" spans="27:28" ht="13.5" hidden="1">
      <c r="AA676" s="35">
        <f ca="1" t="shared" si="27"/>
        <v>0</v>
      </c>
      <c r="AB676" s="35">
        <v>676</v>
      </c>
    </row>
    <row r="677" spans="27:28" ht="13.5" hidden="1">
      <c r="AA677" s="35">
        <f ca="1" t="shared" si="27"/>
        <v>0</v>
      </c>
      <c r="AB677" s="35">
        <v>677</v>
      </c>
    </row>
    <row r="678" spans="27:28" ht="13.5" hidden="1">
      <c r="AA678" s="35">
        <f ca="1" t="shared" si="27"/>
        <v>0</v>
      </c>
      <c r="AB678" s="35">
        <v>678</v>
      </c>
    </row>
    <row r="679" spans="27:28" ht="13.5" hidden="1">
      <c r="AA679" s="35">
        <f ca="1" t="shared" si="27"/>
        <v>0</v>
      </c>
      <c r="AB679" s="35">
        <v>679</v>
      </c>
    </row>
    <row r="680" spans="27:28" ht="13.5" hidden="1">
      <c r="AA680" s="35">
        <f ca="1" t="shared" si="27"/>
        <v>0</v>
      </c>
      <c r="AB680" s="35">
        <v>680</v>
      </c>
    </row>
    <row r="681" spans="27:28" ht="13.5" hidden="1">
      <c r="AA681" s="35">
        <f ca="1" t="shared" si="27"/>
        <v>0</v>
      </c>
      <c r="AB681" s="35">
        <v>681</v>
      </c>
    </row>
    <row r="682" spans="27:28" ht="13.5" hidden="1">
      <c r="AA682" s="35">
        <f ca="1" t="shared" si="27"/>
        <v>0</v>
      </c>
      <c r="AB682" s="35">
        <v>682</v>
      </c>
    </row>
    <row r="683" spans="27:28" ht="13.5" hidden="1">
      <c r="AA683" s="35">
        <f ca="1" t="shared" si="27"/>
        <v>0</v>
      </c>
      <c r="AB683" s="35">
        <v>683</v>
      </c>
    </row>
    <row r="684" spans="27:28" ht="13.5" hidden="1">
      <c r="AA684" s="35">
        <f ca="1" t="shared" si="27"/>
        <v>0</v>
      </c>
      <c r="AB684" s="35">
        <v>684</v>
      </c>
    </row>
    <row r="685" spans="27:28" ht="13.5" hidden="1">
      <c r="AA685" s="35">
        <f ca="1" t="shared" si="27"/>
        <v>0</v>
      </c>
      <c r="AB685" s="35">
        <v>685</v>
      </c>
    </row>
    <row r="686" spans="27:28" ht="13.5" hidden="1">
      <c r="AA686" s="35">
        <f ca="1" t="shared" si="27"/>
        <v>0</v>
      </c>
      <c r="AB686" s="35">
        <v>686</v>
      </c>
    </row>
    <row r="687" spans="27:28" ht="13.5" hidden="1">
      <c r="AA687" s="35">
        <f ca="1" t="shared" si="27"/>
        <v>0</v>
      </c>
      <c r="AB687" s="35">
        <v>687</v>
      </c>
    </row>
    <row r="688" spans="27:28" ht="13.5" hidden="1">
      <c r="AA688" s="35">
        <f ca="1" t="shared" si="27"/>
        <v>0</v>
      </c>
      <c r="AB688" s="35">
        <v>688</v>
      </c>
    </row>
    <row r="689" spans="27:28" ht="13.5" hidden="1">
      <c r="AA689" s="35">
        <f ca="1" t="shared" si="27"/>
        <v>0</v>
      </c>
      <c r="AB689" s="35">
        <v>689</v>
      </c>
    </row>
    <row r="690" spans="27:28" ht="13.5" hidden="1">
      <c r="AA690" s="35">
        <f ca="1" t="shared" si="27"/>
        <v>0</v>
      </c>
      <c r="AB690" s="35">
        <v>690</v>
      </c>
    </row>
    <row r="691" spans="27:28" ht="13.5" hidden="1">
      <c r="AA691" s="35">
        <f ca="1" t="shared" si="27"/>
        <v>0</v>
      </c>
      <c r="AB691" s="35">
        <v>691</v>
      </c>
    </row>
    <row r="692" spans="27:28" ht="13.5" hidden="1">
      <c r="AA692" s="35">
        <f ca="1" t="shared" si="27"/>
        <v>0</v>
      </c>
      <c r="AB692" s="35">
        <v>692</v>
      </c>
    </row>
    <row r="693" spans="27:28" ht="13.5" hidden="1">
      <c r="AA693" s="35">
        <f ca="1" t="shared" si="27"/>
        <v>0</v>
      </c>
      <c r="AB693" s="35">
        <v>693</v>
      </c>
    </row>
    <row r="694" spans="27:28" ht="13.5" hidden="1">
      <c r="AA694" s="35">
        <f ca="1" t="shared" si="27"/>
        <v>0</v>
      </c>
      <c r="AB694" s="35">
        <v>694</v>
      </c>
    </row>
    <row r="695" spans="27:28" ht="13.5" hidden="1">
      <c r="AA695" s="35">
        <f ca="1" t="shared" si="27"/>
        <v>0</v>
      </c>
      <c r="AB695" s="35">
        <v>695</v>
      </c>
    </row>
    <row r="696" spans="27:28" ht="13.5" hidden="1">
      <c r="AA696" s="35">
        <f ca="1" t="shared" si="27"/>
        <v>0</v>
      </c>
      <c r="AB696" s="35">
        <v>696</v>
      </c>
    </row>
    <row r="697" spans="27:28" ht="13.5" hidden="1">
      <c r="AA697" s="35">
        <f ca="1" t="shared" si="27"/>
        <v>0</v>
      </c>
      <c r="AB697" s="35">
        <v>697</v>
      </c>
    </row>
    <row r="698" spans="27:28" ht="13.5" hidden="1">
      <c r="AA698" s="35">
        <f ca="1" t="shared" si="27"/>
        <v>0</v>
      </c>
      <c r="AB698" s="35">
        <v>698</v>
      </c>
    </row>
    <row r="699" spans="27:28" ht="13.5" hidden="1">
      <c r="AA699" s="35">
        <f ca="1" t="shared" si="27"/>
        <v>0</v>
      </c>
      <c r="AB699" s="35">
        <v>699</v>
      </c>
    </row>
    <row r="700" spans="27:28" ht="13.5" hidden="1">
      <c r="AA700" s="35">
        <f ca="1" t="shared" si="27"/>
        <v>0</v>
      </c>
      <c r="AB700" s="35">
        <v>700</v>
      </c>
    </row>
    <row r="701" spans="27:28" ht="13.5" hidden="1">
      <c r="AA701" s="35">
        <f ca="1" t="shared" si="27"/>
        <v>0</v>
      </c>
      <c r="AB701" s="35">
        <v>701</v>
      </c>
    </row>
    <row r="702" spans="27:28" ht="13.5" hidden="1">
      <c r="AA702" s="35">
        <f ca="1" t="shared" si="27"/>
        <v>0</v>
      </c>
      <c r="AB702" s="35">
        <v>702</v>
      </c>
    </row>
    <row r="703" spans="27:28" ht="13.5" hidden="1">
      <c r="AA703" s="35">
        <f ca="1" t="shared" si="27"/>
        <v>0</v>
      </c>
      <c r="AB703" s="35">
        <v>703</v>
      </c>
    </row>
    <row r="704" spans="27:28" ht="13.5" hidden="1">
      <c r="AA704" s="35">
        <f ca="1" t="shared" si="27"/>
        <v>0</v>
      </c>
      <c r="AB704" s="35">
        <v>704</v>
      </c>
    </row>
    <row r="705" spans="27:28" ht="13.5" hidden="1">
      <c r="AA705" s="35">
        <f ca="1" t="shared" si="27"/>
        <v>0</v>
      </c>
      <c r="AB705" s="35">
        <v>705</v>
      </c>
    </row>
    <row r="706" spans="27:28" ht="13.5" hidden="1">
      <c r="AA706" s="35">
        <f ca="1" t="shared" si="27"/>
        <v>0</v>
      </c>
      <c r="AB706" s="35">
        <v>706</v>
      </c>
    </row>
    <row r="707" spans="27:28" ht="13.5" hidden="1">
      <c r="AA707" s="35">
        <f ca="1" t="shared" si="27"/>
        <v>0</v>
      </c>
      <c r="AB707" s="35">
        <v>707</v>
      </c>
    </row>
    <row r="708" spans="27:28" ht="13.5" hidden="1">
      <c r="AA708" s="35">
        <f ca="1" t="shared" si="27"/>
        <v>0</v>
      </c>
      <c r="AB708" s="35">
        <v>708</v>
      </c>
    </row>
    <row r="709" spans="27:28" ht="13.5" hidden="1">
      <c r="AA709" s="35">
        <f ca="1" t="shared" si="28" ref="AA709:AA772">INDIRECT($W$6&amp;"!"&amp;"B"&amp;ROW(B709))</f>
        <v>0</v>
      </c>
      <c r="AB709" s="35">
        <v>709</v>
      </c>
    </row>
    <row r="710" spans="27:28" ht="13.5" hidden="1">
      <c r="AA710" s="35">
        <f ca="1" t="shared" si="28"/>
        <v>0</v>
      </c>
      <c r="AB710" s="35">
        <v>710</v>
      </c>
    </row>
    <row r="711" spans="27:28" ht="13.5" hidden="1">
      <c r="AA711" s="35">
        <f ca="1" t="shared" si="28"/>
        <v>0</v>
      </c>
      <c r="AB711" s="35">
        <v>711</v>
      </c>
    </row>
    <row r="712" spans="27:28" ht="13.5" hidden="1">
      <c r="AA712" s="35">
        <f ca="1" t="shared" si="28"/>
        <v>0</v>
      </c>
      <c r="AB712" s="35">
        <v>712</v>
      </c>
    </row>
    <row r="713" spans="27:28" ht="13.5" hidden="1">
      <c r="AA713" s="35">
        <f ca="1" t="shared" si="28"/>
        <v>0</v>
      </c>
      <c r="AB713" s="35">
        <v>713</v>
      </c>
    </row>
    <row r="714" spans="27:28" ht="13.5" hidden="1">
      <c r="AA714" s="35">
        <f ca="1" t="shared" si="28"/>
        <v>0</v>
      </c>
      <c r="AB714" s="35">
        <v>714</v>
      </c>
    </row>
    <row r="715" spans="27:28" ht="13.5" hidden="1">
      <c r="AA715" s="35">
        <f ca="1" t="shared" si="28"/>
        <v>0</v>
      </c>
      <c r="AB715" s="35">
        <v>715</v>
      </c>
    </row>
    <row r="716" spans="27:28" ht="13.5" hidden="1">
      <c r="AA716" s="35">
        <f ca="1" t="shared" si="28"/>
        <v>0</v>
      </c>
      <c r="AB716" s="35">
        <v>716</v>
      </c>
    </row>
    <row r="717" spans="27:28" ht="13.5" hidden="1">
      <c r="AA717" s="35">
        <f ca="1" t="shared" si="28"/>
        <v>0</v>
      </c>
      <c r="AB717" s="35">
        <v>717</v>
      </c>
    </row>
    <row r="718" spans="27:28" ht="13.5" hidden="1">
      <c r="AA718" s="35">
        <f ca="1" t="shared" si="28"/>
        <v>0</v>
      </c>
      <c r="AB718" s="35">
        <v>718</v>
      </c>
    </row>
    <row r="719" spans="27:28" ht="13.5" hidden="1">
      <c r="AA719" s="35">
        <f ca="1" t="shared" si="28"/>
        <v>0</v>
      </c>
      <c r="AB719" s="35">
        <v>719</v>
      </c>
    </row>
    <row r="720" spans="27:28" ht="13.5" hidden="1">
      <c r="AA720" s="35">
        <f ca="1" t="shared" si="28"/>
        <v>0</v>
      </c>
      <c r="AB720" s="35">
        <v>720</v>
      </c>
    </row>
    <row r="721" spans="27:28" ht="13.5" hidden="1">
      <c r="AA721" s="35">
        <f ca="1" t="shared" si="28"/>
        <v>0</v>
      </c>
      <c r="AB721" s="35">
        <v>721</v>
      </c>
    </row>
    <row r="722" spans="27:28" ht="13.5" hidden="1">
      <c r="AA722" s="35">
        <f ca="1" t="shared" si="28"/>
        <v>0</v>
      </c>
      <c r="AB722" s="35">
        <v>722</v>
      </c>
    </row>
    <row r="723" spans="27:28" ht="13.5" hidden="1">
      <c r="AA723" s="35">
        <f ca="1" t="shared" si="28"/>
        <v>0</v>
      </c>
      <c r="AB723" s="35">
        <v>723</v>
      </c>
    </row>
    <row r="724" spans="27:28" ht="13.5" hidden="1">
      <c r="AA724" s="35">
        <f ca="1" t="shared" si="28"/>
        <v>0</v>
      </c>
      <c r="AB724" s="35">
        <v>724</v>
      </c>
    </row>
    <row r="725" spans="27:28" ht="13.5" hidden="1">
      <c r="AA725" s="35">
        <f ca="1" t="shared" si="28"/>
        <v>0</v>
      </c>
      <c r="AB725" s="35">
        <v>725</v>
      </c>
    </row>
    <row r="726" spans="27:28" ht="13.5" hidden="1">
      <c r="AA726" s="35">
        <f ca="1" t="shared" si="28"/>
        <v>0</v>
      </c>
      <c r="AB726" s="35">
        <v>726</v>
      </c>
    </row>
    <row r="727" spans="27:28" ht="13.5" hidden="1">
      <c r="AA727" s="35">
        <f ca="1" t="shared" si="28"/>
        <v>0</v>
      </c>
      <c r="AB727" s="35">
        <v>727</v>
      </c>
    </row>
    <row r="728" spans="27:28" ht="13.5" hidden="1">
      <c r="AA728" s="35">
        <f ca="1" t="shared" si="28"/>
        <v>0</v>
      </c>
      <c r="AB728" s="35">
        <v>728</v>
      </c>
    </row>
    <row r="729" spans="27:28" ht="13.5" hidden="1">
      <c r="AA729" s="35">
        <f ca="1" t="shared" si="28"/>
        <v>0</v>
      </c>
      <c r="AB729" s="35">
        <v>729</v>
      </c>
    </row>
    <row r="730" spans="27:28" ht="13.5" hidden="1">
      <c r="AA730" s="35">
        <f ca="1" t="shared" si="28"/>
        <v>0</v>
      </c>
      <c r="AB730" s="35">
        <v>730</v>
      </c>
    </row>
    <row r="731" spans="27:28" ht="13.5" hidden="1">
      <c r="AA731" s="35">
        <f ca="1" t="shared" si="28"/>
        <v>0</v>
      </c>
      <c r="AB731" s="35">
        <v>731</v>
      </c>
    </row>
    <row r="732" spans="27:28" ht="13.5" hidden="1">
      <c r="AA732" s="35">
        <f ca="1" t="shared" si="28"/>
        <v>0</v>
      </c>
      <c r="AB732" s="35">
        <v>732</v>
      </c>
    </row>
    <row r="733" spans="27:28" ht="13.5" hidden="1">
      <c r="AA733" s="35">
        <f ca="1" t="shared" si="28"/>
        <v>0</v>
      </c>
      <c r="AB733" s="35">
        <v>733</v>
      </c>
    </row>
    <row r="734" spans="27:28" ht="13.5" hidden="1">
      <c r="AA734" s="35">
        <f ca="1" t="shared" si="28"/>
        <v>0</v>
      </c>
      <c r="AB734" s="35">
        <v>734</v>
      </c>
    </row>
    <row r="735" spans="27:28" ht="13.5" hidden="1">
      <c r="AA735" s="35">
        <f ca="1" t="shared" si="28"/>
        <v>0</v>
      </c>
      <c r="AB735" s="35">
        <v>735</v>
      </c>
    </row>
    <row r="736" spans="27:28" ht="13.5" hidden="1">
      <c r="AA736" s="35">
        <f ca="1" t="shared" si="28"/>
        <v>0</v>
      </c>
      <c r="AB736" s="35">
        <v>736</v>
      </c>
    </row>
    <row r="737" spans="27:28" ht="13.5" hidden="1">
      <c r="AA737" s="35">
        <f ca="1" t="shared" si="28"/>
        <v>0</v>
      </c>
      <c r="AB737" s="35">
        <v>737</v>
      </c>
    </row>
    <row r="738" spans="27:28" ht="13.5" hidden="1">
      <c r="AA738" s="35">
        <f ca="1" t="shared" si="28"/>
        <v>0</v>
      </c>
      <c r="AB738" s="35">
        <v>738</v>
      </c>
    </row>
    <row r="739" spans="27:28" ht="13.5" hidden="1">
      <c r="AA739" s="35">
        <f ca="1" t="shared" si="28"/>
        <v>0</v>
      </c>
      <c r="AB739" s="35">
        <v>739</v>
      </c>
    </row>
    <row r="740" spans="27:28" ht="13.5" hidden="1">
      <c r="AA740" s="35">
        <f ca="1" t="shared" si="28"/>
        <v>0</v>
      </c>
      <c r="AB740" s="35">
        <v>740</v>
      </c>
    </row>
    <row r="741" spans="27:28" ht="13.5" hidden="1">
      <c r="AA741" s="35">
        <f ca="1" t="shared" si="28"/>
        <v>0</v>
      </c>
      <c r="AB741" s="35">
        <v>741</v>
      </c>
    </row>
    <row r="742" spans="27:28" ht="13.5" hidden="1">
      <c r="AA742" s="35">
        <f ca="1" t="shared" si="28"/>
        <v>0</v>
      </c>
      <c r="AB742" s="35">
        <v>742</v>
      </c>
    </row>
    <row r="743" spans="27:28" ht="13.5" hidden="1">
      <c r="AA743" s="35">
        <f ca="1" t="shared" si="28"/>
        <v>0</v>
      </c>
      <c r="AB743" s="35">
        <v>743</v>
      </c>
    </row>
    <row r="744" spans="27:28" ht="13.5" hidden="1">
      <c r="AA744" s="35">
        <f ca="1" t="shared" si="28"/>
        <v>0</v>
      </c>
      <c r="AB744" s="35">
        <v>744</v>
      </c>
    </row>
    <row r="745" spans="27:28" ht="13.5" hidden="1">
      <c r="AA745" s="35">
        <f ca="1" t="shared" si="28"/>
        <v>0</v>
      </c>
      <c r="AB745" s="35">
        <v>745</v>
      </c>
    </row>
    <row r="746" spans="27:28" ht="13.5" hidden="1">
      <c r="AA746" s="35">
        <f ca="1" t="shared" si="28"/>
        <v>0</v>
      </c>
      <c r="AB746" s="35">
        <v>746</v>
      </c>
    </row>
    <row r="747" spans="27:28" ht="13.5" hidden="1">
      <c r="AA747" s="35">
        <f ca="1" t="shared" si="28"/>
        <v>0</v>
      </c>
      <c r="AB747" s="35">
        <v>747</v>
      </c>
    </row>
    <row r="748" spans="27:28" ht="13.5" hidden="1">
      <c r="AA748" s="35">
        <f ca="1" t="shared" si="28"/>
        <v>0</v>
      </c>
      <c r="AB748" s="35">
        <v>748</v>
      </c>
    </row>
    <row r="749" spans="27:28" ht="13.5" hidden="1">
      <c r="AA749" s="35">
        <f ca="1" t="shared" si="28"/>
        <v>0</v>
      </c>
      <c r="AB749" s="35">
        <v>749</v>
      </c>
    </row>
    <row r="750" spans="27:28" ht="13.5" hidden="1">
      <c r="AA750" s="35">
        <f ca="1" t="shared" si="28"/>
        <v>0</v>
      </c>
      <c r="AB750" s="35">
        <v>750</v>
      </c>
    </row>
    <row r="751" spans="27:28" ht="13.5" hidden="1">
      <c r="AA751" s="35">
        <f ca="1" t="shared" si="28"/>
        <v>0</v>
      </c>
      <c r="AB751" s="35">
        <v>751</v>
      </c>
    </row>
    <row r="752" spans="27:28" ht="13.5" hidden="1">
      <c r="AA752" s="35">
        <f ca="1" t="shared" si="28"/>
        <v>0</v>
      </c>
      <c r="AB752" s="35">
        <v>752</v>
      </c>
    </row>
    <row r="753" spans="27:28" ht="13.5" hidden="1">
      <c r="AA753" s="35">
        <f ca="1" t="shared" si="28"/>
        <v>0</v>
      </c>
      <c r="AB753" s="35">
        <v>753</v>
      </c>
    </row>
    <row r="754" spans="27:28" ht="13.5" hidden="1">
      <c r="AA754" s="35">
        <f ca="1" t="shared" si="28"/>
        <v>0</v>
      </c>
      <c r="AB754" s="35">
        <v>754</v>
      </c>
    </row>
    <row r="755" spans="27:28" ht="13.5" hidden="1">
      <c r="AA755" s="35">
        <f ca="1" t="shared" si="28"/>
        <v>0</v>
      </c>
      <c r="AB755" s="35">
        <v>755</v>
      </c>
    </row>
    <row r="756" spans="27:28" ht="13.5" hidden="1">
      <c r="AA756" s="35">
        <f ca="1" t="shared" si="28"/>
        <v>0</v>
      </c>
      <c r="AB756" s="35">
        <v>756</v>
      </c>
    </row>
    <row r="757" spans="27:28" ht="13.5" hidden="1">
      <c r="AA757" s="35">
        <f ca="1" t="shared" si="28"/>
        <v>0</v>
      </c>
      <c r="AB757" s="35">
        <v>757</v>
      </c>
    </row>
    <row r="758" spans="27:28" ht="13.5" hidden="1">
      <c r="AA758" s="35">
        <f ca="1" t="shared" si="28"/>
        <v>0</v>
      </c>
      <c r="AB758" s="35">
        <v>758</v>
      </c>
    </row>
    <row r="759" spans="27:28" ht="13.5" hidden="1">
      <c r="AA759" s="35">
        <f ca="1" t="shared" si="28"/>
        <v>0</v>
      </c>
      <c r="AB759" s="35">
        <v>759</v>
      </c>
    </row>
    <row r="760" spans="27:28" ht="13.5" hidden="1">
      <c r="AA760" s="35">
        <f ca="1" t="shared" si="28"/>
        <v>0</v>
      </c>
      <c r="AB760" s="35">
        <v>760</v>
      </c>
    </row>
    <row r="761" spans="27:28" ht="13.5" hidden="1">
      <c r="AA761" s="35">
        <f ca="1" t="shared" si="28"/>
        <v>0</v>
      </c>
      <c r="AB761" s="35">
        <v>761</v>
      </c>
    </row>
    <row r="762" spans="27:28" ht="13.5" hidden="1">
      <c r="AA762" s="35">
        <f ca="1" t="shared" si="28"/>
        <v>0</v>
      </c>
      <c r="AB762" s="35">
        <v>762</v>
      </c>
    </row>
    <row r="763" spans="27:28" ht="13.5" hidden="1">
      <c r="AA763" s="35">
        <f ca="1" t="shared" si="28"/>
        <v>0</v>
      </c>
      <c r="AB763" s="35">
        <v>763</v>
      </c>
    </row>
    <row r="764" spans="27:28" ht="13.5" hidden="1">
      <c r="AA764" s="35">
        <f ca="1" t="shared" si="28"/>
        <v>0</v>
      </c>
      <c r="AB764" s="35">
        <v>764</v>
      </c>
    </row>
    <row r="765" spans="27:28" ht="13.5" hidden="1">
      <c r="AA765" s="35">
        <f ca="1" t="shared" si="28"/>
        <v>0</v>
      </c>
      <c r="AB765" s="35">
        <v>765</v>
      </c>
    </row>
    <row r="766" spans="27:28" ht="13.5" hidden="1">
      <c r="AA766" s="35">
        <f ca="1" t="shared" si="28"/>
        <v>0</v>
      </c>
      <c r="AB766" s="35">
        <v>766</v>
      </c>
    </row>
    <row r="767" spans="27:28" ht="13.5" hidden="1">
      <c r="AA767" s="35">
        <f ca="1" t="shared" si="28"/>
        <v>0</v>
      </c>
      <c r="AB767" s="35">
        <v>767</v>
      </c>
    </row>
    <row r="768" spans="27:28" ht="13.5" hidden="1">
      <c r="AA768" s="35">
        <f ca="1" t="shared" si="28"/>
        <v>0</v>
      </c>
      <c r="AB768" s="35">
        <v>768</v>
      </c>
    </row>
    <row r="769" spans="27:28" ht="13.5" hidden="1">
      <c r="AA769" s="35">
        <f ca="1" t="shared" si="28"/>
        <v>0</v>
      </c>
      <c r="AB769" s="35">
        <v>769</v>
      </c>
    </row>
    <row r="770" spans="27:28" ht="13.5" hidden="1">
      <c r="AA770" s="35">
        <f ca="1" t="shared" si="28"/>
        <v>0</v>
      </c>
      <c r="AB770" s="35">
        <v>770</v>
      </c>
    </row>
    <row r="771" spans="27:28" ht="13.5" hidden="1">
      <c r="AA771" s="35">
        <f ca="1" t="shared" si="28"/>
        <v>0</v>
      </c>
      <c r="AB771" s="35">
        <v>771</v>
      </c>
    </row>
    <row r="772" spans="27:28" ht="13.5" hidden="1">
      <c r="AA772" s="35">
        <f ca="1" t="shared" si="28"/>
        <v>0</v>
      </c>
      <c r="AB772" s="35">
        <v>772</v>
      </c>
    </row>
    <row r="773" spans="27:28" ht="13.5" hidden="1">
      <c r="AA773" s="35">
        <f ca="1" t="shared" si="29" ref="AA773:AA836">INDIRECT($W$6&amp;"!"&amp;"B"&amp;ROW(B773))</f>
        <v>0</v>
      </c>
      <c r="AB773" s="35">
        <v>773</v>
      </c>
    </row>
    <row r="774" spans="27:28" ht="13.5" hidden="1">
      <c r="AA774" s="35">
        <f ca="1" t="shared" si="29"/>
        <v>0</v>
      </c>
      <c r="AB774" s="35">
        <v>774</v>
      </c>
    </row>
    <row r="775" spans="27:28" ht="13.5" hidden="1">
      <c r="AA775" s="35">
        <f ca="1" t="shared" si="29"/>
        <v>0</v>
      </c>
      <c r="AB775" s="35">
        <v>775</v>
      </c>
    </row>
    <row r="776" spans="27:28" ht="13.5" hidden="1">
      <c r="AA776" s="35">
        <f ca="1" t="shared" si="29"/>
        <v>0</v>
      </c>
      <c r="AB776" s="35">
        <v>776</v>
      </c>
    </row>
    <row r="777" spans="27:28" ht="13.5" hidden="1">
      <c r="AA777" s="35">
        <f ca="1" t="shared" si="29"/>
        <v>0</v>
      </c>
      <c r="AB777" s="35">
        <v>777</v>
      </c>
    </row>
    <row r="778" spans="27:28" ht="13.5" hidden="1">
      <c r="AA778" s="35">
        <f ca="1" t="shared" si="29"/>
        <v>0</v>
      </c>
      <c r="AB778" s="35">
        <v>778</v>
      </c>
    </row>
    <row r="779" spans="27:28" ht="13.5" hidden="1">
      <c r="AA779" s="35">
        <f ca="1" t="shared" si="29"/>
        <v>0</v>
      </c>
      <c r="AB779" s="35">
        <v>779</v>
      </c>
    </row>
    <row r="780" spans="27:28" ht="13.5" hidden="1">
      <c r="AA780" s="35">
        <f ca="1" t="shared" si="29"/>
        <v>0</v>
      </c>
      <c r="AB780" s="35">
        <v>780</v>
      </c>
    </row>
    <row r="781" spans="27:28" ht="13.5" hidden="1">
      <c r="AA781" s="35">
        <f ca="1" t="shared" si="29"/>
        <v>0</v>
      </c>
      <c r="AB781" s="35">
        <v>781</v>
      </c>
    </row>
    <row r="782" spans="27:28" ht="13.5" hidden="1">
      <c r="AA782" s="35">
        <f ca="1" t="shared" si="29"/>
        <v>0</v>
      </c>
      <c r="AB782" s="35">
        <v>782</v>
      </c>
    </row>
    <row r="783" spans="27:28" ht="13.5" hidden="1">
      <c r="AA783" s="35">
        <f ca="1" t="shared" si="29"/>
        <v>0</v>
      </c>
      <c r="AB783" s="35">
        <v>783</v>
      </c>
    </row>
    <row r="784" spans="27:28" ht="13.5" hidden="1">
      <c r="AA784" s="35">
        <f ca="1" t="shared" si="29"/>
        <v>0</v>
      </c>
      <c r="AB784" s="35">
        <v>784</v>
      </c>
    </row>
    <row r="785" spans="27:28" ht="13.5" hidden="1">
      <c r="AA785" s="35">
        <f ca="1" t="shared" si="29"/>
        <v>0</v>
      </c>
      <c r="AB785" s="35">
        <v>785</v>
      </c>
    </row>
    <row r="786" spans="27:28" ht="13.5" hidden="1">
      <c r="AA786" s="35">
        <f ca="1" t="shared" si="29"/>
        <v>0</v>
      </c>
      <c r="AB786" s="35">
        <v>786</v>
      </c>
    </row>
    <row r="787" spans="27:28" ht="13.5" hidden="1">
      <c r="AA787" s="35">
        <f ca="1" t="shared" si="29"/>
        <v>0</v>
      </c>
      <c r="AB787" s="35">
        <v>787</v>
      </c>
    </row>
    <row r="788" spans="27:28" ht="13.5" hidden="1">
      <c r="AA788" s="35">
        <f ca="1" t="shared" si="29"/>
        <v>0</v>
      </c>
      <c r="AB788" s="35">
        <v>788</v>
      </c>
    </row>
    <row r="789" spans="27:28" ht="13.5" hidden="1">
      <c r="AA789" s="35">
        <f ca="1" t="shared" si="29"/>
        <v>0</v>
      </c>
      <c r="AB789" s="35">
        <v>789</v>
      </c>
    </row>
    <row r="790" spans="27:28" ht="13.5" hidden="1">
      <c r="AA790" s="35">
        <f ca="1" t="shared" si="29"/>
        <v>0</v>
      </c>
      <c r="AB790" s="35">
        <v>790</v>
      </c>
    </row>
    <row r="791" spans="27:28" ht="13.5" hidden="1">
      <c r="AA791" s="35">
        <f ca="1" t="shared" si="29"/>
        <v>0</v>
      </c>
      <c r="AB791" s="35">
        <v>791</v>
      </c>
    </row>
    <row r="792" spans="27:28" ht="13.5" hidden="1">
      <c r="AA792" s="35">
        <f ca="1" t="shared" si="29"/>
        <v>0</v>
      </c>
      <c r="AB792" s="35">
        <v>792</v>
      </c>
    </row>
    <row r="793" spans="27:28" ht="13.5" hidden="1">
      <c r="AA793" s="35">
        <f ca="1" t="shared" si="29"/>
        <v>0</v>
      </c>
      <c r="AB793" s="35">
        <v>793</v>
      </c>
    </row>
    <row r="794" spans="27:28" ht="13.5" hidden="1">
      <c r="AA794" s="35">
        <f ca="1" t="shared" si="29"/>
        <v>0</v>
      </c>
      <c r="AB794" s="35">
        <v>794</v>
      </c>
    </row>
    <row r="795" spans="27:28" ht="13.5" hidden="1">
      <c r="AA795" s="35">
        <f ca="1" t="shared" si="29"/>
        <v>0</v>
      </c>
      <c r="AB795" s="35">
        <v>795</v>
      </c>
    </row>
    <row r="796" spans="27:28" ht="13.5" hidden="1">
      <c r="AA796" s="35">
        <f ca="1" t="shared" si="29"/>
        <v>0</v>
      </c>
      <c r="AB796" s="35">
        <v>796</v>
      </c>
    </row>
    <row r="797" spans="27:28" ht="13.5" hidden="1">
      <c r="AA797" s="35">
        <f ca="1" t="shared" si="29"/>
        <v>0</v>
      </c>
      <c r="AB797" s="35">
        <v>797</v>
      </c>
    </row>
    <row r="798" spans="27:28" ht="13.5" hidden="1">
      <c r="AA798" s="35">
        <f ca="1" t="shared" si="29"/>
        <v>0</v>
      </c>
      <c r="AB798" s="35">
        <v>798</v>
      </c>
    </row>
    <row r="799" spans="27:28" ht="13.5" hidden="1">
      <c r="AA799" s="35">
        <f ca="1" t="shared" si="29"/>
        <v>0</v>
      </c>
      <c r="AB799" s="35">
        <v>799</v>
      </c>
    </row>
    <row r="800" spans="27:28" ht="13.5" hidden="1">
      <c r="AA800" s="35">
        <f ca="1" t="shared" si="29"/>
        <v>0</v>
      </c>
      <c r="AB800" s="35">
        <v>800</v>
      </c>
    </row>
    <row r="801" spans="27:28" ht="13.5" hidden="1">
      <c r="AA801" s="35">
        <f ca="1" t="shared" si="29"/>
        <v>0</v>
      </c>
      <c r="AB801" s="35">
        <v>801</v>
      </c>
    </row>
    <row r="802" spans="27:28" ht="13.5" hidden="1">
      <c r="AA802" s="35">
        <f ca="1" t="shared" si="29"/>
        <v>0</v>
      </c>
      <c r="AB802" s="35">
        <v>802</v>
      </c>
    </row>
    <row r="803" spans="27:28" ht="13.5" hidden="1">
      <c r="AA803" s="35">
        <f ca="1" t="shared" si="29"/>
        <v>0</v>
      </c>
      <c r="AB803" s="35">
        <v>803</v>
      </c>
    </row>
    <row r="804" spans="27:28" ht="13.5" hidden="1">
      <c r="AA804" s="35">
        <f ca="1" t="shared" si="29"/>
        <v>0</v>
      </c>
      <c r="AB804" s="35">
        <v>804</v>
      </c>
    </row>
    <row r="805" spans="27:28" ht="13.5" hidden="1">
      <c r="AA805" s="35">
        <f ca="1" t="shared" si="29"/>
        <v>0</v>
      </c>
      <c r="AB805" s="35">
        <v>805</v>
      </c>
    </row>
    <row r="806" spans="27:28" ht="13.5" hidden="1">
      <c r="AA806" s="35">
        <f ca="1" t="shared" si="29"/>
        <v>0</v>
      </c>
      <c r="AB806" s="35">
        <v>806</v>
      </c>
    </row>
    <row r="807" spans="27:28" ht="13.5" hidden="1">
      <c r="AA807" s="35">
        <f ca="1" t="shared" si="29"/>
        <v>0</v>
      </c>
      <c r="AB807" s="35">
        <v>807</v>
      </c>
    </row>
    <row r="808" spans="27:28" ht="13.5" hidden="1">
      <c r="AA808" s="35">
        <f ca="1" t="shared" si="29"/>
        <v>0</v>
      </c>
      <c r="AB808" s="35">
        <v>808</v>
      </c>
    </row>
    <row r="809" spans="27:28" ht="13.5" hidden="1">
      <c r="AA809" s="35">
        <f ca="1" t="shared" si="29"/>
        <v>0</v>
      </c>
      <c r="AB809" s="35">
        <v>809</v>
      </c>
    </row>
    <row r="810" spans="27:28" ht="13.5" hidden="1">
      <c r="AA810" s="35">
        <f ca="1" t="shared" si="29"/>
        <v>0</v>
      </c>
      <c r="AB810" s="35">
        <v>810</v>
      </c>
    </row>
    <row r="811" spans="27:28" ht="13.5" hidden="1">
      <c r="AA811" s="35">
        <f ca="1" t="shared" si="29"/>
        <v>0</v>
      </c>
      <c r="AB811" s="35">
        <v>811</v>
      </c>
    </row>
    <row r="812" spans="27:28" ht="13.5" hidden="1">
      <c r="AA812" s="35">
        <f ca="1" t="shared" si="29"/>
        <v>0</v>
      </c>
      <c r="AB812" s="35">
        <v>812</v>
      </c>
    </row>
    <row r="813" spans="27:28" ht="13.5" hidden="1">
      <c r="AA813" s="35">
        <f ca="1" t="shared" si="29"/>
        <v>0</v>
      </c>
      <c r="AB813" s="35">
        <v>813</v>
      </c>
    </row>
    <row r="814" spans="27:28" ht="13.5" hidden="1">
      <c r="AA814" s="35">
        <f ca="1" t="shared" si="29"/>
        <v>0</v>
      </c>
      <c r="AB814" s="35">
        <v>814</v>
      </c>
    </row>
    <row r="815" spans="27:28" ht="13.5" hidden="1">
      <c r="AA815" s="35">
        <f ca="1" t="shared" si="29"/>
        <v>0</v>
      </c>
      <c r="AB815" s="35">
        <v>815</v>
      </c>
    </row>
    <row r="816" spans="27:28" ht="13.5" hidden="1">
      <c r="AA816" s="35">
        <f ca="1" t="shared" si="29"/>
        <v>0</v>
      </c>
      <c r="AB816" s="35">
        <v>816</v>
      </c>
    </row>
    <row r="817" spans="27:28" ht="13.5" hidden="1">
      <c r="AA817" s="35">
        <f ca="1" t="shared" si="29"/>
        <v>0</v>
      </c>
      <c r="AB817" s="35">
        <v>817</v>
      </c>
    </row>
    <row r="818" spans="27:28" ht="13.5" hidden="1">
      <c r="AA818" s="35">
        <f ca="1" t="shared" si="29"/>
        <v>0</v>
      </c>
      <c r="AB818" s="35">
        <v>818</v>
      </c>
    </row>
    <row r="819" spans="27:28" ht="13.5" hidden="1">
      <c r="AA819" s="35">
        <f ca="1" t="shared" si="29"/>
        <v>0</v>
      </c>
      <c r="AB819" s="35">
        <v>819</v>
      </c>
    </row>
    <row r="820" spans="27:28" ht="13.5" hidden="1">
      <c r="AA820" s="35">
        <f ca="1" t="shared" si="29"/>
        <v>0</v>
      </c>
      <c r="AB820" s="35">
        <v>820</v>
      </c>
    </row>
    <row r="821" spans="27:28" ht="13.5" hidden="1">
      <c r="AA821" s="35">
        <f ca="1" t="shared" si="29"/>
        <v>0</v>
      </c>
      <c r="AB821" s="35">
        <v>821</v>
      </c>
    </row>
    <row r="822" spans="27:28" ht="13.5" hidden="1">
      <c r="AA822" s="35">
        <f ca="1" t="shared" si="29"/>
        <v>0</v>
      </c>
      <c r="AB822" s="35">
        <v>822</v>
      </c>
    </row>
    <row r="823" spans="27:28" ht="13.5" hidden="1">
      <c r="AA823" s="35">
        <f ca="1" t="shared" si="29"/>
        <v>0</v>
      </c>
      <c r="AB823" s="35">
        <v>823</v>
      </c>
    </row>
    <row r="824" spans="27:28" ht="13.5" hidden="1">
      <c r="AA824" s="35">
        <f ca="1" t="shared" si="29"/>
        <v>0</v>
      </c>
      <c r="AB824" s="35">
        <v>824</v>
      </c>
    </row>
    <row r="825" spans="27:28" ht="13.5" hidden="1">
      <c r="AA825" s="35">
        <f ca="1" t="shared" si="29"/>
        <v>0</v>
      </c>
      <c r="AB825" s="35">
        <v>825</v>
      </c>
    </row>
    <row r="826" spans="27:28" ht="13.5" hidden="1">
      <c r="AA826" s="35">
        <f ca="1" t="shared" si="29"/>
        <v>0</v>
      </c>
      <c r="AB826" s="35">
        <v>826</v>
      </c>
    </row>
    <row r="827" spans="27:28" ht="13.5" hidden="1">
      <c r="AA827" s="35">
        <f ca="1" t="shared" si="29"/>
        <v>0</v>
      </c>
      <c r="AB827" s="35">
        <v>827</v>
      </c>
    </row>
    <row r="828" spans="27:28" ht="13.5" hidden="1">
      <c r="AA828" s="35">
        <f ca="1" t="shared" si="29"/>
        <v>0</v>
      </c>
      <c r="AB828" s="35">
        <v>828</v>
      </c>
    </row>
    <row r="829" spans="27:28" ht="13.5" hidden="1">
      <c r="AA829" s="35">
        <f ca="1" t="shared" si="29"/>
        <v>0</v>
      </c>
      <c r="AB829" s="35">
        <v>829</v>
      </c>
    </row>
    <row r="830" spans="27:28" ht="13.5" hidden="1">
      <c r="AA830" s="35">
        <f ca="1" t="shared" si="29"/>
        <v>0</v>
      </c>
      <c r="AB830" s="35">
        <v>830</v>
      </c>
    </row>
    <row r="831" spans="27:28" ht="13.5" hidden="1">
      <c r="AA831" s="35">
        <f ca="1" t="shared" si="29"/>
        <v>0</v>
      </c>
      <c r="AB831" s="35">
        <v>831</v>
      </c>
    </row>
    <row r="832" spans="27:28" ht="13.5" hidden="1">
      <c r="AA832" s="35">
        <f ca="1" t="shared" si="29"/>
        <v>0</v>
      </c>
      <c r="AB832" s="35">
        <v>832</v>
      </c>
    </row>
    <row r="833" spans="27:28" ht="13.5" hidden="1">
      <c r="AA833" s="35">
        <f ca="1" t="shared" si="29"/>
        <v>0</v>
      </c>
      <c r="AB833" s="35">
        <v>833</v>
      </c>
    </row>
    <row r="834" spans="27:28" ht="13.5" hidden="1">
      <c r="AA834" s="35">
        <f ca="1" t="shared" si="29"/>
        <v>0</v>
      </c>
      <c r="AB834" s="35">
        <v>834</v>
      </c>
    </row>
    <row r="835" spans="27:28" ht="13.5" hidden="1">
      <c r="AA835" s="35">
        <f ca="1" t="shared" si="29"/>
        <v>0</v>
      </c>
      <c r="AB835" s="35">
        <v>835</v>
      </c>
    </row>
    <row r="836" spans="27:28" ht="13.5" hidden="1">
      <c r="AA836" s="35">
        <f ca="1" t="shared" si="29"/>
        <v>0</v>
      </c>
      <c r="AB836" s="35">
        <v>836</v>
      </c>
    </row>
    <row r="837" spans="27:28" ht="13.5" hidden="1">
      <c r="AA837" s="35">
        <f ca="1" t="shared" si="30" ref="AA837:AA900">INDIRECT($W$6&amp;"!"&amp;"B"&amp;ROW(B837))</f>
        <v>0</v>
      </c>
      <c r="AB837" s="35">
        <v>837</v>
      </c>
    </row>
    <row r="838" spans="27:28" ht="13.5" hidden="1">
      <c r="AA838" s="35">
        <f ca="1" t="shared" si="30"/>
        <v>0</v>
      </c>
      <c r="AB838" s="35">
        <v>838</v>
      </c>
    </row>
    <row r="839" spans="27:28" ht="13.5" hidden="1">
      <c r="AA839" s="35">
        <f ca="1" t="shared" si="30"/>
        <v>0</v>
      </c>
      <c r="AB839" s="35">
        <v>839</v>
      </c>
    </row>
    <row r="840" spans="27:28" ht="13.5" hidden="1">
      <c r="AA840" s="35">
        <f ca="1" t="shared" si="30"/>
        <v>0</v>
      </c>
      <c r="AB840" s="35">
        <v>840</v>
      </c>
    </row>
    <row r="841" spans="27:28" ht="13.5" hidden="1">
      <c r="AA841" s="35">
        <f ca="1" t="shared" si="30"/>
        <v>0</v>
      </c>
      <c r="AB841" s="35">
        <v>841</v>
      </c>
    </row>
    <row r="842" spans="27:28" ht="13.5" hidden="1">
      <c r="AA842" s="35">
        <f ca="1" t="shared" si="30"/>
        <v>0</v>
      </c>
      <c r="AB842" s="35">
        <v>842</v>
      </c>
    </row>
    <row r="843" spans="27:28" ht="13.5" hidden="1">
      <c r="AA843" s="35">
        <f ca="1" t="shared" si="30"/>
        <v>0</v>
      </c>
      <c r="AB843" s="35">
        <v>843</v>
      </c>
    </row>
    <row r="844" spans="27:28" ht="13.5" hidden="1">
      <c r="AA844" s="35">
        <f ca="1" t="shared" si="30"/>
        <v>0</v>
      </c>
      <c r="AB844" s="35">
        <v>844</v>
      </c>
    </row>
    <row r="845" spans="27:28" ht="13.5" hidden="1">
      <c r="AA845" s="35">
        <f ca="1" t="shared" si="30"/>
        <v>0</v>
      </c>
      <c r="AB845" s="35">
        <v>845</v>
      </c>
    </row>
    <row r="846" spans="27:28" ht="13.5" hidden="1">
      <c r="AA846" s="35">
        <f ca="1" t="shared" si="30"/>
        <v>0</v>
      </c>
      <c r="AB846" s="35">
        <v>846</v>
      </c>
    </row>
    <row r="847" spans="27:28" ht="13.5" hidden="1">
      <c r="AA847" s="35">
        <f ca="1" t="shared" si="30"/>
        <v>0</v>
      </c>
      <c r="AB847" s="35">
        <v>847</v>
      </c>
    </row>
    <row r="848" spans="27:28" ht="13.5" hidden="1">
      <c r="AA848" s="35">
        <f ca="1" t="shared" si="30"/>
        <v>0</v>
      </c>
      <c r="AB848" s="35">
        <v>848</v>
      </c>
    </row>
    <row r="849" spans="27:28" ht="13.5" hidden="1">
      <c r="AA849" s="35">
        <f ca="1" t="shared" si="30"/>
        <v>0</v>
      </c>
      <c r="AB849" s="35">
        <v>849</v>
      </c>
    </row>
    <row r="850" spans="27:28" ht="13.5" hidden="1">
      <c r="AA850" s="35">
        <f ca="1" t="shared" si="30"/>
        <v>0</v>
      </c>
      <c r="AB850" s="35">
        <v>850</v>
      </c>
    </row>
    <row r="851" spans="27:28" ht="13.5" hidden="1">
      <c r="AA851" s="35">
        <f ca="1" t="shared" si="30"/>
        <v>0</v>
      </c>
      <c r="AB851" s="35">
        <v>851</v>
      </c>
    </row>
    <row r="852" spans="27:28" ht="13.5" hidden="1">
      <c r="AA852" s="35">
        <f ca="1" t="shared" si="30"/>
        <v>0</v>
      </c>
      <c r="AB852" s="35">
        <v>852</v>
      </c>
    </row>
    <row r="853" spans="27:28" ht="13.5" hidden="1">
      <c r="AA853" s="35">
        <f ca="1" t="shared" si="30"/>
        <v>0</v>
      </c>
      <c r="AB853" s="35">
        <v>853</v>
      </c>
    </row>
    <row r="854" spans="27:28" ht="13.5" hidden="1">
      <c r="AA854" s="35">
        <f ca="1" t="shared" si="30"/>
        <v>0</v>
      </c>
      <c r="AB854" s="35">
        <v>854</v>
      </c>
    </row>
    <row r="855" spans="27:28" ht="13.5" hidden="1">
      <c r="AA855" s="35">
        <f ca="1" t="shared" si="30"/>
        <v>0</v>
      </c>
      <c r="AB855" s="35">
        <v>855</v>
      </c>
    </row>
    <row r="856" spans="27:28" ht="13.5" hidden="1">
      <c r="AA856" s="35">
        <f ca="1" t="shared" si="30"/>
        <v>0</v>
      </c>
      <c r="AB856" s="35">
        <v>856</v>
      </c>
    </row>
    <row r="857" spans="27:28" ht="13.5" hidden="1">
      <c r="AA857" s="35">
        <f ca="1" t="shared" si="30"/>
        <v>0</v>
      </c>
      <c r="AB857" s="35">
        <v>857</v>
      </c>
    </row>
    <row r="858" spans="27:28" ht="13.5" hidden="1">
      <c r="AA858" s="35">
        <f ca="1" t="shared" si="30"/>
        <v>0</v>
      </c>
      <c r="AB858" s="35">
        <v>858</v>
      </c>
    </row>
    <row r="859" spans="27:28" ht="13.5" hidden="1">
      <c r="AA859" s="35">
        <f ca="1" t="shared" si="30"/>
        <v>0</v>
      </c>
      <c r="AB859" s="35">
        <v>859</v>
      </c>
    </row>
    <row r="860" spans="27:28" ht="13.5" hidden="1">
      <c r="AA860" s="35">
        <f ca="1" t="shared" si="30"/>
        <v>0</v>
      </c>
      <c r="AB860" s="35">
        <v>860</v>
      </c>
    </row>
    <row r="861" spans="27:28" ht="13.5" hidden="1">
      <c r="AA861" s="35">
        <f ca="1" t="shared" si="30"/>
        <v>0</v>
      </c>
      <c r="AB861" s="35">
        <v>861</v>
      </c>
    </row>
    <row r="862" spans="27:28" ht="13.5" hidden="1">
      <c r="AA862" s="35">
        <f ca="1" t="shared" si="30"/>
        <v>0</v>
      </c>
      <c r="AB862" s="35">
        <v>862</v>
      </c>
    </row>
    <row r="863" spans="27:28" ht="13.5" hidden="1">
      <c r="AA863" s="35">
        <f ca="1" t="shared" si="30"/>
        <v>0</v>
      </c>
      <c r="AB863" s="35">
        <v>863</v>
      </c>
    </row>
    <row r="864" spans="27:28" ht="13.5" hidden="1">
      <c r="AA864" s="35">
        <f ca="1" t="shared" si="30"/>
        <v>0</v>
      </c>
      <c r="AB864" s="35">
        <v>864</v>
      </c>
    </row>
    <row r="865" spans="27:28" ht="13.5" hidden="1">
      <c r="AA865" s="35">
        <f ca="1" t="shared" si="30"/>
        <v>0</v>
      </c>
      <c r="AB865" s="35">
        <v>865</v>
      </c>
    </row>
    <row r="866" spans="27:28" ht="13.5" hidden="1">
      <c r="AA866" s="35">
        <f ca="1" t="shared" si="30"/>
        <v>0</v>
      </c>
      <c r="AB866" s="35">
        <v>866</v>
      </c>
    </row>
    <row r="867" spans="27:28" ht="13.5" hidden="1">
      <c r="AA867" s="35">
        <f ca="1" t="shared" si="30"/>
        <v>0</v>
      </c>
      <c r="AB867" s="35">
        <v>867</v>
      </c>
    </row>
    <row r="868" spans="27:28" ht="13.5" hidden="1">
      <c r="AA868" s="35">
        <f ca="1" t="shared" si="30"/>
        <v>0</v>
      </c>
      <c r="AB868" s="35">
        <v>868</v>
      </c>
    </row>
    <row r="869" spans="27:28" ht="13.5" hidden="1">
      <c r="AA869" s="35">
        <f ca="1" t="shared" si="30"/>
        <v>0</v>
      </c>
      <c r="AB869" s="35">
        <v>869</v>
      </c>
    </row>
    <row r="870" spans="27:28" ht="13.5" hidden="1">
      <c r="AA870" s="35">
        <f ca="1" t="shared" si="30"/>
        <v>0</v>
      </c>
      <c r="AB870" s="35">
        <v>870</v>
      </c>
    </row>
    <row r="871" spans="27:28" ht="13.5" hidden="1">
      <c r="AA871" s="35">
        <f ca="1" t="shared" si="30"/>
        <v>0</v>
      </c>
      <c r="AB871" s="35">
        <v>871</v>
      </c>
    </row>
    <row r="872" spans="27:28" ht="13.5" hidden="1">
      <c r="AA872" s="35">
        <f ca="1" t="shared" si="30"/>
        <v>0</v>
      </c>
      <c r="AB872" s="35">
        <v>872</v>
      </c>
    </row>
    <row r="873" spans="27:28" ht="13.5" hidden="1">
      <c r="AA873" s="35">
        <f ca="1" t="shared" si="30"/>
        <v>0</v>
      </c>
      <c r="AB873" s="35">
        <v>873</v>
      </c>
    </row>
    <row r="874" spans="27:28" ht="13.5" hidden="1">
      <c r="AA874" s="35">
        <f ca="1" t="shared" si="30"/>
        <v>0</v>
      </c>
      <c r="AB874" s="35">
        <v>874</v>
      </c>
    </row>
    <row r="875" spans="27:28" ht="13.5" hidden="1">
      <c r="AA875" s="35">
        <f ca="1" t="shared" si="30"/>
        <v>0</v>
      </c>
      <c r="AB875" s="35">
        <v>875</v>
      </c>
    </row>
    <row r="876" spans="27:28" ht="13.5" hidden="1">
      <c r="AA876" s="35">
        <f ca="1" t="shared" si="30"/>
        <v>0</v>
      </c>
      <c r="AB876" s="35">
        <v>876</v>
      </c>
    </row>
    <row r="877" spans="27:28" ht="13.5" hidden="1">
      <c r="AA877" s="35">
        <f ca="1" t="shared" si="30"/>
        <v>0</v>
      </c>
      <c r="AB877" s="35">
        <v>877</v>
      </c>
    </row>
    <row r="878" spans="27:28" ht="13.5" hidden="1">
      <c r="AA878" s="35">
        <f ca="1" t="shared" si="30"/>
        <v>0</v>
      </c>
      <c r="AB878" s="35">
        <v>878</v>
      </c>
    </row>
    <row r="879" spans="27:28" ht="13.5" hidden="1">
      <c r="AA879" s="35">
        <f ca="1" t="shared" si="30"/>
        <v>0</v>
      </c>
      <c r="AB879" s="35">
        <v>879</v>
      </c>
    </row>
    <row r="880" spans="27:28" ht="13.5" hidden="1">
      <c r="AA880" s="35">
        <f ca="1" t="shared" si="30"/>
        <v>0</v>
      </c>
      <c r="AB880" s="35">
        <v>880</v>
      </c>
    </row>
    <row r="881" spans="27:28" ht="13.5" hidden="1">
      <c r="AA881" s="35">
        <f ca="1" t="shared" si="30"/>
        <v>0</v>
      </c>
      <c r="AB881" s="35">
        <v>881</v>
      </c>
    </row>
    <row r="882" spans="27:28" ht="13.5" hidden="1">
      <c r="AA882" s="35">
        <f ca="1" t="shared" si="30"/>
        <v>0</v>
      </c>
      <c r="AB882" s="35">
        <v>882</v>
      </c>
    </row>
    <row r="883" spans="27:28" ht="13.5" hidden="1">
      <c r="AA883" s="35">
        <f ca="1" t="shared" si="30"/>
        <v>0</v>
      </c>
      <c r="AB883" s="35">
        <v>883</v>
      </c>
    </row>
    <row r="884" spans="27:28" ht="13.5" hidden="1">
      <c r="AA884" s="35">
        <f ca="1" t="shared" si="30"/>
        <v>0</v>
      </c>
      <c r="AB884" s="35">
        <v>884</v>
      </c>
    </row>
    <row r="885" spans="27:28" ht="13.5" hidden="1">
      <c r="AA885" s="35">
        <f ca="1" t="shared" si="30"/>
        <v>0</v>
      </c>
      <c r="AB885" s="35">
        <v>885</v>
      </c>
    </row>
    <row r="886" spans="27:28" ht="13.5" hidden="1">
      <c r="AA886" s="35">
        <f ca="1" t="shared" si="30"/>
        <v>0</v>
      </c>
      <c r="AB886" s="35">
        <v>886</v>
      </c>
    </row>
    <row r="887" spans="27:28" ht="13.5" hidden="1">
      <c r="AA887" s="35">
        <f ca="1" t="shared" si="30"/>
        <v>0</v>
      </c>
      <c r="AB887" s="35">
        <v>887</v>
      </c>
    </row>
    <row r="888" spans="27:28" ht="13.5" hidden="1">
      <c r="AA888" s="35">
        <f ca="1" t="shared" si="30"/>
        <v>0</v>
      </c>
      <c r="AB888" s="35">
        <v>888</v>
      </c>
    </row>
    <row r="889" spans="27:28" ht="13.5" hidden="1">
      <c r="AA889" s="35">
        <f ca="1" t="shared" si="30"/>
        <v>0</v>
      </c>
      <c r="AB889" s="35">
        <v>889</v>
      </c>
    </row>
    <row r="890" spans="27:28" ht="13.5" hidden="1">
      <c r="AA890" s="35">
        <f ca="1" t="shared" si="30"/>
        <v>0</v>
      </c>
      <c r="AB890" s="35">
        <v>890</v>
      </c>
    </row>
    <row r="891" spans="27:28" ht="13.5" hidden="1">
      <c r="AA891" s="35">
        <f ca="1" t="shared" si="30"/>
        <v>0</v>
      </c>
      <c r="AB891" s="35">
        <v>891</v>
      </c>
    </row>
    <row r="892" spans="27:28" ht="13.5" hidden="1">
      <c r="AA892" s="35">
        <f ca="1" t="shared" si="30"/>
        <v>0</v>
      </c>
      <c r="AB892" s="35">
        <v>892</v>
      </c>
    </row>
    <row r="893" spans="27:28" ht="13.5" hidden="1">
      <c r="AA893" s="35">
        <f ca="1" t="shared" si="30"/>
        <v>0</v>
      </c>
      <c r="AB893" s="35">
        <v>893</v>
      </c>
    </row>
    <row r="894" spans="27:28" ht="13.5" hidden="1">
      <c r="AA894" s="35">
        <f ca="1" t="shared" si="30"/>
        <v>0</v>
      </c>
      <c r="AB894" s="35">
        <v>894</v>
      </c>
    </row>
    <row r="895" spans="27:28" ht="13.5" hidden="1">
      <c r="AA895" s="35">
        <f ca="1" t="shared" si="30"/>
        <v>0</v>
      </c>
      <c r="AB895" s="35">
        <v>895</v>
      </c>
    </row>
    <row r="896" spans="27:28" ht="13.5" hidden="1">
      <c r="AA896" s="35">
        <f ca="1" t="shared" si="30"/>
        <v>0</v>
      </c>
      <c r="AB896" s="35">
        <v>896</v>
      </c>
    </row>
    <row r="897" spans="27:28" ht="13.5" hidden="1">
      <c r="AA897" s="35">
        <f ca="1" t="shared" si="30"/>
        <v>0</v>
      </c>
      <c r="AB897" s="35">
        <v>897</v>
      </c>
    </row>
    <row r="898" spans="27:28" ht="13.5" hidden="1">
      <c r="AA898" s="35">
        <f ca="1" t="shared" si="30"/>
        <v>0</v>
      </c>
      <c r="AB898" s="35">
        <v>898</v>
      </c>
    </row>
    <row r="899" spans="27:28" ht="13.5" hidden="1">
      <c r="AA899" s="35">
        <f ca="1" t="shared" si="30"/>
        <v>0</v>
      </c>
      <c r="AB899" s="35">
        <v>899</v>
      </c>
    </row>
    <row r="900" spans="27:28" ht="13.5" hidden="1">
      <c r="AA900" s="35">
        <f ca="1" t="shared" si="30"/>
        <v>0</v>
      </c>
      <c r="AB900" s="35">
        <v>900</v>
      </c>
    </row>
    <row r="901" spans="27:28" ht="13.5" hidden="1">
      <c r="AA901" s="35">
        <f ca="1" t="shared" si="31" ref="AA901:AA964">INDIRECT($W$6&amp;"!"&amp;"B"&amp;ROW(B901))</f>
        <v>0</v>
      </c>
      <c r="AB901" s="35">
        <v>901</v>
      </c>
    </row>
    <row r="902" spans="27:28" ht="13.5" hidden="1">
      <c r="AA902" s="35">
        <f ca="1" t="shared" si="31"/>
        <v>0</v>
      </c>
      <c r="AB902" s="35">
        <v>902</v>
      </c>
    </row>
    <row r="903" spans="27:28" ht="13.5" hidden="1">
      <c r="AA903" s="35">
        <f ca="1" t="shared" si="31"/>
        <v>0</v>
      </c>
      <c r="AB903" s="35">
        <v>903</v>
      </c>
    </row>
    <row r="904" spans="27:28" ht="13.5" hidden="1">
      <c r="AA904" s="35">
        <f ca="1" t="shared" si="31"/>
        <v>0</v>
      </c>
      <c r="AB904" s="35">
        <v>904</v>
      </c>
    </row>
    <row r="905" spans="27:28" ht="13.5" hidden="1">
      <c r="AA905" s="35">
        <f ca="1" t="shared" si="31"/>
        <v>0</v>
      </c>
      <c r="AB905" s="35">
        <v>905</v>
      </c>
    </row>
    <row r="906" spans="27:28" ht="13.5" hidden="1">
      <c r="AA906" s="35">
        <f ca="1" t="shared" si="31"/>
        <v>0</v>
      </c>
      <c r="AB906" s="35">
        <v>906</v>
      </c>
    </row>
    <row r="907" spans="27:28" ht="13.5" hidden="1">
      <c r="AA907" s="35">
        <f ca="1" t="shared" si="31"/>
        <v>0</v>
      </c>
      <c r="AB907" s="35">
        <v>907</v>
      </c>
    </row>
    <row r="908" spans="27:28" ht="13.5" hidden="1">
      <c r="AA908" s="35">
        <f ca="1" t="shared" si="31"/>
        <v>0</v>
      </c>
      <c r="AB908" s="35">
        <v>908</v>
      </c>
    </row>
    <row r="909" spans="27:28" ht="13.5" hidden="1">
      <c r="AA909" s="35">
        <f ca="1" t="shared" si="31"/>
        <v>0</v>
      </c>
      <c r="AB909" s="35">
        <v>909</v>
      </c>
    </row>
    <row r="910" spans="27:28" ht="13.5" hidden="1">
      <c r="AA910" s="35">
        <f ca="1" t="shared" si="31"/>
        <v>0</v>
      </c>
      <c r="AB910" s="35">
        <v>910</v>
      </c>
    </row>
    <row r="911" spans="27:28" ht="13.5" hidden="1">
      <c r="AA911" s="35">
        <f ca="1" t="shared" si="31"/>
        <v>0</v>
      </c>
      <c r="AB911" s="35">
        <v>911</v>
      </c>
    </row>
    <row r="912" spans="27:28" ht="13.5" hidden="1">
      <c r="AA912" s="35">
        <f ca="1" t="shared" si="31"/>
        <v>0</v>
      </c>
      <c r="AB912" s="35">
        <v>912</v>
      </c>
    </row>
    <row r="913" spans="27:28" ht="13.5" hidden="1">
      <c r="AA913" s="35">
        <f ca="1" t="shared" si="31"/>
        <v>0</v>
      </c>
      <c r="AB913" s="35">
        <v>913</v>
      </c>
    </row>
    <row r="914" spans="27:28" ht="13.5" hidden="1">
      <c r="AA914" s="35">
        <f ca="1" t="shared" si="31"/>
        <v>0</v>
      </c>
      <c r="AB914" s="35">
        <v>914</v>
      </c>
    </row>
    <row r="915" spans="27:28" ht="13.5" hidden="1">
      <c r="AA915" s="35">
        <f ca="1" t="shared" si="31"/>
        <v>0</v>
      </c>
      <c r="AB915" s="35">
        <v>915</v>
      </c>
    </row>
    <row r="916" spans="27:28" ht="13.5" hidden="1">
      <c r="AA916" s="35">
        <f ca="1" t="shared" si="31"/>
        <v>0</v>
      </c>
      <c r="AB916" s="35">
        <v>916</v>
      </c>
    </row>
    <row r="917" spans="27:28" ht="13.5" hidden="1">
      <c r="AA917" s="35">
        <f ca="1" t="shared" si="31"/>
        <v>0</v>
      </c>
      <c r="AB917" s="35">
        <v>917</v>
      </c>
    </row>
    <row r="918" spans="27:28" ht="13.5" hidden="1">
      <c r="AA918" s="35">
        <f ca="1" t="shared" si="31"/>
        <v>0</v>
      </c>
      <c r="AB918" s="35">
        <v>918</v>
      </c>
    </row>
    <row r="919" spans="27:28" ht="13.5" hidden="1">
      <c r="AA919" s="35">
        <f ca="1" t="shared" si="31"/>
        <v>0</v>
      </c>
      <c r="AB919" s="35">
        <v>919</v>
      </c>
    </row>
    <row r="920" spans="27:28" ht="13.5" hidden="1">
      <c r="AA920" s="35">
        <f ca="1" t="shared" si="31"/>
        <v>0</v>
      </c>
      <c r="AB920" s="35">
        <v>920</v>
      </c>
    </row>
    <row r="921" spans="27:28" ht="13.5" hidden="1">
      <c r="AA921" s="35">
        <f ca="1" t="shared" si="31"/>
        <v>0</v>
      </c>
      <c r="AB921" s="35">
        <v>921</v>
      </c>
    </row>
    <row r="922" spans="27:28" ht="13.5" hidden="1">
      <c r="AA922" s="35">
        <f ca="1" t="shared" si="31"/>
        <v>0</v>
      </c>
      <c r="AB922" s="35">
        <v>922</v>
      </c>
    </row>
    <row r="923" spans="27:28" ht="13.5" hidden="1">
      <c r="AA923" s="35">
        <f ca="1" t="shared" si="31"/>
        <v>0</v>
      </c>
      <c r="AB923" s="35">
        <v>923</v>
      </c>
    </row>
    <row r="924" spans="27:28" ht="13.5" hidden="1">
      <c r="AA924" s="35">
        <f ca="1" t="shared" si="31"/>
        <v>0</v>
      </c>
      <c r="AB924" s="35">
        <v>924</v>
      </c>
    </row>
    <row r="925" spans="27:28" ht="13.5" hidden="1">
      <c r="AA925" s="35">
        <f ca="1" t="shared" si="31"/>
        <v>0</v>
      </c>
      <c r="AB925" s="35">
        <v>925</v>
      </c>
    </row>
    <row r="926" spans="27:28" ht="13.5" hidden="1">
      <c r="AA926" s="35">
        <f ca="1" t="shared" si="31"/>
        <v>0</v>
      </c>
      <c r="AB926" s="35">
        <v>926</v>
      </c>
    </row>
    <row r="927" spans="27:28" ht="13.5" hidden="1">
      <c r="AA927" s="35">
        <f ca="1" t="shared" si="31"/>
        <v>0</v>
      </c>
      <c r="AB927" s="35">
        <v>927</v>
      </c>
    </row>
    <row r="928" spans="27:28" ht="13.5" hidden="1">
      <c r="AA928" s="35">
        <f ca="1" t="shared" si="31"/>
        <v>0</v>
      </c>
      <c r="AB928" s="35">
        <v>928</v>
      </c>
    </row>
    <row r="929" spans="27:28" ht="13.5" hidden="1">
      <c r="AA929" s="35">
        <f ca="1" t="shared" si="31"/>
        <v>0</v>
      </c>
      <c r="AB929" s="35">
        <v>929</v>
      </c>
    </row>
    <row r="930" spans="27:28" ht="13.5" hidden="1">
      <c r="AA930" s="35">
        <f ca="1" t="shared" si="31"/>
        <v>0</v>
      </c>
      <c r="AB930" s="35">
        <v>930</v>
      </c>
    </row>
    <row r="931" spans="27:28" ht="13.5" hidden="1">
      <c r="AA931" s="35">
        <f ca="1" t="shared" si="31"/>
        <v>0</v>
      </c>
      <c r="AB931" s="35">
        <v>931</v>
      </c>
    </row>
    <row r="932" spans="27:28" ht="13.5" hidden="1">
      <c r="AA932" s="35">
        <f ca="1" t="shared" si="31"/>
        <v>0</v>
      </c>
      <c r="AB932" s="35">
        <v>932</v>
      </c>
    </row>
    <row r="933" spans="27:28" ht="13.5" hidden="1">
      <c r="AA933" s="35">
        <f ca="1" t="shared" si="31"/>
        <v>0</v>
      </c>
      <c r="AB933" s="35">
        <v>933</v>
      </c>
    </row>
    <row r="934" spans="27:28" ht="13.5" hidden="1">
      <c r="AA934" s="35">
        <f ca="1" t="shared" si="31"/>
        <v>0</v>
      </c>
      <c r="AB934" s="35">
        <v>934</v>
      </c>
    </row>
    <row r="935" spans="27:28" ht="13.5" hidden="1">
      <c r="AA935" s="35">
        <f ca="1" t="shared" si="31"/>
        <v>0</v>
      </c>
      <c r="AB935" s="35">
        <v>935</v>
      </c>
    </row>
    <row r="936" spans="27:28" ht="13.5" hidden="1">
      <c r="AA936" s="35">
        <f ca="1" t="shared" si="31"/>
        <v>0</v>
      </c>
      <c r="AB936" s="35">
        <v>936</v>
      </c>
    </row>
    <row r="937" spans="27:28" ht="13.5" hidden="1">
      <c r="AA937" s="35">
        <f ca="1" t="shared" si="31"/>
        <v>0</v>
      </c>
      <c r="AB937" s="35">
        <v>937</v>
      </c>
    </row>
    <row r="938" spans="27:28" ht="13.5" hidden="1">
      <c r="AA938" s="35">
        <f ca="1" t="shared" si="31"/>
        <v>0</v>
      </c>
      <c r="AB938" s="35">
        <v>938</v>
      </c>
    </row>
    <row r="939" spans="27:28" ht="13.5" hidden="1">
      <c r="AA939" s="35">
        <f ca="1" t="shared" si="31"/>
        <v>0</v>
      </c>
      <c r="AB939" s="35">
        <v>939</v>
      </c>
    </row>
    <row r="940" spans="27:28" ht="13.5" hidden="1">
      <c r="AA940" s="35">
        <f ca="1" t="shared" si="31"/>
        <v>0</v>
      </c>
      <c r="AB940" s="35">
        <v>940</v>
      </c>
    </row>
    <row r="941" spans="27:28" ht="13.5" hidden="1">
      <c r="AA941" s="35">
        <f ca="1" t="shared" si="31"/>
        <v>0</v>
      </c>
      <c r="AB941" s="35">
        <v>941</v>
      </c>
    </row>
    <row r="942" spans="27:28" ht="13.5" hidden="1">
      <c r="AA942" s="35">
        <f ca="1" t="shared" si="31"/>
        <v>0</v>
      </c>
      <c r="AB942" s="35">
        <v>942</v>
      </c>
    </row>
    <row r="943" spans="27:28" ht="13.5" hidden="1">
      <c r="AA943" s="35">
        <f ca="1" t="shared" si="31"/>
        <v>0</v>
      </c>
      <c r="AB943" s="35">
        <v>943</v>
      </c>
    </row>
    <row r="944" spans="27:28" ht="13.5" hidden="1">
      <c r="AA944" s="35">
        <f ca="1" t="shared" si="31"/>
        <v>0</v>
      </c>
      <c r="AB944" s="35">
        <v>944</v>
      </c>
    </row>
    <row r="945" spans="27:28" ht="13.5" hidden="1">
      <c r="AA945" s="35">
        <f ca="1" t="shared" si="31"/>
        <v>0</v>
      </c>
      <c r="AB945" s="35">
        <v>945</v>
      </c>
    </row>
    <row r="946" spans="27:28" ht="13.5" hidden="1">
      <c r="AA946" s="35">
        <f ca="1" t="shared" si="31"/>
        <v>0</v>
      </c>
      <c r="AB946" s="35">
        <v>946</v>
      </c>
    </row>
    <row r="947" spans="27:28" ht="13.5" hidden="1">
      <c r="AA947" s="35">
        <f ca="1" t="shared" si="31"/>
        <v>0</v>
      </c>
      <c r="AB947" s="35">
        <v>947</v>
      </c>
    </row>
    <row r="948" spans="27:28" ht="13.5" hidden="1">
      <c r="AA948" s="35">
        <f ca="1" t="shared" si="31"/>
        <v>0</v>
      </c>
      <c r="AB948" s="35">
        <v>948</v>
      </c>
    </row>
    <row r="949" spans="27:28" ht="13.5" hidden="1">
      <c r="AA949" s="35">
        <f ca="1" t="shared" si="31"/>
        <v>0</v>
      </c>
      <c r="AB949" s="35">
        <v>949</v>
      </c>
    </row>
    <row r="950" spans="27:28" ht="13.5" hidden="1">
      <c r="AA950" s="35">
        <f ca="1" t="shared" si="31"/>
        <v>0</v>
      </c>
      <c r="AB950" s="35">
        <v>950</v>
      </c>
    </row>
    <row r="951" spans="27:28" ht="13.5" hidden="1">
      <c r="AA951" s="35">
        <f ca="1" t="shared" si="31"/>
        <v>0</v>
      </c>
      <c r="AB951" s="35">
        <v>951</v>
      </c>
    </row>
    <row r="952" spans="27:28" ht="13.5" hidden="1">
      <c r="AA952" s="35">
        <f ca="1" t="shared" si="31"/>
        <v>0</v>
      </c>
      <c r="AB952" s="35">
        <v>952</v>
      </c>
    </row>
    <row r="953" spans="27:28" ht="13.5" hidden="1">
      <c r="AA953" s="35">
        <f ca="1" t="shared" si="31"/>
        <v>0</v>
      </c>
      <c r="AB953" s="35">
        <v>953</v>
      </c>
    </row>
    <row r="954" spans="27:28" ht="13.5" hidden="1">
      <c r="AA954" s="35">
        <f ca="1" t="shared" si="31"/>
        <v>0</v>
      </c>
      <c r="AB954" s="35">
        <v>954</v>
      </c>
    </row>
    <row r="955" spans="27:28" ht="13.5" hidden="1">
      <c r="AA955" s="35">
        <f ca="1" t="shared" si="31"/>
        <v>0</v>
      </c>
      <c r="AB955" s="35">
        <v>955</v>
      </c>
    </row>
    <row r="956" spans="27:28" ht="13.5" hidden="1">
      <c r="AA956" s="35">
        <f ca="1" t="shared" si="31"/>
        <v>0</v>
      </c>
      <c r="AB956" s="35">
        <v>956</v>
      </c>
    </row>
    <row r="957" spans="27:28" ht="13.5" hidden="1">
      <c r="AA957" s="35">
        <f ca="1" t="shared" si="31"/>
        <v>0</v>
      </c>
      <c r="AB957" s="35">
        <v>957</v>
      </c>
    </row>
    <row r="958" spans="27:28" ht="13.5" hidden="1">
      <c r="AA958" s="35">
        <f ca="1" t="shared" si="31"/>
        <v>0</v>
      </c>
      <c r="AB958" s="35">
        <v>958</v>
      </c>
    </row>
    <row r="959" spans="27:28" ht="13.5" hidden="1">
      <c r="AA959" s="35">
        <f ca="1" t="shared" si="31"/>
        <v>0</v>
      </c>
      <c r="AB959" s="35">
        <v>959</v>
      </c>
    </row>
    <row r="960" spans="27:28" ht="13.5" hidden="1">
      <c r="AA960" s="35">
        <f ca="1" t="shared" si="31"/>
        <v>0</v>
      </c>
      <c r="AB960" s="35">
        <v>960</v>
      </c>
    </row>
    <row r="961" spans="27:28" ht="13.5" hidden="1">
      <c r="AA961" s="35">
        <f ca="1" t="shared" si="31"/>
        <v>0</v>
      </c>
      <c r="AB961" s="35">
        <v>961</v>
      </c>
    </row>
    <row r="962" spans="27:28" ht="13.5" hidden="1">
      <c r="AA962" s="35">
        <f ca="1" t="shared" si="31"/>
        <v>0</v>
      </c>
      <c r="AB962" s="35">
        <v>962</v>
      </c>
    </row>
    <row r="963" spans="27:28" ht="13.5" hidden="1">
      <c r="AA963" s="35">
        <f ca="1" t="shared" si="31"/>
        <v>0</v>
      </c>
      <c r="AB963" s="35">
        <v>963</v>
      </c>
    </row>
    <row r="964" spans="27:28" ht="13.5" hidden="1">
      <c r="AA964" s="35">
        <f ca="1" t="shared" si="31"/>
        <v>0</v>
      </c>
      <c r="AB964" s="35">
        <v>964</v>
      </c>
    </row>
    <row r="965" spans="27:28" ht="13.5" hidden="1">
      <c r="AA965" s="35">
        <f ca="1" t="shared" si="32" ref="AA965:AA999">INDIRECT($W$6&amp;"!"&amp;"B"&amp;ROW(B965))</f>
        <v>0</v>
      </c>
      <c r="AB965" s="35">
        <v>965</v>
      </c>
    </row>
    <row r="966" spans="27:28" ht="13.5" hidden="1">
      <c r="AA966" s="35">
        <f ca="1" t="shared" si="32"/>
        <v>0</v>
      </c>
      <c r="AB966" s="35">
        <v>966</v>
      </c>
    </row>
    <row r="967" spans="27:28" ht="13.5" hidden="1">
      <c r="AA967" s="35">
        <f ca="1" t="shared" si="32"/>
        <v>0</v>
      </c>
      <c r="AB967" s="35">
        <v>967</v>
      </c>
    </row>
    <row r="968" spans="27:28" ht="13.5" hidden="1">
      <c r="AA968" s="35">
        <f ca="1" t="shared" si="32"/>
        <v>0</v>
      </c>
      <c r="AB968" s="35">
        <v>968</v>
      </c>
    </row>
    <row r="969" spans="27:28" ht="13.5" hidden="1">
      <c r="AA969" s="35">
        <f ca="1" t="shared" si="32"/>
        <v>0</v>
      </c>
      <c r="AB969" s="35">
        <v>969</v>
      </c>
    </row>
    <row r="970" spans="27:28" ht="13.5" hidden="1">
      <c r="AA970" s="35">
        <f ca="1" t="shared" si="32"/>
        <v>0</v>
      </c>
      <c r="AB970" s="35">
        <v>970</v>
      </c>
    </row>
    <row r="971" spans="27:28" ht="13.5" hidden="1">
      <c r="AA971" s="35">
        <f ca="1" t="shared" si="32"/>
        <v>0</v>
      </c>
      <c r="AB971" s="35">
        <v>971</v>
      </c>
    </row>
    <row r="972" spans="27:28" ht="13.5" hidden="1">
      <c r="AA972" s="35">
        <f ca="1" t="shared" si="32"/>
        <v>0</v>
      </c>
      <c r="AB972" s="35">
        <v>972</v>
      </c>
    </row>
    <row r="973" spans="27:28" ht="13.5" hidden="1">
      <c r="AA973" s="35">
        <f ca="1" t="shared" si="32"/>
        <v>0</v>
      </c>
      <c r="AB973" s="35">
        <v>973</v>
      </c>
    </row>
    <row r="974" spans="27:28" ht="13.5" hidden="1">
      <c r="AA974" s="35">
        <f ca="1" t="shared" si="32"/>
        <v>0</v>
      </c>
      <c r="AB974" s="35">
        <v>974</v>
      </c>
    </row>
    <row r="975" spans="27:28" ht="13.5" hidden="1">
      <c r="AA975" s="35">
        <f ca="1" t="shared" si="32"/>
        <v>0</v>
      </c>
      <c r="AB975" s="35">
        <v>975</v>
      </c>
    </row>
    <row r="976" spans="27:28" ht="13.5" hidden="1">
      <c r="AA976" s="35">
        <f ca="1" t="shared" si="32"/>
        <v>0</v>
      </c>
      <c r="AB976" s="35">
        <v>976</v>
      </c>
    </row>
    <row r="977" spans="27:28" ht="13.5" hidden="1">
      <c r="AA977" s="35">
        <f ca="1" t="shared" si="32"/>
        <v>0</v>
      </c>
      <c r="AB977" s="35">
        <v>977</v>
      </c>
    </row>
    <row r="978" spans="27:28" ht="13.5" hidden="1">
      <c r="AA978" s="35">
        <f ca="1" t="shared" si="32"/>
        <v>0</v>
      </c>
      <c r="AB978" s="35">
        <v>978</v>
      </c>
    </row>
    <row r="979" spans="27:28" ht="13.5" hidden="1">
      <c r="AA979" s="35">
        <f ca="1" t="shared" si="32"/>
        <v>0</v>
      </c>
      <c r="AB979" s="35">
        <v>979</v>
      </c>
    </row>
    <row r="980" spans="27:28" ht="13.5" hidden="1">
      <c r="AA980" s="35">
        <f ca="1" t="shared" si="32"/>
        <v>0</v>
      </c>
      <c r="AB980" s="35">
        <v>980</v>
      </c>
    </row>
    <row r="981" spans="27:28" ht="13.5" hidden="1">
      <c r="AA981" s="35">
        <f ca="1" t="shared" si="32"/>
        <v>0</v>
      </c>
      <c r="AB981" s="35">
        <v>981</v>
      </c>
    </row>
    <row r="982" spans="27:28" ht="13.5" hidden="1">
      <c r="AA982" s="35">
        <f ca="1" t="shared" si="32"/>
        <v>0</v>
      </c>
      <c r="AB982" s="35">
        <v>982</v>
      </c>
    </row>
    <row r="983" spans="27:28" ht="13.5" hidden="1">
      <c r="AA983" s="35">
        <f ca="1" t="shared" si="32"/>
        <v>0</v>
      </c>
      <c r="AB983" s="35">
        <v>983</v>
      </c>
    </row>
    <row r="984" spans="27:28" ht="13.5" hidden="1">
      <c r="AA984" s="35">
        <f ca="1" t="shared" si="32"/>
        <v>0</v>
      </c>
      <c r="AB984" s="35">
        <v>984</v>
      </c>
    </row>
    <row r="985" spans="27:28" ht="13.5" hidden="1">
      <c r="AA985" s="35">
        <f ca="1" t="shared" si="32"/>
        <v>0</v>
      </c>
      <c r="AB985" s="35">
        <v>985</v>
      </c>
    </row>
    <row r="986" spans="27:28" ht="13.5" hidden="1">
      <c r="AA986" s="35">
        <f ca="1" t="shared" si="32"/>
        <v>0</v>
      </c>
      <c r="AB986" s="35">
        <v>986</v>
      </c>
    </row>
    <row r="987" spans="27:28" ht="13.5" hidden="1">
      <c r="AA987" s="35">
        <f ca="1" t="shared" si="32"/>
        <v>0</v>
      </c>
      <c r="AB987" s="35">
        <v>987</v>
      </c>
    </row>
    <row r="988" spans="27:28" ht="13.5" hidden="1">
      <c r="AA988" s="35">
        <f ca="1" t="shared" si="32"/>
        <v>0</v>
      </c>
      <c r="AB988" s="35">
        <v>988</v>
      </c>
    </row>
    <row r="989" spans="27:28" ht="13.5" hidden="1">
      <c r="AA989" s="35">
        <f ca="1" t="shared" si="32"/>
        <v>0</v>
      </c>
      <c r="AB989" s="35">
        <v>989</v>
      </c>
    </row>
    <row r="990" spans="27:28" ht="13.5" hidden="1">
      <c r="AA990" s="35">
        <f ca="1" t="shared" si="32"/>
        <v>0</v>
      </c>
      <c r="AB990" s="35">
        <v>990</v>
      </c>
    </row>
    <row r="991" spans="27:28" ht="13.5" hidden="1">
      <c r="AA991" s="35">
        <f ca="1" t="shared" si="32"/>
        <v>0</v>
      </c>
      <c r="AB991" s="35">
        <v>991</v>
      </c>
    </row>
    <row r="992" spans="27:28" ht="13.5" hidden="1">
      <c r="AA992" s="35">
        <f ca="1" t="shared" si="32"/>
        <v>0</v>
      </c>
      <c r="AB992" s="35">
        <v>992</v>
      </c>
    </row>
    <row r="993" spans="27:28" ht="13.5" hidden="1">
      <c r="AA993" s="35">
        <f ca="1" t="shared" si="32"/>
        <v>0</v>
      </c>
      <c r="AB993" s="35">
        <v>993</v>
      </c>
    </row>
    <row r="994" spans="27:28" ht="13.5" hidden="1">
      <c r="AA994" s="35">
        <f ca="1" t="shared" si="32"/>
        <v>0</v>
      </c>
      <c r="AB994" s="35">
        <v>994</v>
      </c>
    </row>
    <row r="995" spans="27:28" ht="13.5" hidden="1">
      <c r="AA995" s="35">
        <f ca="1" t="shared" si="32"/>
        <v>0</v>
      </c>
      <c r="AB995" s="35">
        <v>995</v>
      </c>
    </row>
    <row r="996" spans="27:28" ht="13.5" hidden="1">
      <c r="AA996" s="35">
        <f ca="1" t="shared" si="32"/>
        <v>0</v>
      </c>
      <c r="AB996" s="35">
        <v>996</v>
      </c>
    </row>
    <row r="997" spans="27:28" ht="13.5" hidden="1">
      <c r="AA997" s="35">
        <f ca="1" t="shared" si="32"/>
        <v>0</v>
      </c>
      <c r="AB997" s="35">
        <v>997</v>
      </c>
    </row>
    <row r="998" spans="27:28" ht="13.5" hidden="1">
      <c r="AA998" s="35">
        <f ca="1" t="shared" si="32"/>
        <v>0</v>
      </c>
      <c r="AB998" s="35">
        <v>998</v>
      </c>
    </row>
    <row r="999" spans="27:28" ht="13.5" hidden="1">
      <c r="AA999" s="35">
        <f ca="1" t="shared" si="32"/>
        <v>0</v>
      </c>
      <c r="AB999" s="35">
        <v>999</v>
      </c>
    </row>
  </sheetData>
  <sheetProtection/>
  <mergeCells count="16"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10" t="str">
        <f>'ごみ集計結果'!B4&amp;" ごみ処理フローシート"</f>
        <v>合計 処理量（平成２４年度実績） ごみ処理フローシート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>
      <c r="A2" s="409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="71" customFormat="1" ht="7.5" customHeight="1" thickBot="1">
      <c r="A3" s="166"/>
    </row>
    <row r="4" spans="1:16" s="72" customFormat="1" ht="21.75" customHeight="1">
      <c r="A4" s="409"/>
      <c r="B4" s="410"/>
      <c r="C4" s="410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2656</v>
      </c>
      <c r="H5" s="74"/>
      <c r="I5" s="75"/>
      <c r="L5" s="75"/>
      <c r="M5" s="75"/>
      <c r="O5" s="257" t="s">
        <v>223</v>
      </c>
      <c r="P5" s="80">
        <f>'ごみ集計結果'!N27</f>
        <v>35830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27757</v>
      </c>
    </row>
    <row r="8" spans="1:13" s="72" customFormat="1" ht="21.75" customHeight="1" thickBot="1">
      <c r="A8" s="81"/>
      <c r="B8" s="411" t="s">
        <v>146</v>
      </c>
      <c r="C8" s="411"/>
      <c r="E8" s="257" t="s">
        <v>225</v>
      </c>
      <c r="F8" s="80">
        <f>'ごみ集計結果'!L7</f>
        <v>302504</v>
      </c>
      <c r="H8" s="257" t="s">
        <v>226</v>
      </c>
      <c r="I8" s="80">
        <f>'ごみ集計結果'!L15</f>
        <v>312493</v>
      </c>
      <c r="K8" s="85" t="s">
        <v>504</v>
      </c>
      <c r="L8" s="259" t="s">
        <v>227</v>
      </c>
      <c r="M8" s="86">
        <f>'ごみ集計結果'!O15</f>
        <v>4023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0</v>
      </c>
      <c r="F10" s="81"/>
      <c r="H10" s="74"/>
      <c r="K10" s="89" t="s">
        <v>147</v>
      </c>
      <c r="L10" s="87" t="s">
        <v>228</v>
      </c>
      <c r="M10" s="88">
        <f>'ごみ集計結果'!M23</f>
        <v>9989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5417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285346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9815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24123</v>
      </c>
      <c r="K13" s="91" t="s">
        <v>148</v>
      </c>
      <c r="L13" s="260" t="s">
        <v>231</v>
      </c>
      <c r="M13" s="92">
        <f>'ごみ集計結果'!N16</f>
        <v>5205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17400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8511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39830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32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10772</v>
      </c>
      <c r="K17" s="91" t="s">
        <v>148</v>
      </c>
      <c r="L17" s="260" t="s">
        <v>151</v>
      </c>
      <c r="M17" s="92">
        <f>'ごみ集計結果'!N21</f>
        <v>187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463</v>
      </c>
      <c r="H18" s="74"/>
      <c r="I18" s="81"/>
      <c r="K18" s="93" t="s">
        <v>504</v>
      </c>
      <c r="L18" s="261" t="s">
        <v>153</v>
      </c>
      <c r="M18" s="80">
        <f>'ごみ集計結果'!O21</f>
        <v>10507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1046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58845</v>
      </c>
      <c r="H21" s="257" t="s">
        <v>234</v>
      </c>
      <c r="I21" s="80">
        <f>'ごみ集計結果'!L17</f>
        <v>9389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32581</v>
      </c>
      <c r="F22" s="81"/>
      <c r="K22" s="93" t="s">
        <v>504</v>
      </c>
      <c r="L22" s="261" t="s">
        <v>236</v>
      </c>
      <c r="M22" s="80">
        <f>'ごみ集計結果'!O17</f>
        <v>9389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0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1671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34043</v>
      </c>
      <c r="F26" s="81"/>
      <c r="K26" s="93" t="s">
        <v>504</v>
      </c>
      <c r="L26" s="105" t="s">
        <v>240</v>
      </c>
      <c r="M26" s="80">
        <f>'ごみ集計結果'!O18</f>
        <v>1671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936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936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142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11929</v>
      </c>
      <c r="K33" s="91" t="s">
        <v>148</v>
      </c>
      <c r="L33" s="260" t="s">
        <v>247</v>
      </c>
      <c r="M33" s="92">
        <f>'ごみ集計結果'!N20</f>
        <v>0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11787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0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25</v>
      </c>
      <c r="K37" s="93" t="s">
        <v>148</v>
      </c>
      <c r="L37" s="261" t="s">
        <v>251</v>
      </c>
      <c r="M37" s="86">
        <f>'ごみ集計結果'!N22</f>
        <v>25</v>
      </c>
      <c r="O37" s="412">
        <f>'ごみ集計結果'!O24</f>
        <v>46824</v>
      </c>
      <c r="P37" s="412"/>
    </row>
    <row r="38" spans="2:16" s="72" customFormat="1" ht="21.75" customHeight="1" thickBot="1">
      <c r="B38" s="264" t="s">
        <v>156</v>
      </c>
      <c r="C38" s="113">
        <f>'ごみ集計結果'!E6</f>
        <v>1098716</v>
      </c>
      <c r="F38" s="81"/>
      <c r="H38" s="74"/>
      <c r="I38" s="75"/>
      <c r="L38" s="75"/>
      <c r="M38" s="75"/>
      <c r="O38" s="413"/>
      <c r="P38" s="413"/>
    </row>
    <row r="39" spans="2:16" s="72" customFormat="1" ht="21.75" customHeight="1">
      <c r="B39" s="265" t="s">
        <v>157</v>
      </c>
      <c r="C39" s="114">
        <f>'ごみ集計結果'!E7</f>
        <v>0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1098716</v>
      </c>
      <c r="E40" s="257" t="s">
        <v>159</v>
      </c>
      <c r="F40" s="80">
        <f>'ごみ集計結果'!L25</f>
        <v>12657</v>
      </c>
      <c r="H40" s="74"/>
      <c r="I40" s="75"/>
      <c r="L40" s="75"/>
      <c r="M40" s="75"/>
      <c r="O40" s="79"/>
      <c r="P40" s="80">
        <f>'ごみ集計結果'!O27</f>
        <v>59481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2014-10-14T09:35:27Z</dcterms:modified>
  <cp:category/>
  <cp:version/>
  <cp:contentType/>
  <cp:contentStatus/>
</cp:coreProperties>
</file>