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00" windowHeight="11760" activeTab="0"/>
  </bookViews>
  <sheets>
    <sheet name="水洗化人口等" sheetId="1" r:id="rId1"/>
    <sheet name="し尿処理状況" sheetId="2" r:id="rId2"/>
    <sheet name="し尿集計結果" sheetId="3" r:id="rId3"/>
  </sheets>
  <definedNames>
    <definedName name="_xlnm.Print_Area" localSheetId="2">'し尿集計結果'!$A$1:$M$36</definedName>
    <definedName name="_xlnm.Print_Area" localSheetId="1">'し尿処理状況'!$A$7:$BC$42</definedName>
    <definedName name="_xlnm.Print_Area" localSheetId="0">'水洗化人口等'!$A$7:$Z$42</definedName>
    <definedName name="_xlnm.Print_Titles" localSheetId="1">'し尿処理状況'!$A:$B,'し尿処理状況'!$2:$6</definedName>
    <definedName name="_xlnm.Print_Titles" localSheetId="0">'水洗化人口等'!$A:$B,'水洗化人口等'!$2:$6</definedName>
  </definedNames>
  <calcPr fullCalcOnLoad="1"/>
</workbook>
</file>

<file path=xl/sharedStrings.xml><?xml version="1.0" encoding="utf-8"?>
<sst xmlns="http://schemas.openxmlformats.org/spreadsheetml/2006/main" count="767" uniqueCount="357">
  <si>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</si>
  <si>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</si>
  <si>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</si>
  <si>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</si>
  <si>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</si>
  <si>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</si>
  <si>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</si>
  <si>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</si>
  <si>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</si>
  <si>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</si>
  <si>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</si>
  <si>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</si>
  <si>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</si>
  <si>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</si>
  <si>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</si>
  <si>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</si>
  <si>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</si>
  <si>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</si>
  <si>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</si>
  <si>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</si>
  <si>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</si>
  <si>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</si>
  <si>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</si>
  <si>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</si>
  <si>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</si>
  <si>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</si>
  <si>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</si>
  <si>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</si>
  <si>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</si>
  <si>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</si>
  <si>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</si>
  <si>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</si>
  <si>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</si>
  <si>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</si>
  <si>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</si>
  <si>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</si>
  <si>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</si>
  <si>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</si>
  <si>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</si>
  <si>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</si>
  <si>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</si>
  <si>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</si>
  <si>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</si>
  <si>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</si>
  <si>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</si>
  <si>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</si>
  <si>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</si>
  <si>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</si>
  <si>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</si>
  <si>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</si>
  <si>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</si>
  <si>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</si>
  <si>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</si>
  <si>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</si>
  <si>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</si>
  <si>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都道府県名</t>
  </si>
  <si>
    <t>地方公共団体コード</t>
  </si>
  <si>
    <t>市区町村名</t>
  </si>
  <si>
    <t>総人口 (非水洗化人口+水洗化人口)</t>
  </si>
  <si>
    <t>外国人人口</t>
  </si>
  <si>
    <t>外国人人口</t>
  </si>
  <si>
    <t>くみ取りし尿の手数料</t>
  </si>
  <si>
    <t>浄化槽汚泥の手数料</t>
  </si>
  <si>
    <t>合計</t>
  </si>
  <si>
    <t>非水洗化人口 (計画収集人口+自家処理人口)</t>
  </si>
  <si>
    <t>水洗化人口 (公共下水道人口+コミュニティプラント人口+浄化槽人口)</t>
  </si>
  <si>
    <t>非水洗化率</t>
  </si>
  <si>
    <t>計画収集
人口</t>
  </si>
  <si>
    <t>自家処理人口</t>
  </si>
  <si>
    <t>自家処理人口</t>
  </si>
  <si>
    <t>水洗化率(水洗化人口)</t>
  </si>
  <si>
    <t>公共下水道人口</t>
  </si>
  <si>
    <t>水洗化率(公共下水道)</t>
  </si>
  <si>
    <t>コミュニティプラント人口</t>
  </si>
  <si>
    <t>水洗化率(コミュニティプラント)</t>
  </si>
  <si>
    <t xml:space="preserve">浄化槽人口  </t>
  </si>
  <si>
    <t>水洗化率(浄化槽人口)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</si>
  <si>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</si>
  <si>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</si>
  <si>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</si>
  <si>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</si>
  <si>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</si>
  <si>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</si>
  <si>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（％）</t>
  </si>
  <si>
    <t>都道府県名</t>
  </si>
  <si>
    <t>地方公共団体コード</t>
  </si>
  <si>
    <t>市区町村名</t>
  </si>
  <si>
    <t>し尿収集量 (直営+委託+許可)</t>
  </si>
  <si>
    <t>し尿処理量 (し尿+浄化槽汚泥+自家処理量)</t>
  </si>
  <si>
    <t>処理残渣搬出量(し尿処理施設+ごみ堆肥化施設+メタン化施設)</t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</si>
  <si>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</si>
  <si>
    <t>し尿処理施設･処理後の残渣(し尿処理施設内の焼却+し尿処理施設内の堆肥化･メタン化発酵等+ごみ焼却施設+ごみ堆肥化施設+メタン化施設)</t>
  </si>
  <si>
    <t>資源化量(し尿処理施設+ごみ堆肥化施設+メタン化施設)</t>
  </si>
  <si>
    <t>合計</t>
  </si>
  <si>
    <t>直営 (し尿+浄化槽汚泥)</t>
  </si>
  <si>
    <t>委託 (し尿+浄化槽汚泥)</t>
  </si>
  <si>
    <t>許可 (し尿+浄化槽汚泥)</t>
  </si>
  <si>
    <t>し尿 (し尿処理施設+ごみ堆肥化施設+メタン化施設+下水道投入+農地還元+その他)</t>
  </si>
  <si>
    <t>浄化槽汚泥 (し尿処理施設+ごみ堆肥化施設+メタン化施設+下水道投入+農地還元+その他)</t>
  </si>
  <si>
    <t>自家処理量 (し尿+浄化槽汚泥)</t>
  </si>
  <si>
    <t>し尿処理施設</t>
  </si>
  <si>
    <t>し尿処理施設</t>
  </si>
  <si>
    <t>ごみ堆肥化施設</t>
  </si>
  <si>
    <t>ごみ堆肥化施設</t>
  </si>
  <si>
    <t>メタン化施設</t>
  </si>
  <si>
    <t>し尿処理施設内の焼却</t>
  </si>
  <si>
    <t>し尿処理施設内の焼却</t>
  </si>
  <si>
    <t>し尿処理施設内の堆肥化･メタン化発酵等</t>
  </si>
  <si>
    <t>ごみ焼却施設</t>
  </si>
  <si>
    <t>下水道処理施設</t>
  </si>
  <si>
    <t>農地還元等の再生利用</t>
  </si>
  <si>
    <t>直接埋立</t>
  </si>
  <si>
    <t>その他の搬出処理</t>
  </si>
  <si>
    <t>し尿</t>
  </si>
  <si>
    <t>浄化槽汚泥</t>
  </si>
  <si>
    <t>下水道投入</t>
  </si>
  <si>
    <t>下水道投入</t>
  </si>
  <si>
    <t>農地還元</t>
  </si>
  <si>
    <t>農地還元</t>
  </si>
  <si>
    <t>その他</t>
  </si>
  <si>
    <t>その他</t>
  </si>
  <si>
    <t>（ｋｌ）</t>
  </si>
  <si>
    <t>(t)</t>
  </si>
  <si>
    <t>入力→</t>
  </si>
  <si>
    <t>:市区町村コード(都道府県計は、01000～47000の何れか）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</si>
  <si>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</si>
  <si>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</si>
  <si>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</si>
  <si>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</si>
  <si>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</si>
  <si>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</si>
  <si>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</si>
  <si>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非水洗化</t>
  </si>
  <si>
    <t>計画収集人口</t>
  </si>
  <si>
    <t>計画処理量</t>
  </si>
  <si>
    <t>小計</t>
  </si>
  <si>
    <t>下水道人口</t>
  </si>
  <si>
    <t>水洗化</t>
  </si>
  <si>
    <t>─</t>
  </si>
  <si>
    <t>ｺﾐﾌﾟﾗ人口</t>
  </si>
  <si>
    <t>浄化槽人口</t>
  </si>
  <si>
    <t>総計</t>
  </si>
  <si>
    <t>自家処理量</t>
  </si>
  <si>
    <t>浄化槽人口のうち合併処理浄化槽人口</t>
  </si>
  <si>
    <t>人</t>
  </si>
  <si>
    <t>収集量</t>
  </si>
  <si>
    <t>水洗化率：</t>
  </si>
  <si>
    <t>直営</t>
  </si>
  <si>
    <t>非水洗化率：</t>
  </si>
  <si>
    <t>委託</t>
  </si>
  <si>
    <t>下水道水洗化率：</t>
  </si>
  <si>
    <t>許可</t>
  </si>
  <si>
    <t>浄化槽水洗化率：</t>
  </si>
  <si>
    <t>うち合併処理：</t>
  </si>
  <si>
    <t>計画収集率：</t>
  </si>
  <si>
    <t>t/年</t>
  </si>
  <si>
    <t>自家処理率：</t>
  </si>
  <si>
    <t>処理量・処理向け搬出量</t>
  </si>
  <si>
    <t>残渣処分量(埋立)</t>
  </si>
  <si>
    <t>し尿処理施設内の堆肥化･メタン発酵等</t>
  </si>
  <si>
    <t>○</t>
  </si>
  <si>
    <t>水洗化人口等（平成24年度実績）</t>
  </si>
  <si>
    <t>し尿処理の状況（平成24年度実績）</t>
  </si>
  <si>
    <t>合計 し尿処理（平成24年度実績）</t>
  </si>
  <si>
    <t>昭和村</t>
  </si>
  <si>
    <t>群馬県</t>
  </si>
  <si>
    <t>10000</t>
  </si>
  <si>
    <t>10201</t>
  </si>
  <si>
    <t>前橋市</t>
  </si>
  <si>
    <t>10202</t>
  </si>
  <si>
    <t>高崎市</t>
  </si>
  <si>
    <t>10203</t>
  </si>
  <si>
    <t>桐生市</t>
  </si>
  <si>
    <t>10204</t>
  </si>
  <si>
    <t>伊勢崎市</t>
  </si>
  <si>
    <t>10205</t>
  </si>
  <si>
    <t>太田市</t>
  </si>
  <si>
    <t>10206</t>
  </si>
  <si>
    <t>沼田市</t>
  </si>
  <si>
    <t>10207</t>
  </si>
  <si>
    <t>館林市</t>
  </si>
  <si>
    <t>10208</t>
  </si>
  <si>
    <t>渋川市</t>
  </si>
  <si>
    <t>10209</t>
  </si>
  <si>
    <t>藤岡市</t>
  </si>
  <si>
    <t>10210</t>
  </si>
  <si>
    <t>富岡市</t>
  </si>
  <si>
    <t>10211</t>
  </si>
  <si>
    <t>安中市</t>
  </si>
  <si>
    <t>10212</t>
  </si>
  <si>
    <t>みどり市</t>
  </si>
  <si>
    <t>10344</t>
  </si>
  <si>
    <t>榛東村</t>
  </si>
  <si>
    <t>10345</t>
  </si>
  <si>
    <t>吉岡町</t>
  </si>
  <si>
    <t>10366</t>
  </si>
  <si>
    <t>上野村</t>
  </si>
  <si>
    <t>10367</t>
  </si>
  <si>
    <t>神流町</t>
  </si>
  <si>
    <t>10382</t>
  </si>
  <si>
    <t>下仁田町</t>
  </si>
  <si>
    <t>10383</t>
  </si>
  <si>
    <t>南牧村</t>
  </si>
  <si>
    <t>10384</t>
  </si>
  <si>
    <t>甘楽町</t>
  </si>
  <si>
    <t>10421</t>
  </si>
  <si>
    <t>中之条町</t>
  </si>
  <si>
    <t>10424</t>
  </si>
  <si>
    <t>長野原町</t>
  </si>
  <si>
    <t>10425</t>
  </si>
  <si>
    <t>嬬恋村</t>
  </si>
  <si>
    <t>10426</t>
  </si>
  <si>
    <t>草津町</t>
  </si>
  <si>
    <t>10428</t>
  </si>
  <si>
    <t>高山村</t>
  </si>
  <si>
    <t>10429</t>
  </si>
  <si>
    <t>東吾妻町</t>
  </si>
  <si>
    <t>10443</t>
  </si>
  <si>
    <t>片品村</t>
  </si>
  <si>
    <t>10444</t>
  </si>
  <si>
    <t>川場村</t>
  </si>
  <si>
    <t>10448</t>
  </si>
  <si>
    <t>10449</t>
  </si>
  <si>
    <t>みなかみ町</t>
  </si>
  <si>
    <t>10464</t>
  </si>
  <si>
    <t>玉村町</t>
  </si>
  <si>
    <t>10521</t>
  </si>
  <si>
    <t>板倉町</t>
  </si>
  <si>
    <t>10522</t>
  </si>
  <si>
    <t>明和町</t>
  </si>
  <si>
    <t>10523</t>
  </si>
  <si>
    <t>千代田町</t>
  </si>
  <si>
    <t>10524</t>
  </si>
  <si>
    <t>大泉町</t>
  </si>
  <si>
    <t>10525</t>
  </si>
  <si>
    <t>邑楽町</t>
  </si>
  <si>
    <t>10000</t>
  </si>
  <si>
    <t>01</t>
  </si>
  <si>
    <t>計画収集人口</t>
  </si>
  <si>
    <t>水洗化人口等</t>
  </si>
  <si>
    <t>G</t>
  </si>
  <si>
    <t>02</t>
  </si>
  <si>
    <t>自家処理人口</t>
  </si>
  <si>
    <t>H</t>
  </si>
  <si>
    <t>03</t>
  </si>
  <si>
    <t>下水道人口</t>
  </si>
  <si>
    <t>K</t>
  </si>
  <si>
    <t>04</t>
  </si>
  <si>
    <t>ｺﾐﾌﾟﾗ人口</t>
  </si>
  <si>
    <t>M</t>
  </si>
  <si>
    <t>05</t>
  </si>
  <si>
    <t>浄化槽人口</t>
  </si>
  <si>
    <t>O</t>
  </si>
  <si>
    <t>06</t>
  </si>
  <si>
    <t>合併浄化槽</t>
  </si>
  <si>
    <t>P</t>
  </si>
  <si>
    <t>07</t>
  </si>
  <si>
    <t>外国人人口</t>
  </si>
  <si>
    <t>R</t>
  </si>
  <si>
    <t>08</t>
  </si>
  <si>
    <t>し尿処理施設</t>
  </si>
  <si>
    <t>し尿処理状況</t>
  </si>
  <si>
    <t>09</t>
  </si>
  <si>
    <t>ごみ堆肥化施設</t>
  </si>
  <si>
    <t>Q</t>
  </si>
  <si>
    <t>10</t>
  </si>
  <si>
    <t>メタン化施設</t>
  </si>
  <si>
    <t>11</t>
  </si>
  <si>
    <t>下水道投入</t>
  </si>
  <si>
    <t>S</t>
  </si>
  <si>
    <t>12</t>
  </si>
  <si>
    <t>農地還元</t>
  </si>
  <si>
    <t>T</t>
  </si>
  <si>
    <t>13</t>
  </si>
  <si>
    <t>その他</t>
  </si>
  <si>
    <t>U</t>
  </si>
  <si>
    <t>14</t>
  </si>
  <si>
    <t>自家処理量</t>
  </si>
  <si>
    <t>AD</t>
  </si>
  <si>
    <t>15</t>
  </si>
  <si>
    <t>直営</t>
  </si>
  <si>
    <t>F</t>
  </si>
  <si>
    <t>16</t>
  </si>
  <si>
    <t>委託</t>
  </si>
  <si>
    <t>I</t>
  </si>
  <si>
    <t>17</t>
  </si>
  <si>
    <t>許可</t>
  </si>
  <si>
    <t>L</t>
  </si>
  <si>
    <t>18</t>
  </si>
  <si>
    <t>W</t>
  </si>
  <si>
    <t>19</t>
  </si>
  <si>
    <t>X</t>
  </si>
  <si>
    <t>20</t>
  </si>
  <si>
    <t>Y</t>
  </si>
  <si>
    <t>21</t>
  </si>
  <si>
    <t>Z</t>
  </si>
  <si>
    <t>22</t>
  </si>
  <si>
    <t>AA</t>
  </si>
  <si>
    <t>23</t>
  </si>
  <si>
    <t>AB</t>
  </si>
  <si>
    <t>24</t>
  </si>
  <si>
    <t>AE</t>
  </si>
  <si>
    <t>25</t>
  </si>
  <si>
    <t>G</t>
  </si>
  <si>
    <t>26</t>
  </si>
  <si>
    <t>J</t>
  </si>
  <si>
    <t>27</t>
  </si>
  <si>
    <t>M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</si>
  <si>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</si>
  <si>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</si>
  <si>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</si>
  <si>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</si>
  <si>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</si>
  <si>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</si>
  <si>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</si>
  <si>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</si>
  <si>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</si>
  <si>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</si>
  <si>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</si>
  <si>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</si>
  <si>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</si>
  <si>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し尿処理施設内の焼却</t>
  </si>
  <si>
    <t>AK</t>
  </si>
  <si>
    <t>35</t>
  </si>
  <si>
    <t>し尿処理施設内の堆肥化･メタン発酵等</t>
  </si>
  <si>
    <t>AL</t>
  </si>
  <si>
    <t>36</t>
  </si>
  <si>
    <t>ごみ焼却施設</t>
  </si>
  <si>
    <t>AM</t>
  </si>
  <si>
    <t>37</t>
  </si>
  <si>
    <t>ごみ堆肥化施設</t>
  </si>
  <si>
    <t>AN</t>
  </si>
  <si>
    <t>38</t>
  </si>
  <si>
    <t>メタン化施設</t>
  </si>
  <si>
    <t>AO</t>
  </si>
  <si>
    <t>39</t>
  </si>
  <si>
    <t>下水道処理施設</t>
  </si>
  <si>
    <t>AP</t>
  </si>
  <si>
    <t>40</t>
  </si>
  <si>
    <t>農地還元等の再生利用</t>
  </si>
  <si>
    <t>AQ</t>
  </si>
  <si>
    <t>41</t>
  </si>
  <si>
    <t>直接埋立</t>
  </si>
  <si>
    <t>AR</t>
  </si>
  <si>
    <t>42</t>
  </si>
  <si>
    <t>その他の搬出処理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</si>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</sst>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0000"/>
    <numFmt numFmtId="179" formatCode="#,##0_ ;[Red]\-#,##0\ "/>
    <numFmt numFmtId="180" formatCode="#,##0_);[Red]\(#,##0\)"/>
    <numFmt numFmtId="181" formatCode="0.0_ ;[Red]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 "/>
    <numFmt numFmtId="187" formatCode="#,##0.0_ "/>
    <numFmt numFmtId="188" formatCode="#,##0.0"/>
  </numFmts>
  <fonts count="52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b/>
      <sz val="11"/>
      <color indexed="10"/>
      <name val="ＭＳ ゴシック"/>
      <family val="3"/>
    </font>
    <font>
      <b/>
      <sz val="11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3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87">
    <xf numFmtId="0" fontId="0" fillId="0" borderId="0" xfId="0" applyAlignment="1">
      <alignment vertical="center"/>
    </xf>
    <xf numFmtId="0" fontId="7" fillId="0" borderId="0" xfId="64" applyFont="1" applyFill="1" applyAlignment="1">
      <alignment horizontal="center" vertical="center"/>
      <protection/>
    </xf>
    <xf numFmtId="0" fontId="7" fillId="0" borderId="0" xfId="64" applyFont="1" applyFill="1" applyAlignment="1">
      <alignment vertical="center"/>
      <protection/>
    </xf>
    <xf numFmtId="0" fontId="7" fillId="0" borderId="0" xfId="65" applyFont="1" applyFill="1" applyAlignment="1">
      <alignment vertical="center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10" xfId="65" applyFont="1" applyFill="1" applyBorder="1" applyAlignment="1">
      <alignment vertical="center"/>
      <protection/>
    </xf>
    <xf numFmtId="0" fontId="7" fillId="0" borderId="11" xfId="65" applyFont="1" applyFill="1" applyBorder="1" applyAlignment="1">
      <alignment vertical="center"/>
      <protection/>
    </xf>
    <xf numFmtId="0" fontId="7" fillId="0" borderId="12" xfId="65" applyFont="1" applyFill="1" applyBorder="1" applyAlignment="1">
      <alignment vertical="center"/>
      <protection/>
    </xf>
    <xf numFmtId="0" fontId="7" fillId="0" borderId="0" xfId="65" applyFont="1" applyFill="1" applyAlignment="1" quotePrefix="1">
      <alignment horizontal="left" vertical="center"/>
      <protection/>
    </xf>
    <xf numFmtId="177" fontId="7" fillId="0" borderId="0" xfId="42" applyNumberFormat="1" applyFont="1" applyFill="1" applyAlignment="1">
      <alignment vertical="center"/>
    </xf>
    <xf numFmtId="0" fontId="7" fillId="0" borderId="0" xfId="64" applyNumberFormat="1" applyFont="1" applyFill="1" applyAlignment="1">
      <alignment vertical="center"/>
      <protection/>
    </xf>
    <xf numFmtId="0" fontId="9" fillId="0" borderId="0" xfId="64" applyFont="1" applyFill="1" applyAlignment="1">
      <alignment horizontal="right" vertical="center"/>
      <protection/>
    </xf>
    <xf numFmtId="0" fontId="10" fillId="0" borderId="0" xfId="66" applyFont="1" applyFill="1" applyBorder="1" applyAlignment="1">
      <alignment vertical="center"/>
      <protection/>
    </xf>
    <xf numFmtId="0" fontId="10" fillId="0" borderId="0" xfId="65" applyFont="1" applyFill="1" applyAlignment="1">
      <alignment horizontal="left" vertical="center"/>
      <protection/>
    </xf>
    <xf numFmtId="0" fontId="7" fillId="0" borderId="0" xfId="65" applyFont="1" applyFill="1" applyAlignment="1">
      <alignment horizontal="center" vertical="center"/>
      <protection/>
    </xf>
    <xf numFmtId="0" fontId="11" fillId="0" borderId="10" xfId="0" applyFont="1" applyFill="1" applyBorder="1" applyAlignment="1">
      <alignment horizontal="center" vertical="center" wrapText="1"/>
    </xf>
    <xf numFmtId="180" fontId="7" fillId="0" borderId="13" xfId="49" applyNumberFormat="1" applyFont="1" applyFill="1" applyBorder="1" applyAlignment="1">
      <alignment vertical="center"/>
    </xf>
    <xf numFmtId="180" fontId="7" fillId="0" borderId="11" xfId="49" applyNumberFormat="1" applyFont="1" applyFill="1" applyBorder="1" applyAlignment="1">
      <alignment vertical="center"/>
    </xf>
    <xf numFmtId="177" fontId="7" fillId="0" borderId="11" xfId="42" applyNumberFormat="1" applyFont="1" applyFill="1" applyBorder="1" applyAlignment="1">
      <alignment vertical="center"/>
    </xf>
    <xf numFmtId="180" fontId="7" fillId="0" borderId="11" xfId="0" applyNumberFormat="1" applyFont="1" applyFill="1" applyBorder="1" applyAlignment="1">
      <alignment vertical="center"/>
    </xf>
    <xf numFmtId="180" fontId="7" fillId="0" borderId="14" xfId="0" applyNumberFormat="1" applyFont="1" applyFill="1" applyBorder="1" applyAlignment="1">
      <alignment vertical="center"/>
    </xf>
    <xf numFmtId="180" fontId="7" fillId="0" borderId="14" xfId="49" applyNumberFormat="1" applyFont="1" applyFill="1" applyBorder="1" applyAlignment="1">
      <alignment vertical="center"/>
    </xf>
    <xf numFmtId="180" fontId="7" fillId="0" borderId="14" xfId="65" applyNumberFormat="1" applyFont="1" applyFill="1" applyBorder="1" applyAlignment="1">
      <alignment vertical="center"/>
      <protection/>
    </xf>
    <xf numFmtId="180" fontId="7" fillId="0" borderId="11" xfId="65" applyNumberFormat="1" applyFont="1" applyFill="1" applyBorder="1" applyAlignment="1">
      <alignment horizontal="right" vertical="center"/>
      <protection/>
    </xf>
    <xf numFmtId="180" fontId="7" fillId="0" borderId="14" xfId="65" applyNumberFormat="1" applyFont="1" applyFill="1" applyBorder="1" applyAlignment="1">
      <alignment horizontal="right" vertical="center"/>
      <protection/>
    </xf>
    <xf numFmtId="180" fontId="7" fillId="0" borderId="15" xfId="65" applyNumberFormat="1" applyFont="1" applyFill="1" applyBorder="1" applyAlignment="1">
      <alignment vertical="center"/>
      <protection/>
    </xf>
    <xf numFmtId="0" fontId="7" fillId="0" borderId="11" xfId="65" applyFont="1" applyFill="1" applyBorder="1" applyAlignment="1">
      <alignment horizontal="right" vertical="center"/>
      <protection/>
    </xf>
    <xf numFmtId="180" fontId="7" fillId="0" borderId="16" xfId="49" applyNumberFormat="1" applyFont="1" applyFill="1" applyBorder="1" applyAlignment="1">
      <alignment vertical="center"/>
    </xf>
    <xf numFmtId="0" fontId="7" fillId="0" borderId="16" xfId="65" applyFont="1" applyFill="1" applyBorder="1" applyAlignment="1">
      <alignment horizontal="right" vertical="center"/>
      <protection/>
    </xf>
    <xf numFmtId="180" fontId="7" fillId="0" borderId="16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38" fontId="7" fillId="0" borderId="17" xfId="49" applyFont="1" applyFill="1" applyBorder="1" applyAlignment="1">
      <alignment vertical="center"/>
    </xf>
    <xf numFmtId="180" fontId="7" fillId="0" borderId="15" xfId="49" applyNumberFormat="1" applyFont="1" applyFill="1" applyBorder="1" applyAlignment="1">
      <alignment vertical="center"/>
    </xf>
    <xf numFmtId="2" fontId="7" fillId="0" borderId="0" xfId="65" applyNumberFormat="1" applyFont="1" applyFill="1" applyAlignment="1">
      <alignment vertical="center"/>
      <protection/>
    </xf>
    <xf numFmtId="0" fontId="7" fillId="0" borderId="0" xfId="65" applyFont="1" applyFill="1" applyAlignment="1">
      <alignment horizontal="right"/>
      <protection/>
    </xf>
    <xf numFmtId="180" fontId="7" fillId="0" borderId="14" xfId="0" applyNumberFormat="1" applyFont="1" applyFill="1" applyBorder="1" applyAlignment="1">
      <alignment vertical="center"/>
    </xf>
    <xf numFmtId="180" fontId="7" fillId="0" borderId="16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0" fontId="7" fillId="0" borderId="10" xfId="65" applyFont="1" applyFill="1" applyBorder="1" applyAlignment="1">
      <alignment horizontal="center" vertical="center" wrapText="1"/>
      <protection/>
    </xf>
    <xf numFmtId="0" fontId="11" fillId="0" borderId="13" xfId="0" applyFont="1" applyFill="1" applyBorder="1" applyAlignment="1">
      <alignment horizontal="center" vertical="center" wrapText="1"/>
    </xf>
    <xf numFmtId="0" fontId="7" fillId="0" borderId="0" xfId="65" applyFont="1" applyFill="1" applyAlignment="1">
      <alignment horizontal="right" vertical="center"/>
      <protection/>
    </xf>
    <xf numFmtId="0" fontId="7" fillId="0" borderId="13" xfId="65" applyFont="1" applyFill="1" applyBorder="1" applyAlignment="1">
      <alignment horizontal="center" vertical="center" wrapText="1"/>
      <protection/>
    </xf>
    <xf numFmtId="49" fontId="7" fillId="0" borderId="0" xfId="64" applyNumberFormat="1" applyFont="1" applyFill="1" applyAlignment="1">
      <alignment vertical="center"/>
      <protection/>
    </xf>
    <xf numFmtId="0" fontId="0" fillId="0" borderId="0" xfId="0" applyFont="1" applyFill="1" applyAlignment="1">
      <alignment vertical="center"/>
    </xf>
    <xf numFmtId="49" fontId="4" fillId="0" borderId="17" xfId="64" applyNumberFormat="1" applyFont="1" applyFill="1" applyBorder="1" applyAlignment="1">
      <alignment horizontal="center" vertical="center"/>
      <protection/>
    </xf>
    <xf numFmtId="0" fontId="7" fillId="0" borderId="0" xfId="65" applyNumberFormat="1" applyFont="1" applyFill="1" applyAlignment="1">
      <alignment vertical="center"/>
      <protection/>
    </xf>
    <xf numFmtId="0" fontId="7" fillId="0" borderId="0" xfId="64" applyNumberFormat="1" applyFont="1" applyFill="1" applyAlignment="1">
      <alignment horizontal="center" vertical="center"/>
      <protection/>
    </xf>
    <xf numFmtId="0" fontId="0" fillId="0" borderId="0" xfId="0" applyNumberFormat="1" applyFont="1" applyFill="1" applyAlignment="1">
      <alignment vertical="center"/>
    </xf>
    <xf numFmtId="0" fontId="7" fillId="0" borderId="0" xfId="64" applyFont="1" applyFill="1" applyAlignment="1">
      <alignment vertical="center" textRotation="255"/>
      <protection/>
    </xf>
    <xf numFmtId="0" fontId="2" fillId="0" borderId="0" xfId="0" applyNumberFormat="1" applyFont="1" applyAlignment="1" quotePrefix="1">
      <alignment horizontal="left" vertical="center"/>
    </xf>
    <xf numFmtId="0" fontId="7" fillId="0" borderId="0" xfId="0" applyNumberFormat="1" applyFont="1" applyAlignment="1">
      <alignment vertical="center"/>
    </xf>
    <xf numFmtId="0" fontId="7" fillId="0" borderId="0" xfId="0" applyNumberFormat="1" applyFont="1" applyAlignment="1">
      <alignment horizontal="left" vertical="center"/>
    </xf>
    <xf numFmtId="0" fontId="14" fillId="33" borderId="18" xfId="62" applyNumberFormat="1" applyFont="1" applyFill="1" applyBorder="1" applyAlignment="1">
      <alignment horizontal="center" vertical="center" wrapText="1"/>
      <protection/>
    </xf>
    <xf numFmtId="0" fontId="14" fillId="33" borderId="18" xfId="62" applyNumberFormat="1" applyFont="1" applyFill="1" applyBorder="1" applyAlignment="1" quotePrefix="1">
      <alignment horizontal="center" vertical="center" wrapText="1"/>
      <protection/>
    </xf>
    <xf numFmtId="0" fontId="7" fillId="0" borderId="0" xfId="0" applyNumberFormat="1" applyFont="1" applyAlignment="1">
      <alignment vertical="center"/>
    </xf>
    <xf numFmtId="0" fontId="8" fillId="0" borderId="0" xfId="0" applyNumberFormat="1" applyFont="1" applyAlignment="1">
      <alignment horizontal="left" vertical="center" wrapText="1"/>
    </xf>
    <xf numFmtId="0" fontId="14" fillId="33" borderId="18" xfId="0" applyNumberFormat="1" applyFont="1" applyFill="1" applyBorder="1" applyAlignment="1">
      <alignment horizontal="left" vertical="center" wrapText="1"/>
    </xf>
    <xf numFmtId="0" fontId="14" fillId="33" borderId="19" xfId="63" applyNumberFormat="1" applyFont="1" applyFill="1" applyBorder="1" applyAlignment="1">
      <alignment horizontal="left" vertical="center" wrapText="1"/>
      <protection/>
    </xf>
    <xf numFmtId="0" fontId="14" fillId="33" borderId="18" xfId="62" applyNumberFormat="1" applyFont="1" applyFill="1" applyBorder="1" applyAlignment="1">
      <alignment horizontal="center" vertical="center"/>
      <protection/>
    </xf>
    <xf numFmtId="0" fontId="14" fillId="33" borderId="18" xfId="61" applyNumberFormat="1" applyFont="1" applyFill="1" applyBorder="1" applyAlignment="1">
      <alignment horizontal="center" vertical="center"/>
      <protection/>
    </xf>
    <xf numFmtId="0" fontId="2" fillId="0" borderId="0" xfId="0" applyNumberFormat="1" applyFont="1" applyAlignment="1" quotePrefix="1">
      <alignment horizontal="center" vertical="center"/>
    </xf>
    <xf numFmtId="0" fontId="6" fillId="0" borderId="0" xfId="63" applyNumberFormat="1" applyFont="1">
      <alignment/>
      <protection/>
    </xf>
    <xf numFmtId="0" fontId="6" fillId="0" borderId="0" xfId="63" applyNumberFormat="1" applyFont="1" applyBorder="1">
      <alignment/>
      <protection/>
    </xf>
    <xf numFmtId="0" fontId="14" fillId="33" borderId="20" xfId="0" applyNumberFormat="1" applyFont="1" applyFill="1" applyBorder="1" applyAlignment="1">
      <alignment horizontal="left" vertical="center"/>
    </xf>
    <xf numFmtId="0" fontId="14" fillId="33" borderId="12" xfId="0" applyNumberFormat="1" applyFont="1" applyFill="1" applyBorder="1" applyAlignment="1">
      <alignment horizontal="left" vertical="center"/>
    </xf>
    <xf numFmtId="0" fontId="14" fillId="33" borderId="20" xfId="63" applyNumberFormat="1" applyFont="1" applyFill="1" applyBorder="1" applyAlignment="1">
      <alignment horizontal="left" vertical="center"/>
      <protection/>
    </xf>
    <xf numFmtId="0" fontId="14" fillId="33" borderId="12" xfId="63" applyNumberFormat="1" applyFont="1" applyFill="1" applyBorder="1" applyAlignment="1">
      <alignment horizontal="left" vertical="center"/>
      <protection/>
    </xf>
    <xf numFmtId="0" fontId="14" fillId="33" borderId="18" xfId="63" applyNumberFormat="1" applyFont="1" applyFill="1" applyBorder="1" applyAlignment="1">
      <alignment horizontal="left" vertical="center"/>
      <protection/>
    </xf>
    <xf numFmtId="0" fontId="15" fillId="33" borderId="18" xfId="63" applyNumberFormat="1" applyFont="1" applyFill="1" applyBorder="1" applyAlignment="1">
      <alignment horizontal="left" vertical="center" wrapText="1"/>
      <protection/>
    </xf>
    <xf numFmtId="0" fontId="14" fillId="33" borderId="18" xfId="63" applyNumberFormat="1" applyFont="1" applyFill="1" applyBorder="1" applyAlignment="1">
      <alignment horizontal="left" vertical="center" wrapText="1"/>
      <protection/>
    </xf>
    <xf numFmtId="0" fontId="15" fillId="33" borderId="18" xfId="63" applyNumberFormat="1" applyFont="1" applyFill="1" applyBorder="1" applyAlignment="1" quotePrefix="1">
      <alignment horizontal="left" vertical="center" wrapText="1"/>
      <protection/>
    </xf>
    <xf numFmtId="0" fontId="14" fillId="33" borderId="18" xfId="63" applyNumberFormat="1" applyFont="1" applyFill="1" applyBorder="1" applyAlignment="1" quotePrefix="1">
      <alignment horizontal="left" vertical="center" wrapText="1"/>
      <protection/>
    </xf>
    <xf numFmtId="0" fontId="14" fillId="33" borderId="18" xfId="63" applyNumberFormat="1" applyFont="1" applyFill="1" applyBorder="1" applyAlignment="1">
      <alignment horizontal="center" vertical="center"/>
      <protection/>
    </xf>
    <xf numFmtId="0" fontId="14" fillId="33" borderId="18" xfId="0" applyNumberFormat="1" applyFont="1" applyFill="1" applyBorder="1" applyAlignment="1">
      <alignment horizontal="center" vertical="center"/>
    </xf>
    <xf numFmtId="0" fontId="2" fillId="0" borderId="0" xfId="0" applyNumberFormat="1" applyFont="1" applyAlignment="1" quotePrefix="1">
      <alignment vertical="center"/>
    </xf>
    <xf numFmtId="0" fontId="4" fillId="0" borderId="0" xfId="62" applyNumberFormat="1" applyFont="1" applyAlignment="1">
      <alignment/>
      <protection/>
    </xf>
    <xf numFmtId="0" fontId="4" fillId="0" borderId="0" xfId="0" applyNumberFormat="1" applyFont="1" applyBorder="1" applyAlignment="1">
      <alignment vertical="center"/>
    </xf>
    <xf numFmtId="0" fontId="6" fillId="0" borderId="0" xfId="62" applyNumberFormat="1" applyFont="1" applyAlignment="1">
      <alignment/>
      <protection/>
    </xf>
    <xf numFmtId="0" fontId="15" fillId="33" borderId="21" xfId="62" applyNumberFormat="1" applyFont="1" applyFill="1" applyBorder="1" applyAlignment="1">
      <alignment vertical="center"/>
      <protection/>
    </xf>
    <xf numFmtId="0" fontId="14" fillId="33" borderId="20" xfId="62" applyNumberFormat="1" applyFont="1" applyFill="1" applyBorder="1" applyAlignment="1">
      <alignment vertical="center"/>
      <protection/>
    </xf>
    <xf numFmtId="0" fontId="14" fillId="33" borderId="12" xfId="62" applyNumberFormat="1" applyFont="1" applyFill="1" applyBorder="1" applyAlignment="1">
      <alignment vertical="center"/>
      <protection/>
    </xf>
    <xf numFmtId="0" fontId="15" fillId="33" borderId="19" xfId="61" applyNumberFormat="1" applyFont="1" applyFill="1" applyBorder="1" applyAlignment="1">
      <alignment vertical="center" wrapText="1"/>
      <protection/>
    </xf>
    <xf numFmtId="0" fontId="14" fillId="33" borderId="18" xfId="62" applyNumberFormat="1" applyFont="1" applyFill="1" applyBorder="1" applyAlignment="1">
      <alignment vertical="center"/>
      <protection/>
    </xf>
    <xf numFmtId="0" fontId="14" fillId="33" borderId="18" xfId="61" applyNumberFormat="1" applyFont="1" applyFill="1" applyBorder="1" applyAlignment="1">
      <alignment vertical="center" wrapText="1"/>
      <protection/>
    </xf>
    <xf numFmtId="0" fontId="14" fillId="33" borderId="12" xfId="62" applyNumberFormat="1" applyFont="1" applyFill="1" applyBorder="1" applyAlignment="1" quotePrefix="1">
      <alignment vertical="center" wrapText="1"/>
      <protection/>
    </xf>
    <xf numFmtId="0" fontId="14" fillId="33" borderId="18" xfId="61" applyNumberFormat="1" applyFont="1" applyFill="1" applyBorder="1" applyAlignment="1" quotePrefix="1">
      <alignment vertical="center" wrapText="1"/>
      <protection/>
    </xf>
    <xf numFmtId="0" fontId="14" fillId="33" borderId="18" xfId="62" applyNumberFormat="1" applyFont="1" applyFill="1" applyBorder="1" applyAlignment="1">
      <alignment vertical="center" wrapText="1"/>
      <protection/>
    </xf>
    <xf numFmtId="0" fontId="15" fillId="33" borderId="18" xfId="61" applyNumberFormat="1" applyFont="1" applyFill="1" applyBorder="1" applyAlignment="1">
      <alignment vertical="center" wrapText="1"/>
      <protection/>
    </xf>
    <xf numFmtId="0" fontId="7" fillId="0" borderId="0" xfId="0" applyNumberFormat="1" applyFont="1" applyAlignment="1">
      <alignment horizontal="center" vertical="center"/>
    </xf>
    <xf numFmtId="0" fontId="14" fillId="33" borderId="21" xfId="62" applyNumberFormat="1" applyFont="1" applyFill="1" applyBorder="1" applyAlignment="1">
      <alignment vertical="center"/>
      <protection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left" vertical="center"/>
    </xf>
    <xf numFmtId="0" fontId="15" fillId="33" borderId="21" xfId="63" applyNumberFormat="1" applyFont="1" applyFill="1" applyBorder="1" applyAlignment="1">
      <alignment horizontal="left" vertical="center"/>
      <protection/>
    </xf>
    <xf numFmtId="0" fontId="14" fillId="33" borderId="21" xfId="63" applyNumberFormat="1" applyFont="1" applyFill="1" applyBorder="1" applyAlignment="1">
      <alignment horizontal="left" vertical="center"/>
      <protection/>
    </xf>
    <xf numFmtId="0" fontId="7" fillId="0" borderId="0" xfId="64" applyFont="1" applyFill="1" applyAlignment="1">
      <alignment horizontal="left" vertical="center"/>
      <protection/>
    </xf>
    <xf numFmtId="0" fontId="7" fillId="0" borderId="11" xfId="65" applyFont="1" applyFill="1" applyBorder="1" applyAlignment="1">
      <alignment horizontal="left" vertical="center"/>
      <protection/>
    </xf>
    <xf numFmtId="0" fontId="7" fillId="0" borderId="0" xfId="65" applyFont="1" applyFill="1" applyAlignment="1">
      <alignment horizontal="left" vertical="center"/>
      <protection/>
    </xf>
    <xf numFmtId="0" fontId="16" fillId="34" borderId="11" xfId="49" applyNumberFormat="1" applyFont="1" applyFill="1" applyBorder="1" applyAlignment="1">
      <alignment horizontal="left" vertical="center"/>
    </xf>
    <xf numFmtId="3" fontId="16" fillId="34" borderId="11" xfId="49" applyNumberFormat="1" applyFont="1" applyFill="1" applyBorder="1" applyAlignment="1">
      <alignment horizontal="right" vertical="center"/>
    </xf>
    <xf numFmtId="0" fontId="16" fillId="0" borderId="0" xfId="0" applyNumberFormat="1" applyFont="1" applyFill="1" applyBorder="1" applyAlignment="1">
      <alignment vertical="center"/>
    </xf>
    <xf numFmtId="0" fontId="16" fillId="0" borderId="11" xfId="49" applyNumberFormat="1" applyFont="1" applyFill="1" applyBorder="1" applyAlignment="1">
      <alignment horizontal="left" vertical="center"/>
    </xf>
    <xf numFmtId="49" fontId="16" fillId="0" borderId="11" xfId="49" applyNumberFormat="1" applyFont="1" applyFill="1" applyBorder="1" applyAlignment="1">
      <alignment horizontal="left" vertical="center"/>
    </xf>
    <xf numFmtId="3" fontId="16" fillId="0" borderId="11" xfId="49" applyNumberFormat="1" applyFont="1" applyFill="1" applyBorder="1" applyAlignment="1">
      <alignment horizontal="right" vertical="center"/>
    </xf>
    <xf numFmtId="188" fontId="16" fillId="0" borderId="11" xfId="49" applyNumberFormat="1" applyFont="1" applyFill="1" applyBorder="1" applyAlignment="1">
      <alignment horizontal="right" vertical="center"/>
    </xf>
    <xf numFmtId="0" fontId="16" fillId="0" borderId="11" xfId="49" applyNumberFormat="1" applyFont="1" applyFill="1" applyBorder="1" applyAlignment="1">
      <alignment vertical="center"/>
    </xf>
    <xf numFmtId="0" fontId="16" fillId="0" borderId="11" xfId="49" applyNumberFormat="1" applyFont="1" applyFill="1" applyBorder="1" applyAlignment="1">
      <alignment/>
    </xf>
    <xf numFmtId="0" fontId="16" fillId="0" borderId="0" xfId="0" applyNumberFormat="1" applyFont="1" applyAlignment="1">
      <alignment vertical="center"/>
    </xf>
    <xf numFmtId="0" fontId="16" fillId="34" borderId="11" xfId="0" applyNumberFormat="1" applyFont="1" applyFill="1" applyBorder="1" applyAlignment="1">
      <alignment vertical="center"/>
    </xf>
    <xf numFmtId="49" fontId="16" fillId="34" borderId="11" xfId="0" applyNumberFormat="1" applyFont="1" applyFill="1" applyBorder="1" applyAlignment="1">
      <alignment vertical="center"/>
    </xf>
    <xf numFmtId="0" fontId="16" fillId="0" borderId="11" xfId="0" applyNumberFormat="1" applyFont="1" applyFill="1" applyBorder="1" applyAlignment="1">
      <alignment vertical="center"/>
    </xf>
    <xf numFmtId="49" fontId="16" fillId="0" borderId="11" xfId="0" applyNumberFormat="1" applyFont="1" applyFill="1" applyBorder="1" applyAlignment="1">
      <alignment vertical="center"/>
    </xf>
    <xf numFmtId="0" fontId="16" fillId="34" borderId="11" xfId="49" applyNumberFormat="1" applyFont="1" applyFill="1" applyBorder="1" applyAlignment="1">
      <alignment horizontal="right" vertical="center"/>
    </xf>
    <xf numFmtId="0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188" fontId="7" fillId="0" borderId="0" xfId="0" applyNumberFormat="1" applyFont="1" applyBorder="1" applyAlignment="1">
      <alignment vertical="center"/>
    </xf>
    <xf numFmtId="188" fontId="7" fillId="0" borderId="0" xfId="0" applyNumberFormat="1" applyFont="1" applyBorder="1" applyAlignment="1">
      <alignment horizontal="right" vertical="center"/>
    </xf>
    <xf numFmtId="0" fontId="7" fillId="0" borderId="0" xfId="0" applyNumberFormat="1" applyFont="1" applyBorder="1" applyAlignment="1">
      <alignment vertical="center"/>
    </xf>
    <xf numFmtId="0" fontId="16" fillId="0" borderId="11" xfId="0" applyNumberFormat="1" applyFont="1" applyFill="1" applyBorder="1" applyAlignment="1">
      <alignment vertical="center"/>
    </xf>
    <xf numFmtId="49" fontId="16" fillId="0" borderId="11" xfId="0" applyNumberFormat="1" applyFont="1" applyFill="1" applyBorder="1" applyAlignment="1">
      <alignment vertical="center"/>
    </xf>
    <xf numFmtId="3" fontId="16" fillId="0" borderId="11" xfId="0" applyNumberFormat="1" applyFont="1" applyFill="1" applyBorder="1" applyAlignment="1">
      <alignment vertical="center"/>
    </xf>
    <xf numFmtId="188" fontId="16" fillId="0" borderId="11" xfId="0" applyNumberFormat="1" applyFont="1" applyFill="1" applyBorder="1" applyAlignment="1">
      <alignment horizontal="right" vertical="center"/>
    </xf>
    <xf numFmtId="0" fontId="7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14" fillId="33" borderId="19" xfId="62" applyNumberFormat="1" applyFont="1" applyFill="1" applyBorder="1" applyAlignment="1">
      <alignment vertical="center" wrapText="1"/>
      <protection/>
    </xf>
    <xf numFmtId="0" fontId="14" fillId="33" borderId="18" xfId="62" applyNumberFormat="1" applyFont="1" applyFill="1" applyBorder="1" applyAlignment="1" quotePrefix="1">
      <alignment vertical="center" wrapText="1"/>
      <protection/>
    </xf>
    <xf numFmtId="0" fontId="14" fillId="33" borderId="18" xfId="0" applyNumberFormat="1" applyFont="1" applyFill="1" applyBorder="1" applyAlignment="1">
      <alignment vertical="center" wrapText="1"/>
    </xf>
    <xf numFmtId="0" fontId="14" fillId="33" borderId="22" xfId="0" applyNumberFormat="1" applyFont="1" applyFill="1" applyBorder="1" applyAlignment="1">
      <alignment vertical="center" wrapText="1"/>
    </xf>
    <xf numFmtId="0" fontId="14" fillId="33" borderId="19" xfId="0" applyNumberFormat="1" applyFont="1" applyFill="1" applyBorder="1" applyAlignment="1">
      <alignment vertical="center" wrapText="1"/>
    </xf>
    <xf numFmtId="0" fontId="14" fillId="33" borderId="18" xfId="0" applyNumberFormat="1" applyFont="1" applyFill="1" applyBorder="1" applyAlignment="1" quotePrefix="1">
      <alignment vertical="center" wrapText="1"/>
    </xf>
    <xf numFmtId="0" fontId="14" fillId="33" borderId="22" xfId="0" applyNumberFormat="1" applyFont="1" applyFill="1" applyBorder="1" applyAlignment="1" quotePrefix="1">
      <alignment vertical="center" wrapText="1"/>
    </xf>
    <xf numFmtId="0" fontId="14" fillId="33" borderId="18" xfId="0" applyNumberFormat="1" applyFont="1" applyFill="1" applyBorder="1" applyAlignment="1">
      <alignment vertical="center"/>
    </xf>
    <xf numFmtId="0" fontId="14" fillId="33" borderId="21" xfId="62" applyNumberFormat="1" applyFont="1" applyFill="1" applyBorder="1" applyAlignment="1">
      <alignment vertical="center" wrapText="1"/>
      <protection/>
    </xf>
    <xf numFmtId="0" fontId="14" fillId="33" borderId="18" xfId="62" applyNumberFormat="1" applyFont="1" applyFill="1" applyBorder="1" applyAlignment="1">
      <alignment vertical="center" wrapText="1"/>
      <protection/>
    </xf>
    <xf numFmtId="0" fontId="14" fillId="33" borderId="21" xfId="62" applyNumberFormat="1" applyFont="1" applyFill="1" applyBorder="1" applyAlignment="1">
      <alignment vertical="center"/>
      <protection/>
    </xf>
    <xf numFmtId="0" fontId="14" fillId="33" borderId="23" xfId="62" applyNumberFormat="1" applyFont="1" applyFill="1" applyBorder="1" applyAlignment="1">
      <alignment vertical="center"/>
      <protection/>
    </xf>
    <xf numFmtId="0" fontId="14" fillId="33" borderId="24" xfId="62" applyNumberFormat="1" applyFont="1" applyFill="1" applyBorder="1" applyAlignment="1">
      <alignment vertical="center"/>
      <protection/>
    </xf>
    <xf numFmtId="0" fontId="14" fillId="33" borderId="25" xfId="62" applyNumberFormat="1" applyFont="1" applyFill="1" applyBorder="1" applyAlignment="1">
      <alignment vertical="center"/>
      <protection/>
    </xf>
    <xf numFmtId="0" fontId="14" fillId="33" borderId="26" xfId="62" applyNumberFormat="1" applyFont="1" applyFill="1" applyBorder="1" applyAlignment="1">
      <alignment vertical="center"/>
      <protection/>
    </xf>
    <xf numFmtId="0" fontId="14" fillId="33" borderId="27" xfId="62" applyNumberFormat="1" applyFont="1" applyFill="1" applyBorder="1" applyAlignment="1">
      <alignment vertical="center"/>
      <protection/>
    </xf>
    <xf numFmtId="0" fontId="15" fillId="33" borderId="21" xfId="0" applyNumberFormat="1" applyFont="1" applyFill="1" applyBorder="1" applyAlignment="1">
      <alignment horizontal="left" vertical="center" wrapText="1"/>
    </xf>
    <xf numFmtId="0" fontId="14" fillId="33" borderId="23" xfId="0" applyNumberFormat="1" applyFont="1" applyFill="1" applyBorder="1" applyAlignment="1">
      <alignment horizontal="left" vertical="center" wrapText="1"/>
    </xf>
    <xf numFmtId="0" fontId="14" fillId="33" borderId="24" xfId="0" applyNumberFormat="1" applyFont="1" applyFill="1" applyBorder="1" applyAlignment="1">
      <alignment horizontal="left" vertical="center" wrapText="1"/>
    </xf>
    <xf numFmtId="0" fontId="14" fillId="33" borderId="21" xfId="63" applyNumberFormat="1" applyFont="1" applyFill="1" applyBorder="1" applyAlignment="1">
      <alignment horizontal="left" vertical="center" wrapText="1"/>
      <protection/>
    </xf>
    <xf numFmtId="0" fontId="14" fillId="33" borderId="21" xfId="63" applyNumberFormat="1" applyFont="1" applyFill="1" applyBorder="1" applyAlignment="1">
      <alignment horizontal="left" vertical="center"/>
      <protection/>
    </xf>
    <xf numFmtId="0" fontId="14" fillId="33" borderId="23" xfId="0" applyNumberFormat="1" applyFont="1" applyFill="1" applyBorder="1" applyAlignment="1">
      <alignment horizontal="left" vertical="center"/>
    </xf>
    <xf numFmtId="0" fontId="14" fillId="33" borderId="24" xfId="0" applyNumberFormat="1" applyFont="1" applyFill="1" applyBorder="1" applyAlignment="1">
      <alignment horizontal="left" vertical="center"/>
    </xf>
    <xf numFmtId="0" fontId="14" fillId="33" borderId="18" xfId="0" applyNumberFormat="1" applyFont="1" applyFill="1" applyBorder="1" applyAlignment="1">
      <alignment horizontal="left" vertical="center"/>
    </xf>
    <xf numFmtId="0" fontId="14" fillId="33" borderId="19" xfId="0" applyNumberFormat="1" applyFont="1" applyFill="1" applyBorder="1" applyAlignment="1">
      <alignment horizontal="left" vertical="center" wrapText="1"/>
    </xf>
    <xf numFmtId="0" fontId="14" fillId="33" borderId="18" xfId="0" applyNumberFormat="1" applyFont="1" applyFill="1" applyBorder="1" applyAlignment="1">
      <alignment horizontal="left" vertical="center" wrapText="1"/>
    </xf>
    <xf numFmtId="0" fontId="14" fillId="33" borderId="19" xfId="63" applyNumberFormat="1" applyFont="1" applyFill="1" applyBorder="1" applyAlignment="1">
      <alignment horizontal="left" vertical="center" wrapText="1"/>
      <protection/>
    </xf>
    <xf numFmtId="0" fontId="14" fillId="33" borderId="22" xfId="0" applyNumberFormat="1" applyFont="1" applyFill="1" applyBorder="1" applyAlignment="1">
      <alignment horizontal="left" vertical="center" wrapText="1"/>
    </xf>
    <xf numFmtId="0" fontId="14" fillId="33" borderId="23" xfId="63" applyNumberFormat="1" applyFont="1" applyFill="1" applyBorder="1" applyAlignment="1" quotePrefix="1">
      <alignment horizontal="left" vertical="center" wrapText="1"/>
      <protection/>
    </xf>
    <xf numFmtId="0" fontId="14" fillId="33" borderId="24" xfId="63" applyNumberFormat="1" applyFont="1" applyFill="1" applyBorder="1" applyAlignment="1" quotePrefix="1">
      <alignment horizontal="left" vertical="center" wrapText="1"/>
      <protection/>
    </xf>
    <xf numFmtId="0" fontId="15" fillId="33" borderId="19" xfId="0" applyNumberFormat="1" applyFont="1" applyFill="1" applyBorder="1" applyAlignment="1">
      <alignment horizontal="left" vertical="center" wrapText="1"/>
    </xf>
    <xf numFmtId="0" fontId="7" fillId="0" borderId="28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31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31" xfId="65" applyFont="1" applyFill="1" applyBorder="1" applyAlignment="1">
      <alignment horizontal="center" vertical="center"/>
      <protection/>
    </xf>
    <xf numFmtId="0" fontId="7" fillId="0" borderId="12" xfId="65" applyFont="1" applyFill="1" applyBorder="1" applyAlignment="1">
      <alignment horizontal="center" vertical="center"/>
      <protection/>
    </xf>
    <xf numFmtId="0" fontId="7" fillId="0" borderId="28" xfId="65" applyFont="1" applyFill="1" applyBorder="1" applyAlignment="1">
      <alignment horizontal="center" vertical="center"/>
      <protection/>
    </xf>
    <xf numFmtId="0" fontId="7" fillId="0" borderId="30" xfId="65" applyFont="1" applyFill="1" applyBorder="1" applyAlignment="1">
      <alignment horizontal="center" vertical="center"/>
      <protection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32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33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32" xfId="65" applyFont="1" applyFill="1" applyBorder="1" applyAlignment="1">
      <alignment horizontal="center" vertical="center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34" xfId="65" applyFont="1" applyFill="1" applyBorder="1" applyAlignment="1">
      <alignment horizontal="center" vertical="center" textRotation="255"/>
      <protection/>
    </xf>
    <xf numFmtId="0" fontId="7" fillId="0" borderId="35" xfId="65" applyFont="1" applyFill="1" applyBorder="1" applyAlignment="1" quotePrefix="1">
      <alignment horizontal="center" vertical="center" textRotation="255"/>
      <protection/>
    </xf>
    <xf numFmtId="0" fontId="7" fillId="0" borderId="36" xfId="65" applyFont="1" applyFill="1" applyBorder="1" applyAlignment="1" quotePrefix="1">
      <alignment horizontal="center" vertical="center" textRotation="255"/>
      <protection/>
    </xf>
    <xf numFmtId="0" fontId="7" fillId="0" borderId="37" xfId="65" applyFont="1" applyFill="1" applyBorder="1" applyAlignment="1">
      <alignment horizontal="center" vertical="center" textRotation="255" shrinkToFit="1"/>
      <protection/>
    </xf>
    <xf numFmtId="0" fontId="7" fillId="0" borderId="38" xfId="65" applyFont="1" applyFill="1" applyBorder="1" applyAlignment="1">
      <alignment horizontal="center" vertical="center" textRotation="255" shrinkToFit="1"/>
      <protection/>
    </xf>
    <xf numFmtId="0" fontId="7" fillId="0" borderId="39" xfId="65" applyFont="1" applyFill="1" applyBorder="1" applyAlignment="1">
      <alignment horizontal="center" vertical="center" textRotation="255" shrinkToFit="1"/>
      <protection/>
    </xf>
    <xf numFmtId="0" fontId="7" fillId="0" borderId="40" xfId="65" applyFont="1" applyFill="1" applyBorder="1" applyAlignment="1">
      <alignment horizontal="center" vertical="center" textRotation="255"/>
      <protection/>
    </xf>
    <xf numFmtId="0" fontId="7" fillId="0" borderId="38" xfId="65" applyFont="1" applyFill="1" applyBorder="1" applyAlignment="1">
      <alignment horizontal="center" vertical="center" textRotation="255"/>
      <protection/>
    </xf>
    <xf numFmtId="0" fontId="7" fillId="0" borderId="39" xfId="65" applyFont="1" applyFill="1" applyBorder="1" applyAlignment="1">
      <alignment horizontal="center" vertical="center" textRotation="255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625し尿市1" xfId="62"/>
    <cellStyle name="標準_0625し尿市2" xfId="63"/>
    <cellStyle name="標準_H12集計結果（ごみ処理状況）" xfId="64"/>
    <cellStyle name="標準_H12集計結果（し尿処理）" xfId="65"/>
    <cellStyle name="標準_H12集計結果（経費）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2"/>
  <sheetViews>
    <sheetView tabSelected="1" zoomScalePageLayoutView="0" workbookViewId="0" topLeftCell="A1">
      <pane xSplit="3" ySplit="6" topLeftCell="D7" activePane="bottomRight" state="frozen"/>
      <selection pane="topLeft" activeCell="G19" sqref="G19"/>
      <selection pane="topRight" activeCell="G19" sqref="G19"/>
      <selection pane="bottomLeft" activeCell="G19" sqref="G19"/>
      <selection pane="bottomRight" activeCell="A1" sqref="A1"/>
    </sheetView>
  </sheetViews>
  <sheetFormatPr defaultColWidth="8.796875" defaultRowHeight="14.25"/>
  <cols>
    <col min="1" max="1" width="10.69921875" style="112" customWidth="1"/>
    <col min="2" max="2" width="8.69921875" style="113" customWidth="1"/>
    <col min="3" max="3" width="12.59765625" style="112" customWidth="1"/>
    <col min="4" max="5" width="11.69921875" style="114" customWidth="1"/>
    <col min="6" max="6" width="11.69921875" style="115" customWidth="1"/>
    <col min="7" max="9" width="11.69921875" style="114" customWidth="1"/>
    <col min="10" max="10" width="11.69921875" style="115" customWidth="1"/>
    <col min="11" max="11" width="11.69921875" style="114" customWidth="1"/>
    <col min="12" max="12" width="11.69921875" style="116" customWidth="1"/>
    <col min="13" max="13" width="11.69921875" style="114" customWidth="1"/>
    <col min="14" max="14" width="11.69921875" style="116" customWidth="1"/>
    <col min="15" max="16" width="11.69921875" style="114" customWidth="1"/>
    <col min="17" max="17" width="11.69921875" style="116" customWidth="1"/>
    <col min="18" max="18" width="11.69921875" style="114" customWidth="1"/>
    <col min="19" max="22" width="8.59765625" style="117" customWidth="1"/>
    <col min="23" max="16384" width="9" style="117" customWidth="1"/>
  </cols>
  <sheetData>
    <row r="1" spans="1:22" s="54" customFormat="1" ht="17.25">
      <c r="A1" s="90" t="s">
        <v>161</v>
      </c>
      <c r="B1" s="74"/>
      <c r="C1" s="74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6"/>
      <c r="S1" s="77"/>
      <c r="T1" s="77"/>
      <c r="U1" s="77"/>
      <c r="V1" s="77"/>
    </row>
    <row r="2" spans="1:26" s="54" customFormat="1" ht="24" customHeight="1">
      <c r="A2" s="124" t="s">
        <v>55</v>
      </c>
      <c r="B2" s="128" t="s">
        <v>56</v>
      </c>
      <c r="C2" s="128" t="s">
        <v>57</v>
      </c>
      <c r="D2" s="78" t="s">
        <v>58</v>
      </c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80"/>
      <c r="R2" s="81" t="s">
        <v>60</v>
      </c>
      <c r="S2" s="134" t="s">
        <v>61</v>
      </c>
      <c r="T2" s="135"/>
      <c r="U2" s="135"/>
      <c r="V2" s="136"/>
      <c r="W2" s="134" t="s">
        <v>62</v>
      </c>
      <c r="X2" s="135"/>
      <c r="Y2" s="135"/>
      <c r="Z2" s="136"/>
    </row>
    <row r="3" spans="1:26" s="54" customFormat="1" ht="18.75" customHeight="1">
      <c r="A3" s="126"/>
      <c r="B3" s="126"/>
      <c r="C3" s="129"/>
      <c r="D3" s="82" t="s">
        <v>63</v>
      </c>
      <c r="E3" s="89" t="s">
        <v>64</v>
      </c>
      <c r="F3" s="79"/>
      <c r="G3" s="79"/>
      <c r="H3" s="80"/>
      <c r="I3" s="89" t="s">
        <v>65</v>
      </c>
      <c r="J3" s="79"/>
      <c r="K3" s="79"/>
      <c r="L3" s="79"/>
      <c r="M3" s="79"/>
      <c r="N3" s="79"/>
      <c r="O3" s="79"/>
      <c r="P3" s="79"/>
      <c r="Q3" s="80"/>
      <c r="R3" s="83"/>
      <c r="S3" s="137"/>
      <c r="T3" s="138"/>
      <c r="U3" s="138"/>
      <c r="V3" s="139"/>
      <c r="W3" s="137"/>
      <c r="X3" s="138"/>
      <c r="Y3" s="138"/>
      <c r="Z3" s="139"/>
    </row>
    <row r="4" spans="1:26" s="54" customFormat="1" ht="26.25" customHeight="1">
      <c r="A4" s="126"/>
      <c r="B4" s="126"/>
      <c r="C4" s="129"/>
      <c r="D4" s="82"/>
      <c r="E4" s="131" t="s">
        <v>63</v>
      </c>
      <c r="F4" s="124" t="s">
        <v>66</v>
      </c>
      <c r="G4" s="124" t="s">
        <v>67</v>
      </c>
      <c r="H4" s="124" t="s">
        <v>69</v>
      </c>
      <c r="I4" s="131" t="s">
        <v>63</v>
      </c>
      <c r="J4" s="124" t="s">
        <v>70</v>
      </c>
      <c r="K4" s="124" t="s">
        <v>71</v>
      </c>
      <c r="L4" s="124" t="s">
        <v>72</v>
      </c>
      <c r="M4" s="124" t="s">
        <v>73</v>
      </c>
      <c r="N4" s="124" t="s">
        <v>74</v>
      </c>
      <c r="O4" s="132" t="s">
        <v>75</v>
      </c>
      <c r="P4" s="84"/>
      <c r="Q4" s="124" t="s">
        <v>76</v>
      </c>
      <c r="R4" s="85"/>
      <c r="S4" s="124" t="s">
        <v>77</v>
      </c>
      <c r="T4" s="124" t="s">
        <v>78</v>
      </c>
      <c r="U4" s="124" t="s">
        <v>79</v>
      </c>
      <c r="V4" s="124" t="s">
        <v>80</v>
      </c>
      <c r="W4" s="124" t="s">
        <v>77</v>
      </c>
      <c r="X4" s="124" t="s">
        <v>78</v>
      </c>
      <c r="Y4" s="124" t="s">
        <v>79</v>
      </c>
      <c r="Z4" s="124" t="s">
        <v>80</v>
      </c>
    </row>
    <row r="5" spans="1:26" s="54" customFormat="1" ht="23.25" customHeight="1">
      <c r="A5" s="126"/>
      <c r="B5" s="126"/>
      <c r="C5" s="129"/>
      <c r="D5" s="82"/>
      <c r="E5" s="131"/>
      <c r="F5" s="125"/>
      <c r="G5" s="125"/>
      <c r="H5" s="125"/>
      <c r="I5" s="131"/>
      <c r="J5" s="125"/>
      <c r="K5" s="125"/>
      <c r="L5" s="125"/>
      <c r="M5" s="125"/>
      <c r="N5" s="125"/>
      <c r="O5" s="125"/>
      <c r="P5" s="86" t="s">
        <v>81</v>
      </c>
      <c r="Q5" s="125"/>
      <c r="R5" s="87"/>
      <c r="S5" s="125"/>
      <c r="T5" s="125"/>
      <c r="U5" s="133"/>
      <c r="V5" s="133"/>
      <c r="W5" s="125"/>
      <c r="X5" s="125"/>
      <c r="Y5" s="133"/>
      <c r="Z5" s="133"/>
    </row>
    <row r="6" spans="1:26" s="88" customFormat="1" ht="18" customHeight="1">
      <c r="A6" s="127"/>
      <c r="B6" s="127"/>
      <c r="C6" s="130"/>
      <c r="D6" s="58" t="s">
        <v>82</v>
      </c>
      <c r="E6" s="58" t="s">
        <v>82</v>
      </c>
      <c r="F6" s="52" t="s">
        <v>83</v>
      </c>
      <c r="G6" s="58" t="s">
        <v>82</v>
      </c>
      <c r="H6" s="58" t="s">
        <v>82</v>
      </c>
      <c r="I6" s="58" t="s">
        <v>82</v>
      </c>
      <c r="J6" s="52" t="s">
        <v>83</v>
      </c>
      <c r="K6" s="58" t="s">
        <v>82</v>
      </c>
      <c r="L6" s="52" t="s">
        <v>83</v>
      </c>
      <c r="M6" s="58" t="s">
        <v>82</v>
      </c>
      <c r="N6" s="52" t="s">
        <v>83</v>
      </c>
      <c r="O6" s="58" t="s">
        <v>82</v>
      </c>
      <c r="P6" s="58" t="s">
        <v>82</v>
      </c>
      <c r="Q6" s="52" t="s">
        <v>83</v>
      </c>
      <c r="R6" s="59" t="s">
        <v>82</v>
      </c>
      <c r="S6" s="52"/>
      <c r="T6" s="52"/>
      <c r="U6" s="52"/>
      <c r="V6" s="53"/>
      <c r="W6" s="52"/>
      <c r="X6" s="52"/>
      <c r="Y6" s="52"/>
      <c r="Z6" s="53"/>
    </row>
    <row r="7" spans="1:26" s="99" customFormat="1" ht="12" customHeight="1">
      <c r="A7" s="97" t="s">
        <v>165</v>
      </c>
      <c r="B7" s="97" t="s">
        <v>166</v>
      </c>
      <c r="C7" s="97" t="s">
        <v>63</v>
      </c>
      <c r="D7" s="98">
        <f>SUM(D8:D42)</f>
        <v>2031573</v>
      </c>
      <c r="E7" s="98">
        <f>SUM(E8:E42)</f>
        <v>138847</v>
      </c>
      <c r="F7" s="111">
        <f>IF(D7&gt;0,E7/D7*100,"-")</f>
        <v>6.834457831443911</v>
      </c>
      <c r="G7" s="98">
        <f>SUM(G8:G42)</f>
        <v>138742</v>
      </c>
      <c r="H7" s="98">
        <f>SUM(H8:H42)</f>
        <v>105</v>
      </c>
      <c r="I7" s="98">
        <f>SUM(I8:I42)</f>
        <v>1892726</v>
      </c>
      <c r="J7" s="111">
        <f>IF($D7&gt;0,I7/$D7*100,"-")</f>
        <v>93.16554216855609</v>
      </c>
      <c r="K7" s="98">
        <f>SUM(K8:K42)</f>
        <v>910321</v>
      </c>
      <c r="L7" s="111">
        <f>IF($D7&gt;0,K7/$D7*100,"-")</f>
        <v>44.80867780778737</v>
      </c>
      <c r="M7" s="98">
        <f>SUM(M8:M42)</f>
        <v>25117</v>
      </c>
      <c r="N7" s="111">
        <f>IF($D7&gt;0,M7/$D7*100,"-")</f>
        <v>1.236332634859786</v>
      </c>
      <c r="O7" s="98">
        <f>SUM(O8:O42)</f>
        <v>957288</v>
      </c>
      <c r="P7" s="98">
        <f>SUM(P8:P42)</f>
        <v>416177</v>
      </c>
      <c r="Q7" s="111">
        <f>IF($D7&gt;0,O7/$D7*100,"-")</f>
        <v>47.12053172590894</v>
      </c>
      <c r="R7" s="98">
        <f>SUM(R8:R42)</f>
        <v>41412</v>
      </c>
      <c r="S7" s="111">
        <f aca="true" t="shared" si="0" ref="S7:Z7">COUNTIF(S8:S42,"○")</f>
        <v>24</v>
      </c>
      <c r="T7" s="111">
        <f t="shared" si="0"/>
        <v>2</v>
      </c>
      <c r="U7" s="111">
        <f t="shared" si="0"/>
        <v>1</v>
      </c>
      <c r="V7" s="111">
        <f t="shared" si="0"/>
        <v>8</v>
      </c>
      <c r="W7" s="111">
        <f t="shared" si="0"/>
        <v>14</v>
      </c>
      <c r="X7" s="111">
        <f t="shared" si="0"/>
        <v>2</v>
      </c>
      <c r="Y7" s="111">
        <f t="shared" si="0"/>
        <v>5</v>
      </c>
      <c r="Z7" s="111">
        <f t="shared" si="0"/>
        <v>14</v>
      </c>
    </row>
    <row r="8" spans="1:26" s="106" customFormat="1" ht="12" customHeight="1">
      <c r="A8" s="100" t="s">
        <v>165</v>
      </c>
      <c r="B8" s="101" t="s">
        <v>167</v>
      </c>
      <c r="C8" s="100" t="s">
        <v>168</v>
      </c>
      <c r="D8" s="102">
        <f aca="true" t="shared" si="1" ref="D8:D42">+SUM(E8,+I8)</f>
        <v>342152</v>
      </c>
      <c r="E8" s="102">
        <f aca="true" t="shared" si="2" ref="E8:E42">+SUM(G8,+H8)</f>
        <v>7410</v>
      </c>
      <c r="F8" s="103">
        <f aca="true" t="shared" si="3" ref="F8:F42">IF(D8&gt;0,E8/D8*100,"-")</f>
        <v>2.1657041314971126</v>
      </c>
      <c r="G8" s="102">
        <v>7410</v>
      </c>
      <c r="H8" s="102">
        <v>0</v>
      </c>
      <c r="I8" s="102">
        <f aca="true" t="shared" si="4" ref="I8:I42">+SUM(K8,+M8,+O8)</f>
        <v>334742</v>
      </c>
      <c r="J8" s="103">
        <f aca="true" t="shared" si="5" ref="J8:J42">IF($D8&gt;0,I8/$D8*100,"-")</f>
        <v>97.83429586850289</v>
      </c>
      <c r="K8" s="102">
        <v>224765</v>
      </c>
      <c r="L8" s="103">
        <f aca="true" t="shared" si="6" ref="L8:L42">IF($D8&gt;0,K8/$D8*100,"-")</f>
        <v>65.6915639832589</v>
      </c>
      <c r="M8" s="102">
        <v>3440</v>
      </c>
      <c r="N8" s="103">
        <f aca="true" t="shared" si="7" ref="N8:N42">IF($D8&gt;0,M8/$D8*100,"-")</f>
        <v>1.0054011082793612</v>
      </c>
      <c r="O8" s="102">
        <v>106537</v>
      </c>
      <c r="P8" s="102">
        <v>32328</v>
      </c>
      <c r="Q8" s="103">
        <f aca="true" t="shared" si="8" ref="Q8:Q42">IF($D8&gt;0,O8/$D8*100,"-")</f>
        <v>31.13733077696462</v>
      </c>
      <c r="R8" s="102">
        <v>4168</v>
      </c>
      <c r="S8" s="104" t="s">
        <v>160</v>
      </c>
      <c r="T8" s="104"/>
      <c r="U8" s="104"/>
      <c r="V8" s="104"/>
      <c r="W8" s="105"/>
      <c r="X8" s="105"/>
      <c r="Y8" s="105"/>
      <c r="Z8" s="105" t="s">
        <v>160</v>
      </c>
    </row>
    <row r="9" spans="1:26" s="106" customFormat="1" ht="12" customHeight="1">
      <c r="A9" s="100" t="s">
        <v>165</v>
      </c>
      <c r="B9" s="101" t="s">
        <v>169</v>
      </c>
      <c r="C9" s="100" t="s">
        <v>170</v>
      </c>
      <c r="D9" s="102">
        <f t="shared" si="1"/>
        <v>375528</v>
      </c>
      <c r="E9" s="102">
        <f t="shared" si="2"/>
        <v>12120</v>
      </c>
      <c r="F9" s="103">
        <f t="shared" si="3"/>
        <v>3.2274557423148207</v>
      </c>
      <c r="G9" s="102">
        <v>12120</v>
      </c>
      <c r="H9" s="102">
        <v>0</v>
      </c>
      <c r="I9" s="102">
        <f t="shared" si="4"/>
        <v>363408</v>
      </c>
      <c r="J9" s="103">
        <f t="shared" si="5"/>
        <v>96.77254425768518</v>
      </c>
      <c r="K9" s="102">
        <v>252458</v>
      </c>
      <c r="L9" s="103">
        <f t="shared" si="6"/>
        <v>67.22747704565305</v>
      </c>
      <c r="M9" s="102">
        <v>0</v>
      </c>
      <c r="N9" s="103">
        <f t="shared" si="7"/>
        <v>0</v>
      </c>
      <c r="O9" s="102">
        <v>110950</v>
      </c>
      <c r="P9" s="102">
        <v>40083</v>
      </c>
      <c r="Q9" s="103">
        <f t="shared" si="8"/>
        <v>29.545067212032126</v>
      </c>
      <c r="R9" s="102">
        <v>4067</v>
      </c>
      <c r="S9" s="104"/>
      <c r="T9" s="104"/>
      <c r="U9" s="104"/>
      <c r="V9" s="104" t="s">
        <v>160</v>
      </c>
      <c r="W9" s="104"/>
      <c r="X9" s="104"/>
      <c r="Y9" s="104"/>
      <c r="Z9" s="104" t="s">
        <v>160</v>
      </c>
    </row>
    <row r="10" spans="1:26" s="106" customFormat="1" ht="12" customHeight="1">
      <c r="A10" s="100" t="s">
        <v>165</v>
      </c>
      <c r="B10" s="101" t="s">
        <v>171</v>
      </c>
      <c r="C10" s="100" t="s">
        <v>172</v>
      </c>
      <c r="D10" s="102">
        <f t="shared" si="1"/>
        <v>122214</v>
      </c>
      <c r="E10" s="102">
        <f t="shared" si="2"/>
        <v>12939</v>
      </c>
      <c r="F10" s="103">
        <f t="shared" si="3"/>
        <v>10.587166773037458</v>
      </c>
      <c r="G10" s="102">
        <v>12939</v>
      </c>
      <c r="H10" s="102">
        <v>0</v>
      </c>
      <c r="I10" s="102">
        <f t="shared" si="4"/>
        <v>109275</v>
      </c>
      <c r="J10" s="103">
        <f t="shared" si="5"/>
        <v>89.41283322696253</v>
      </c>
      <c r="K10" s="102">
        <v>84560</v>
      </c>
      <c r="L10" s="103">
        <f t="shared" si="6"/>
        <v>69.19010915279755</v>
      </c>
      <c r="M10" s="102">
        <v>356</v>
      </c>
      <c r="N10" s="103">
        <f t="shared" si="7"/>
        <v>0.29129232330174937</v>
      </c>
      <c r="O10" s="102">
        <v>24359</v>
      </c>
      <c r="P10" s="102">
        <v>14419</v>
      </c>
      <c r="Q10" s="103">
        <f t="shared" si="8"/>
        <v>19.93143175086324</v>
      </c>
      <c r="R10" s="102">
        <v>1691</v>
      </c>
      <c r="S10" s="104"/>
      <c r="T10" s="104"/>
      <c r="U10" s="104"/>
      <c r="V10" s="104" t="s">
        <v>160</v>
      </c>
      <c r="W10" s="105"/>
      <c r="X10" s="105"/>
      <c r="Y10" s="105"/>
      <c r="Z10" s="105" t="s">
        <v>160</v>
      </c>
    </row>
    <row r="11" spans="1:26" s="106" customFormat="1" ht="12" customHeight="1">
      <c r="A11" s="100" t="s">
        <v>165</v>
      </c>
      <c r="B11" s="101" t="s">
        <v>173</v>
      </c>
      <c r="C11" s="100" t="s">
        <v>174</v>
      </c>
      <c r="D11" s="102">
        <f t="shared" si="1"/>
        <v>211409</v>
      </c>
      <c r="E11" s="102">
        <f t="shared" si="2"/>
        <v>13636</v>
      </c>
      <c r="F11" s="103">
        <f t="shared" si="3"/>
        <v>6.450056525502698</v>
      </c>
      <c r="G11" s="102">
        <v>13636</v>
      </c>
      <c r="H11" s="102">
        <v>0</v>
      </c>
      <c r="I11" s="102">
        <f t="shared" si="4"/>
        <v>197773</v>
      </c>
      <c r="J11" s="103">
        <f t="shared" si="5"/>
        <v>93.5499434744973</v>
      </c>
      <c r="K11" s="102">
        <v>57700</v>
      </c>
      <c r="L11" s="103">
        <f t="shared" si="6"/>
        <v>27.293066993363574</v>
      </c>
      <c r="M11" s="102">
        <v>0</v>
      </c>
      <c r="N11" s="103">
        <f t="shared" si="7"/>
        <v>0</v>
      </c>
      <c r="O11" s="102">
        <v>140073</v>
      </c>
      <c r="P11" s="102">
        <v>45385</v>
      </c>
      <c r="Q11" s="103">
        <f t="shared" si="8"/>
        <v>66.25687648113373</v>
      </c>
      <c r="R11" s="102">
        <v>10060</v>
      </c>
      <c r="S11" s="104"/>
      <c r="T11" s="104"/>
      <c r="U11" s="104"/>
      <c r="V11" s="104" t="s">
        <v>160</v>
      </c>
      <c r="W11" s="105"/>
      <c r="X11" s="105"/>
      <c r="Y11" s="105"/>
      <c r="Z11" s="105" t="s">
        <v>160</v>
      </c>
    </row>
    <row r="12" spans="1:26" s="106" customFormat="1" ht="12" customHeight="1">
      <c r="A12" s="118" t="s">
        <v>165</v>
      </c>
      <c r="B12" s="119" t="s">
        <v>175</v>
      </c>
      <c r="C12" s="118" t="s">
        <v>176</v>
      </c>
      <c r="D12" s="120">
        <f t="shared" si="1"/>
        <v>220576</v>
      </c>
      <c r="E12" s="120">
        <f t="shared" si="2"/>
        <v>15658</v>
      </c>
      <c r="F12" s="121">
        <f t="shared" si="3"/>
        <v>7.098687073843029</v>
      </c>
      <c r="G12" s="120">
        <v>15658</v>
      </c>
      <c r="H12" s="120">
        <v>0</v>
      </c>
      <c r="I12" s="120">
        <f t="shared" si="4"/>
        <v>204918</v>
      </c>
      <c r="J12" s="121">
        <f t="shared" si="5"/>
        <v>92.90131292615698</v>
      </c>
      <c r="K12" s="120">
        <v>66753</v>
      </c>
      <c r="L12" s="121">
        <f t="shared" si="6"/>
        <v>30.263038589873787</v>
      </c>
      <c r="M12" s="120">
        <v>13933</v>
      </c>
      <c r="N12" s="121">
        <f t="shared" si="7"/>
        <v>6.316643696503698</v>
      </c>
      <c r="O12" s="120">
        <v>124232</v>
      </c>
      <c r="P12" s="120">
        <v>62310</v>
      </c>
      <c r="Q12" s="121">
        <f t="shared" si="8"/>
        <v>56.321630639779485</v>
      </c>
      <c r="R12" s="120">
        <v>7259</v>
      </c>
      <c r="S12" s="109"/>
      <c r="T12" s="109" t="s">
        <v>160</v>
      </c>
      <c r="U12" s="109"/>
      <c r="V12" s="109"/>
      <c r="W12" s="109"/>
      <c r="X12" s="109" t="s">
        <v>160</v>
      </c>
      <c r="Y12" s="109"/>
      <c r="Z12" s="109"/>
    </row>
    <row r="13" spans="1:26" s="106" customFormat="1" ht="12" customHeight="1">
      <c r="A13" s="118" t="s">
        <v>165</v>
      </c>
      <c r="B13" s="119" t="s">
        <v>177</v>
      </c>
      <c r="C13" s="118" t="s">
        <v>178</v>
      </c>
      <c r="D13" s="120">
        <f t="shared" si="1"/>
        <v>52190</v>
      </c>
      <c r="E13" s="120">
        <f t="shared" si="2"/>
        <v>5976</v>
      </c>
      <c r="F13" s="121">
        <f t="shared" si="3"/>
        <v>11.450469438589767</v>
      </c>
      <c r="G13" s="120">
        <v>5976</v>
      </c>
      <c r="H13" s="120">
        <v>0</v>
      </c>
      <c r="I13" s="120">
        <f t="shared" si="4"/>
        <v>46214</v>
      </c>
      <c r="J13" s="121">
        <f t="shared" si="5"/>
        <v>88.54953056141022</v>
      </c>
      <c r="K13" s="120">
        <v>26160</v>
      </c>
      <c r="L13" s="121">
        <f t="shared" si="6"/>
        <v>50.12454493197931</v>
      </c>
      <c r="M13" s="120">
        <v>0</v>
      </c>
      <c r="N13" s="121">
        <f t="shared" si="7"/>
        <v>0</v>
      </c>
      <c r="O13" s="120">
        <v>20054</v>
      </c>
      <c r="P13" s="120">
        <v>9701</v>
      </c>
      <c r="Q13" s="121">
        <f t="shared" si="8"/>
        <v>38.42498562943092</v>
      </c>
      <c r="R13" s="120">
        <v>475</v>
      </c>
      <c r="S13" s="109"/>
      <c r="T13" s="109"/>
      <c r="U13" s="109"/>
      <c r="V13" s="109" t="s">
        <v>160</v>
      </c>
      <c r="W13" s="109"/>
      <c r="X13" s="109"/>
      <c r="Y13" s="109"/>
      <c r="Z13" s="109" t="s">
        <v>160</v>
      </c>
    </row>
    <row r="14" spans="1:26" s="106" customFormat="1" ht="12" customHeight="1">
      <c r="A14" s="118" t="s">
        <v>165</v>
      </c>
      <c r="B14" s="119" t="s">
        <v>179</v>
      </c>
      <c r="C14" s="118" t="s">
        <v>180</v>
      </c>
      <c r="D14" s="120">
        <f t="shared" si="1"/>
        <v>79100</v>
      </c>
      <c r="E14" s="120">
        <f t="shared" si="2"/>
        <v>6119</v>
      </c>
      <c r="F14" s="121">
        <f t="shared" si="3"/>
        <v>7.735777496839444</v>
      </c>
      <c r="G14" s="120">
        <v>6119</v>
      </c>
      <c r="H14" s="120">
        <v>0</v>
      </c>
      <c r="I14" s="120">
        <f t="shared" si="4"/>
        <v>72981</v>
      </c>
      <c r="J14" s="121">
        <f t="shared" si="5"/>
        <v>92.26422250316055</v>
      </c>
      <c r="K14" s="120">
        <v>33821</v>
      </c>
      <c r="L14" s="121">
        <f t="shared" si="6"/>
        <v>42.75726927939317</v>
      </c>
      <c r="M14" s="120">
        <v>2445</v>
      </c>
      <c r="N14" s="121">
        <f t="shared" si="7"/>
        <v>3.09102402022756</v>
      </c>
      <c r="O14" s="120">
        <v>36715</v>
      </c>
      <c r="P14" s="120">
        <v>22195</v>
      </c>
      <c r="Q14" s="121">
        <f t="shared" si="8"/>
        <v>46.415929203539825</v>
      </c>
      <c r="R14" s="120">
        <v>1606</v>
      </c>
      <c r="S14" s="109" t="s">
        <v>160</v>
      </c>
      <c r="T14" s="109"/>
      <c r="U14" s="109"/>
      <c r="V14" s="109"/>
      <c r="W14" s="109"/>
      <c r="X14" s="109"/>
      <c r="Y14" s="109"/>
      <c r="Z14" s="109" t="s">
        <v>160</v>
      </c>
    </row>
    <row r="15" spans="1:26" s="106" customFormat="1" ht="12" customHeight="1">
      <c r="A15" s="118" t="s">
        <v>165</v>
      </c>
      <c r="B15" s="119" t="s">
        <v>181</v>
      </c>
      <c r="C15" s="118" t="s">
        <v>182</v>
      </c>
      <c r="D15" s="120">
        <f t="shared" si="1"/>
        <v>83790</v>
      </c>
      <c r="E15" s="120">
        <f t="shared" si="2"/>
        <v>11653</v>
      </c>
      <c r="F15" s="121">
        <f t="shared" si="3"/>
        <v>13.907387516410072</v>
      </c>
      <c r="G15" s="120">
        <v>11653</v>
      </c>
      <c r="H15" s="120">
        <v>0</v>
      </c>
      <c r="I15" s="120">
        <f t="shared" si="4"/>
        <v>72137</v>
      </c>
      <c r="J15" s="121">
        <f t="shared" si="5"/>
        <v>86.09261248358993</v>
      </c>
      <c r="K15" s="120">
        <v>24716</v>
      </c>
      <c r="L15" s="121">
        <f t="shared" si="6"/>
        <v>29.497553407327842</v>
      </c>
      <c r="M15" s="120">
        <v>1841</v>
      </c>
      <c r="N15" s="121">
        <f t="shared" si="7"/>
        <v>2.1971595655806184</v>
      </c>
      <c r="O15" s="120">
        <v>45580</v>
      </c>
      <c r="P15" s="120">
        <v>27908</v>
      </c>
      <c r="Q15" s="121">
        <f t="shared" si="8"/>
        <v>54.39789951068147</v>
      </c>
      <c r="R15" s="120">
        <v>555</v>
      </c>
      <c r="S15" s="109" t="s">
        <v>160</v>
      </c>
      <c r="T15" s="109"/>
      <c r="U15" s="109"/>
      <c r="V15" s="109"/>
      <c r="W15" s="109" t="s">
        <v>160</v>
      </c>
      <c r="X15" s="109"/>
      <c r="Y15" s="109"/>
      <c r="Z15" s="109"/>
    </row>
    <row r="16" spans="1:26" s="106" customFormat="1" ht="12" customHeight="1">
      <c r="A16" s="118" t="s">
        <v>165</v>
      </c>
      <c r="B16" s="119" t="s">
        <v>183</v>
      </c>
      <c r="C16" s="118" t="s">
        <v>184</v>
      </c>
      <c r="D16" s="120">
        <f t="shared" si="1"/>
        <v>68891</v>
      </c>
      <c r="E16" s="120">
        <f t="shared" si="2"/>
        <v>7529</v>
      </c>
      <c r="F16" s="121">
        <f t="shared" si="3"/>
        <v>10.928858631751607</v>
      </c>
      <c r="G16" s="120">
        <v>7529</v>
      </c>
      <c r="H16" s="120">
        <v>0</v>
      </c>
      <c r="I16" s="120">
        <f t="shared" si="4"/>
        <v>61362</v>
      </c>
      <c r="J16" s="121">
        <f t="shared" si="5"/>
        <v>89.07114136824839</v>
      </c>
      <c r="K16" s="120">
        <v>13653</v>
      </c>
      <c r="L16" s="121">
        <f t="shared" si="6"/>
        <v>19.818263633856382</v>
      </c>
      <c r="M16" s="120">
        <v>0</v>
      </c>
      <c r="N16" s="121">
        <f t="shared" si="7"/>
        <v>0</v>
      </c>
      <c r="O16" s="120">
        <v>47709</v>
      </c>
      <c r="P16" s="120">
        <v>21863</v>
      </c>
      <c r="Q16" s="121">
        <f t="shared" si="8"/>
        <v>69.25287773439202</v>
      </c>
      <c r="R16" s="120">
        <v>517</v>
      </c>
      <c r="S16" s="109" t="s">
        <v>160</v>
      </c>
      <c r="T16" s="109"/>
      <c r="U16" s="109"/>
      <c r="V16" s="109"/>
      <c r="W16" s="109"/>
      <c r="X16" s="109"/>
      <c r="Y16" s="109"/>
      <c r="Z16" s="109" t="s">
        <v>160</v>
      </c>
    </row>
    <row r="17" spans="1:26" s="106" customFormat="1" ht="12" customHeight="1">
      <c r="A17" s="118" t="s">
        <v>165</v>
      </c>
      <c r="B17" s="119" t="s">
        <v>185</v>
      </c>
      <c r="C17" s="118" t="s">
        <v>186</v>
      </c>
      <c r="D17" s="120">
        <f t="shared" si="1"/>
        <v>52027</v>
      </c>
      <c r="E17" s="120">
        <f t="shared" si="2"/>
        <v>4838</v>
      </c>
      <c r="F17" s="121">
        <f t="shared" si="3"/>
        <v>9.299017817671594</v>
      </c>
      <c r="G17" s="120">
        <v>4786</v>
      </c>
      <c r="H17" s="120">
        <v>52</v>
      </c>
      <c r="I17" s="120">
        <f t="shared" si="4"/>
        <v>47189</v>
      </c>
      <c r="J17" s="121">
        <f t="shared" si="5"/>
        <v>90.7009821823284</v>
      </c>
      <c r="K17" s="120">
        <v>8042</v>
      </c>
      <c r="L17" s="121">
        <f t="shared" si="6"/>
        <v>15.457358679147365</v>
      </c>
      <c r="M17" s="120">
        <v>1125</v>
      </c>
      <c r="N17" s="121">
        <f t="shared" si="7"/>
        <v>2.162338785630538</v>
      </c>
      <c r="O17" s="120">
        <v>38022</v>
      </c>
      <c r="P17" s="120">
        <v>14689</v>
      </c>
      <c r="Q17" s="121">
        <f t="shared" si="8"/>
        <v>73.0812847175505</v>
      </c>
      <c r="R17" s="120">
        <v>516</v>
      </c>
      <c r="S17" s="109" t="s">
        <v>160</v>
      </c>
      <c r="T17" s="109"/>
      <c r="U17" s="109"/>
      <c r="V17" s="109"/>
      <c r="W17" s="109" t="s">
        <v>160</v>
      </c>
      <c r="X17" s="109"/>
      <c r="Y17" s="109"/>
      <c r="Z17" s="109"/>
    </row>
    <row r="18" spans="1:26" s="106" customFormat="1" ht="12" customHeight="1">
      <c r="A18" s="118" t="s">
        <v>165</v>
      </c>
      <c r="B18" s="119" t="s">
        <v>187</v>
      </c>
      <c r="C18" s="118" t="s">
        <v>188</v>
      </c>
      <c r="D18" s="120">
        <f t="shared" si="1"/>
        <v>62516</v>
      </c>
      <c r="E18" s="120">
        <f t="shared" si="2"/>
        <v>6010</v>
      </c>
      <c r="F18" s="121">
        <f t="shared" si="3"/>
        <v>9.613538934032889</v>
      </c>
      <c r="G18" s="120">
        <v>6010</v>
      </c>
      <c r="H18" s="120">
        <v>0</v>
      </c>
      <c r="I18" s="120">
        <f t="shared" si="4"/>
        <v>56506</v>
      </c>
      <c r="J18" s="121">
        <f t="shared" si="5"/>
        <v>90.38646106596711</v>
      </c>
      <c r="K18" s="120">
        <v>17541</v>
      </c>
      <c r="L18" s="121">
        <f t="shared" si="6"/>
        <v>28.058417045236418</v>
      </c>
      <c r="M18" s="120">
        <v>0</v>
      </c>
      <c r="N18" s="121">
        <f t="shared" si="7"/>
        <v>0</v>
      </c>
      <c r="O18" s="120">
        <v>38965</v>
      </c>
      <c r="P18" s="120">
        <v>14582</v>
      </c>
      <c r="Q18" s="121">
        <f t="shared" si="8"/>
        <v>62.32804402073069</v>
      </c>
      <c r="R18" s="120">
        <v>412</v>
      </c>
      <c r="S18" s="109" t="s">
        <v>160</v>
      </c>
      <c r="T18" s="109"/>
      <c r="U18" s="109"/>
      <c r="V18" s="109"/>
      <c r="W18" s="109"/>
      <c r="X18" s="109"/>
      <c r="Y18" s="109" t="s">
        <v>160</v>
      </c>
      <c r="Z18" s="109"/>
    </row>
    <row r="19" spans="1:26" s="106" customFormat="1" ht="12" customHeight="1">
      <c r="A19" s="118" t="s">
        <v>165</v>
      </c>
      <c r="B19" s="119" t="s">
        <v>189</v>
      </c>
      <c r="C19" s="118" t="s">
        <v>190</v>
      </c>
      <c r="D19" s="120">
        <f t="shared" si="1"/>
        <v>52358</v>
      </c>
      <c r="E19" s="120">
        <f t="shared" si="2"/>
        <v>2984</v>
      </c>
      <c r="F19" s="121">
        <f t="shared" si="3"/>
        <v>5.69922456931128</v>
      </c>
      <c r="G19" s="120">
        <v>2984</v>
      </c>
      <c r="H19" s="120">
        <v>0</v>
      </c>
      <c r="I19" s="120">
        <f t="shared" si="4"/>
        <v>49374</v>
      </c>
      <c r="J19" s="121">
        <f t="shared" si="5"/>
        <v>94.30077543068872</v>
      </c>
      <c r="K19" s="120">
        <v>10276</v>
      </c>
      <c r="L19" s="121">
        <f t="shared" si="6"/>
        <v>19.626418121395012</v>
      </c>
      <c r="M19" s="120">
        <v>0</v>
      </c>
      <c r="N19" s="121">
        <f t="shared" si="7"/>
        <v>0</v>
      </c>
      <c r="O19" s="120">
        <v>39098</v>
      </c>
      <c r="P19" s="120">
        <v>17626</v>
      </c>
      <c r="Q19" s="121">
        <f t="shared" si="8"/>
        <v>74.6743573092937</v>
      </c>
      <c r="R19" s="120">
        <v>504</v>
      </c>
      <c r="S19" s="109"/>
      <c r="T19" s="109"/>
      <c r="U19" s="109"/>
      <c r="V19" s="109" t="s">
        <v>160</v>
      </c>
      <c r="W19" s="109"/>
      <c r="X19" s="109"/>
      <c r="Y19" s="109"/>
      <c r="Z19" s="109" t="s">
        <v>160</v>
      </c>
    </row>
    <row r="20" spans="1:26" s="106" customFormat="1" ht="12" customHeight="1">
      <c r="A20" s="118" t="s">
        <v>165</v>
      </c>
      <c r="B20" s="119" t="s">
        <v>191</v>
      </c>
      <c r="C20" s="118" t="s">
        <v>192</v>
      </c>
      <c r="D20" s="120">
        <f t="shared" si="1"/>
        <v>14694</v>
      </c>
      <c r="E20" s="120">
        <f t="shared" si="2"/>
        <v>387</v>
      </c>
      <c r="F20" s="121">
        <f t="shared" si="3"/>
        <v>2.633728052266231</v>
      </c>
      <c r="G20" s="120">
        <v>387</v>
      </c>
      <c r="H20" s="120">
        <v>0</v>
      </c>
      <c r="I20" s="120">
        <f t="shared" si="4"/>
        <v>14307</v>
      </c>
      <c r="J20" s="121">
        <f t="shared" si="5"/>
        <v>97.36627194773378</v>
      </c>
      <c r="K20" s="120">
        <v>3799</v>
      </c>
      <c r="L20" s="121">
        <f t="shared" si="6"/>
        <v>25.854090104804683</v>
      </c>
      <c r="M20" s="120">
        <v>0</v>
      </c>
      <c r="N20" s="121">
        <f t="shared" si="7"/>
        <v>0</v>
      </c>
      <c r="O20" s="120">
        <v>10508</v>
      </c>
      <c r="P20" s="120">
        <v>4498</v>
      </c>
      <c r="Q20" s="121">
        <f t="shared" si="8"/>
        <v>71.5121818429291</v>
      </c>
      <c r="R20" s="120">
        <v>101</v>
      </c>
      <c r="S20" s="109" t="s">
        <v>160</v>
      </c>
      <c r="T20" s="109"/>
      <c r="U20" s="109"/>
      <c r="V20" s="109"/>
      <c r="W20" s="109" t="s">
        <v>160</v>
      </c>
      <c r="X20" s="109"/>
      <c r="Y20" s="109"/>
      <c r="Z20" s="109"/>
    </row>
    <row r="21" spans="1:26" s="106" customFormat="1" ht="12" customHeight="1">
      <c r="A21" s="118" t="s">
        <v>165</v>
      </c>
      <c r="B21" s="119" t="s">
        <v>193</v>
      </c>
      <c r="C21" s="118" t="s">
        <v>194</v>
      </c>
      <c r="D21" s="120">
        <f t="shared" si="1"/>
        <v>20021</v>
      </c>
      <c r="E21" s="120">
        <f t="shared" si="2"/>
        <v>158</v>
      </c>
      <c r="F21" s="121">
        <f t="shared" si="3"/>
        <v>0.7891713700614355</v>
      </c>
      <c r="G21" s="120">
        <v>158</v>
      </c>
      <c r="H21" s="120">
        <v>0</v>
      </c>
      <c r="I21" s="120">
        <f t="shared" si="4"/>
        <v>19863</v>
      </c>
      <c r="J21" s="121">
        <f t="shared" si="5"/>
        <v>99.21082862993856</v>
      </c>
      <c r="K21" s="120">
        <v>9084</v>
      </c>
      <c r="L21" s="121">
        <f t="shared" si="6"/>
        <v>45.37235902302582</v>
      </c>
      <c r="M21" s="120">
        <v>0</v>
      </c>
      <c r="N21" s="121">
        <f t="shared" si="7"/>
        <v>0</v>
      </c>
      <c r="O21" s="120">
        <v>10779</v>
      </c>
      <c r="P21" s="120">
        <v>8195</v>
      </c>
      <c r="Q21" s="121">
        <f t="shared" si="8"/>
        <v>53.83846960691274</v>
      </c>
      <c r="R21" s="120">
        <v>130</v>
      </c>
      <c r="S21" s="109" t="s">
        <v>160</v>
      </c>
      <c r="T21" s="109"/>
      <c r="U21" s="109"/>
      <c r="V21" s="109"/>
      <c r="W21" s="109" t="s">
        <v>160</v>
      </c>
      <c r="X21" s="109"/>
      <c r="Y21" s="109"/>
      <c r="Z21" s="109"/>
    </row>
    <row r="22" spans="1:26" s="106" customFormat="1" ht="12" customHeight="1">
      <c r="A22" s="118" t="s">
        <v>165</v>
      </c>
      <c r="B22" s="119" t="s">
        <v>195</v>
      </c>
      <c r="C22" s="118" t="s">
        <v>196</v>
      </c>
      <c r="D22" s="120">
        <f t="shared" si="1"/>
        <v>1398</v>
      </c>
      <c r="E22" s="120">
        <f t="shared" si="2"/>
        <v>118</v>
      </c>
      <c r="F22" s="121">
        <f t="shared" si="3"/>
        <v>8.44062947067239</v>
      </c>
      <c r="G22" s="120">
        <v>118</v>
      </c>
      <c r="H22" s="120">
        <v>0</v>
      </c>
      <c r="I22" s="120">
        <f t="shared" si="4"/>
        <v>1280</v>
      </c>
      <c r="J22" s="121">
        <f t="shared" si="5"/>
        <v>91.55937052932761</v>
      </c>
      <c r="K22" s="120">
        <v>0</v>
      </c>
      <c r="L22" s="121">
        <f t="shared" si="6"/>
        <v>0</v>
      </c>
      <c r="M22" s="120">
        <v>0</v>
      </c>
      <c r="N22" s="121">
        <f t="shared" si="7"/>
        <v>0</v>
      </c>
      <c r="O22" s="120">
        <v>1280</v>
      </c>
      <c r="P22" s="120">
        <v>1280</v>
      </c>
      <c r="Q22" s="121">
        <f t="shared" si="8"/>
        <v>91.55937052932761</v>
      </c>
      <c r="R22" s="120">
        <v>11</v>
      </c>
      <c r="S22" s="109" t="s">
        <v>160</v>
      </c>
      <c r="T22" s="109"/>
      <c r="U22" s="109"/>
      <c r="V22" s="109"/>
      <c r="W22" s="109"/>
      <c r="X22" s="109"/>
      <c r="Y22" s="109" t="s">
        <v>160</v>
      </c>
      <c r="Z22" s="109"/>
    </row>
    <row r="23" spans="1:26" s="106" customFormat="1" ht="12" customHeight="1">
      <c r="A23" s="118" t="s">
        <v>165</v>
      </c>
      <c r="B23" s="119" t="s">
        <v>197</v>
      </c>
      <c r="C23" s="118" t="s">
        <v>198</v>
      </c>
      <c r="D23" s="120">
        <f t="shared" si="1"/>
        <v>2357</v>
      </c>
      <c r="E23" s="120">
        <f t="shared" si="2"/>
        <v>549</v>
      </c>
      <c r="F23" s="121">
        <f t="shared" si="3"/>
        <v>23.292320746711923</v>
      </c>
      <c r="G23" s="120">
        <v>549</v>
      </c>
      <c r="H23" s="120">
        <v>0</v>
      </c>
      <c r="I23" s="120">
        <f t="shared" si="4"/>
        <v>1808</v>
      </c>
      <c r="J23" s="121">
        <f t="shared" si="5"/>
        <v>76.70767925328808</v>
      </c>
      <c r="K23" s="120">
        <v>0</v>
      </c>
      <c r="L23" s="121">
        <f t="shared" si="6"/>
        <v>0</v>
      </c>
      <c r="M23" s="120">
        <v>0</v>
      </c>
      <c r="N23" s="121">
        <f t="shared" si="7"/>
        <v>0</v>
      </c>
      <c r="O23" s="120">
        <v>1808</v>
      </c>
      <c r="P23" s="120">
        <v>994</v>
      </c>
      <c r="Q23" s="121">
        <f t="shared" si="8"/>
        <v>76.70767925328808</v>
      </c>
      <c r="R23" s="120">
        <v>6</v>
      </c>
      <c r="S23" s="109"/>
      <c r="T23" s="109"/>
      <c r="U23" s="109"/>
      <c r="V23" s="109" t="s">
        <v>160</v>
      </c>
      <c r="W23" s="109"/>
      <c r="X23" s="109"/>
      <c r="Y23" s="109"/>
      <c r="Z23" s="109" t="s">
        <v>160</v>
      </c>
    </row>
    <row r="24" spans="1:26" s="106" customFormat="1" ht="12" customHeight="1">
      <c r="A24" s="118" t="s">
        <v>165</v>
      </c>
      <c r="B24" s="119" t="s">
        <v>199</v>
      </c>
      <c r="C24" s="118" t="s">
        <v>200</v>
      </c>
      <c r="D24" s="120">
        <f t="shared" si="1"/>
        <v>8958</v>
      </c>
      <c r="E24" s="120">
        <f t="shared" si="2"/>
        <v>2333</v>
      </c>
      <c r="F24" s="121">
        <f t="shared" si="3"/>
        <v>26.043759767805312</v>
      </c>
      <c r="G24" s="120">
        <v>2280</v>
      </c>
      <c r="H24" s="120">
        <v>53</v>
      </c>
      <c r="I24" s="120">
        <f t="shared" si="4"/>
        <v>6625</v>
      </c>
      <c r="J24" s="121">
        <f t="shared" si="5"/>
        <v>73.95624023219469</v>
      </c>
      <c r="K24" s="120"/>
      <c r="L24" s="121">
        <f t="shared" si="6"/>
        <v>0</v>
      </c>
      <c r="M24" s="120">
        <v>0</v>
      </c>
      <c r="N24" s="121">
        <f t="shared" si="7"/>
        <v>0</v>
      </c>
      <c r="O24" s="120">
        <v>6625</v>
      </c>
      <c r="P24" s="120">
        <v>1771</v>
      </c>
      <c r="Q24" s="121">
        <f t="shared" si="8"/>
        <v>73.95624023219469</v>
      </c>
      <c r="R24" s="120">
        <v>48</v>
      </c>
      <c r="S24" s="109" t="s">
        <v>160</v>
      </c>
      <c r="T24" s="109"/>
      <c r="U24" s="109"/>
      <c r="V24" s="109"/>
      <c r="W24" s="109"/>
      <c r="X24" s="109"/>
      <c r="Y24" s="109" t="s">
        <v>160</v>
      </c>
      <c r="Z24" s="109"/>
    </row>
    <row r="25" spans="1:26" s="106" customFormat="1" ht="12" customHeight="1">
      <c r="A25" s="118" t="s">
        <v>165</v>
      </c>
      <c r="B25" s="119" t="s">
        <v>201</v>
      </c>
      <c r="C25" s="118" t="s">
        <v>202</v>
      </c>
      <c r="D25" s="120">
        <f t="shared" si="1"/>
        <v>2422</v>
      </c>
      <c r="E25" s="120">
        <f t="shared" si="2"/>
        <v>975</v>
      </c>
      <c r="F25" s="121">
        <f t="shared" si="3"/>
        <v>40.255986787778696</v>
      </c>
      <c r="G25" s="120">
        <v>975</v>
      </c>
      <c r="H25" s="120">
        <v>0</v>
      </c>
      <c r="I25" s="120">
        <f t="shared" si="4"/>
        <v>1447</v>
      </c>
      <c r="J25" s="121">
        <f t="shared" si="5"/>
        <v>59.744013212221304</v>
      </c>
      <c r="K25" s="120">
        <v>0</v>
      </c>
      <c r="L25" s="121">
        <f t="shared" si="6"/>
        <v>0</v>
      </c>
      <c r="M25" s="120">
        <v>0</v>
      </c>
      <c r="N25" s="121">
        <f t="shared" si="7"/>
        <v>0</v>
      </c>
      <c r="O25" s="120">
        <v>1447</v>
      </c>
      <c r="P25" s="120">
        <v>587</v>
      </c>
      <c r="Q25" s="121">
        <f t="shared" si="8"/>
        <v>59.744013212221304</v>
      </c>
      <c r="R25" s="120">
        <v>8</v>
      </c>
      <c r="S25" s="109" t="s">
        <v>160</v>
      </c>
      <c r="T25" s="109"/>
      <c r="U25" s="109"/>
      <c r="V25" s="109"/>
      <c r="W25" s="109"/>
      <c r="X25" s="109"/>
      <c r="Y25" s="109" t="s">
        <v>160</v>
      </c>
      <c r="Z25" s="109"/>
    </row>
    <row r="26" spans="1:26" s="106" customFormat="1" ht="12" customHeight="1">
      <c r="A26" s="118" t="s">
        <v>165</v>
      </c>
      <c r="B26" s="119" t="s">
        <v>203</v>
      </c>
      <c r="C26" s="118" t="s">
        <v>204</v>
      </c>
      <c r="D26" s="120">
        <f t="shared" si="1"/>
        <v>13940</v>
      </c>
      <c r="E26" s="120">
        <f t="shared" si="2"/>
        <v>881</v>
      </c>
      <c r="F26" s="121">
        <f t="shared" si="3"/>
        <v>6.319942611190818</v>
      </c>
      <c r="G26" s="120">
        <v>881</v>
      </c>
      <c r="H26" s="120">
        <v>0</v>
      </c>
      <c r="I26" s="120">
        <f t="shared" si="4"/>
        <v>13059</v>
      </c>
      <c r="J26" s="121">
        <f t="shared" si="5"/>
        <v>93.68005738880917</v>
      </c>
      <c r="K26" s="120">
        <v>5999</v>
      </c>
      <c r="L26" s="121">
        <f t="shared" si="6"/>
        <v>43.03443328550933</v>
      </c>
      <c r="M26" s="120">
        <v>0</v>
      </c>
      <c r="N26" s="121">
        <f t="shared" si="7"/>
        <v>0</v>
      </c>
      <c r="O26" s="120">
        <v>7060</v>
      </c>
      <c r="P26" s="120">
        <v>3865</v>
      </c>
      <c r="Q26" s="121">
        <f t="shared" si="8"/>
        <v>50.64562410329986</v>
      </c>
      <c r="R26" s="120">
        <v>77</v>
      </c>
      <c r="S26" s="109" t="s">
        <v>160</v>
      </c>
      <c r="T26" s="109"/>
      <c r="U26" s="109"/>
      <c r="V26" s="109"/>
      <c r="W26" s="109" t="s">
        <v>160</v>
      </c>
      <c r="X26" s="109"/>
      <c r="Y26" s="109"/>
      <c r="Z26" s="109"/>
    </row>
    <row r="27" spans="1:26" s="106" customFormat="1" ht="12" customHeight="1">
      <c r="A27" s="118" t="s">
        <v>165</v>
      </c>
      <c r="B27" s="119" t="s">
        <v>205</v>
      </c>
      <c r="C27" s="118" t="s">
        <v>206</v>
      </c>
      <c r="D27" s="120">
        <f t="shared" si="1"/>
        <v>18046</v>
      </c>
      <c r="E27" s="120">
        <f t="shared" si="2"/>
        <v>1760</v>
      </c>
      <c r="F27" s="121">
        <f t="shared" si="3"/>
        <v>9.752853818020615</v>
      </c>
      <c r="G27" s="120">
        <v>1760</v>
      </c>
      <c r="H27" s="120">
        <v>0</v>
      </c>
      <c r="I27" s="120">
        <f t="shared" si="4"/>
        <v>16286</v>
      </c>
      <c r="J27" s="121">
        <f t="shared" si="5"/>
        <v>90.24714618197939</v>
      </c>
      <c r="K27" s="120">
        <v>7721</v>
      </c>
      <c r="L27" s="121">
        <f t="shared" si="6"/>
        <v>42.78510473235066</v>
      </c>
      <c r="M27" s="120">
        <v>0</v>
      </c>
      <c r="N27" s="121">
        <f t="shared" si="7"/>
        <v>0</v>
      </c>
      <c r="O27" s="120">
        <v>8565</v>
      </c>
      <c r="P27" s="120">
        <v>6056</v>
      </c>
      <c r="Q27" s="121">
        <f t="shared" si="8"/>
        <v>47.46204144962873</v>
      </c>
      <c r="R27" s="120">
        <v>184</v>
      </c>
      <c r="S27" s="109" t="s">
        <v>160</v>
      </c>
      <c r="T27" s="109"/>
      <c r="U27" s="109"/>
      <c r="V27" s="109"/>
      <c r="W27" s="109" t="s">
        <v>160</v>
      </c>
      <c r="X27" s="109"/>
      <c r="Y27" s="109"/>
      <c r="Z27" s="109"/>
    </row>
    <row r="28" spans="1:26" s="106" customFormat="1" ht="12" customHeight="1">
      <c r="A28" s="118" t="s">
        <v>165</v>
      </c>
      <c r="B28" s="119" t="s">
        <v>207</v>
      </c>
      <c r="C28" s="118" t="s">
        <v>208</v>
      </c>
      <c r="D28" s="120">
        <f t="shared" si="1"/>
        <v>6266</v>
      </c>
      <c r="E28" s="120">
        <f t="shared" si="2"/>
        <v>1049</v>
      </c>
      <c r="F28" s="121">
        <f t="shared" si="3"/>
        <v>16.74114267475263</v>
      </c>
      <c r="G28" s="120">
        <v>1049</v>
      </c>
      <c r="H28" s="120">
        <v>0</v>
      </c>
      <c r="I28" s="120">
        <f t="shared" si="4"/>
        <v>5217</v>
      </c>
      <c r="J28" s="121">
        <f t="shared" si="5"/>
        <v>83.25885732524738</v>
      </c>
      <c r="K28" s="120">
        <v>1679</v>
      </c>
      <c r="L28" s="121">
        <f t="shared" si="6"/>
        <v>26.795403766358124</v>
      </c>
      <c r="M28" s="120">
        <v>0</v>
      </c>
      <c r="N28" s="121">
        <f t="shared" si="7"/>
        <v>0</v>
      </c>
      <c r="O28" s="120">
        <v>3538</v>
      </c>
      <c r="P28" s="120">
        <v>1566</v>
      </c>
      <c r="Q28" s="121">
        <f t="shared" si="8"/>
        <v>56.46345355888924</v>
      </c>
      <c r="R28" s="120">
        <v>65</v>
      </c>
      <c r="S28" s="109" t="s">
        <v>160</v>
      </c>
      <c r="T28" s="109"/>
      <c r="U28" s="109"/>
      <c r="V28" s="109"/>
      <c r="W28" s="109" t="s">
        <v>160</v>
      </c>
      <c r="X28" s="109"/>
      <c r="Y28" s="109"/>
      <c r="Z28" s="109"/>
    </row>
    <row r="29" spans="1:26" s="106" customFormat="1" ht="12" customHeight="1">
      <c r="A29" s="118" t="s">
        <v>165</v>
      </c>
      <c r="B29" s="119" t="s">
        <v>209</v>
      </c>
      <c r="C29" s="118" t="s">
        <v>210</v>
      </c>
      <c r="D29" s="120">
        <f t="shared" si="1"/>
        <v>10494</v>
      </c>
      <c r="E29" s="120">
        <f t="shared" si="2"/>
        <v>1364</v>
      </c>
      <c r="F29" s="121">
        <f t="shared" si="3"/>
        <v>12.997903563941298</v>
      </c>
      <c r="G29" s="120">
        <v>1364</v>
      </c>
      <c r="H29" s="120">
        <v>0</v>
      </c>
      <c r="I29" s="120">
        <f t="shared" si="4"/>
        <v>9130</v>
      </c>
      <c r="J29" s="121">
        <f t="shared" si="5"/>
        <v>87.0020964360587</v>
      </c>
      <c r="K29" s="120">
        <v>3876</v>
      </c>
      <c r="L29" s="121">
        <f t="shared" si="6"/>
        <v>36.935391652372786</v>
      </c>
      <c r="M29" s="120">
        <v>0</v>
      </c>
      <c r="N29" s="121">
        <f t="shared" si="7"/>
        <v>0</v>
      </c>
      <c r="O29" s="120">
        <v>5254</v>
      </c>
      <c r="P29" s="120">
        <v>4111</v>
      </c>
      <c r="Q29" s="121">
        <f t="shared" si="8"/>
        <v>50.066704783685914</v>
      </c>
      <c r="R29" s="120">
        <v>224</v>
      </c>
      <c r="S29" s="109" t="s">
        <v>160</v>
      </c>
      <c r="T29" s="109"/>
      <c r="U29" s="109"/>
      <c r="V29" s="109"/>
      <c r="W29" s="109" t="s">
        <v>160</v>
      </c>
      <c r="X29" s="109"/>
      <c r="Y29" s="109"/>
      <c r="Z29" s="109"/>
    </row>
    <row r="30" spans="1:26" s="106" customFormat="1" ht="12" customHeight="1">
      <c r="A30" s="118" t="s">
        <v>165</v>
      </c>
      <c r="B30" s="119" t="s">
        <v>211</v>
      </c>
      <c r="C30" s="118" t="s">
        <v>212</v>
      </c>
      <c r="D30" s="120">
        <f t="shared" si="1"/>
        <v>7006</v>
      </c>
      <c r="E30" s="120">
        <f t="shared" si="2"/>
        <v>195</v>
      </c>
      <c r="F30" s="121">
        <f t="shared" si="3"/>
        <v>2.7833285755067085</v>
      </c>
      <c r="G30" s="120">
        <v>195</v>
      </c>
      <c r="H30" s="120">
        <v>0</v>
      </c>
      <c r="I30" s="120">
        <f t="shared" si="4"/>
        <v>6811</v>
      </c>
      <c r="J30" s="121">
        <f t="shared" si="5"/>
        <v>97.2166714244933</v>
      </c>
      <c r="K30" s="120">
        <v>5208</v>
      </c>
      <c r="L30" s="121">
        <f t="shared" si="6"/>
        <v>74.33628318584071</v>
      </c>
      <c r="M30" s="120">
        <v>0</v>
      </c>
      <c r="N30" s="121">
        <f t="shared" si="7"/>
        <v>0</v>
      </c>
      <c r="O30" s="120">
        <v>1603</v>
      </c>
      <c r="P30" s="120">
        <v>963</v>
      </c>
      <c r="Q30" s="121">
        <f t="shared" si="8"/>
        <v>22.880388238652582</v>
      </c>
      <c r="R30" s="120">
        <v>144</v>
      </c>
      <c r="S30" s="109" t="s">
        <v>160</v>
      </c>
      <c r="T30" s="109"/>
      <c r="U30" s="109"/>
      <c r="V30" s="109"/>
      <c r="W30" s="109" t="s">
        <v>160</v>
      </c>
      <c r="X30" s="109"/>
      <c r="Y30" s="109"/>
      <c r="Z30" s="109"/>
    </row>
    <row r="31" spans="1:26" s="106" customFormat="1" ht="12" customHeight="1">
      <c r="A31" s="118" t="s">
        <v>165</v>
      </c>
      <c r="B31" s="119" t="s">
        <v>213</v>
      </c>
      <c r="C31" s="118" t="s">
        <v>214</v>
      </c>
      <c r="D31" s="120">
        <f t="shared" si="1"/>
        <v>3994</v>
      </c>
      <c r="E31" s="120">
        <f t="shared" si="2"/>
        <v>212</v>
      </c>
      <c r="F31" s="121">
        <f t="shared" si="3"/>
        <v>5.307961942914371</v>
      </c>
      <c r="G31" s="120">
        <v>212</v>
      </c>
      <c r="H31" s="120">
        <v>0</v>
      </c>
      <c r="I31" s="120">
        <f t="shared" si="4"/>
        <v>3782</v>
      </c>
      <c r="J31" s="121">
        <f t="shared" si="5"/>
        <v>94.69203805708563</v>
      </c>
      <c r="K31" s="120">
        <v>0</v>
      </c>
      <c r="L31" s="121">
        <f t="shared" si="6"/>
        <v>0</v>
      </c>
      <c r="M31" s="120">
        <v>0</v>
      </c>
      <c r="N31" s="121">
        <f t="shared" si="7"/>
        <v>0</v>
      </c>
      <c r="O31" s="120">
        <v>3782</v>
      </c>
      <c r="P31" s="120">
        <v>3413</v>
      </c>
      <c r="Q31" s="121">
        <f t="shared" si="8"/>
        <v>94.69203805708563</v>
      </c>
      <c r="R31" s="120">
        <v>19</v>
      </c>
      <c r="S31" s="109" t="s">
        <v>160</v>
      </c>
      <c r="T31" s="109"/>
      <c r="U31" s="109"/>
      <c r="V31" s="109"/>
      <c r="W31" s="109" t="s">
        <v>160</v>
      </c>
      <c r="X31" s="109"/>
      <c r="Y31" s="109"/>
      <c r="Z31" s="109"/>
    </row>
    <row r="32" spans="1:26" s="106" customFormat="1" ht="12" customHeight="1">
      <c r="A32" s="118" t="s">
        <v>165</v>
      </c>
      <c r="B32" s="119" t="s">
        <v>215</v>
      </c>
      <c r="C32" s="118" t="s">
        <v>216</v>
      </c>
      <c r="D32" s="120">
        <f t="shared" si="1"/>
        <v>15964</v>
      </c>
      <c r="E32" s="120">
        <f t="shared" si="2"/>
        <v>3411</v>
      </c>
      <c r="F32" s="121">
        <f t="shared" si="3"/>
        <v>21.366825357053372</v>
      </c>
      <c r="G32" s="120">
        <v>3411</v>
      </c>
      <c r="H32" s="120">
        <v>0</v>
      </c>
      <c r="I32" s="120">
        <f t="shared" si="4"/>
        <v>12553</v>
      </c>
      <c r="J32" s="121">
        <f t="shared" si="5"/>
        <v>78.63317464294664</v>
      </c>
      <c r="K32" s="120">
        <v>2415</v>
      </c>
      <c r="L32" s="121">
        <f t="shared" si="6"/>
        <v>15.12778752192433</v>
      </c>
      <c r="M32" s="120">
        <v>0</v>
      </c>
      <c r="N32" s="121">
        <f t="shared" si="7"/>
        <v>0</v>
      </c>
      <c r="O32" s="120">
        <v>10138</v>
      </c>
      <c r="P32" s="120">
        <v>7014</v>
      </c>
      <c r="Q32" s="121">
        <f t="shared" si="8"/>
        <v>63.5053871210223</v>
      </c>
      <c r="R32" s="120">
        <v>179</v>
      </c>
      <c r="S32" s="109" t="s">
        <v>160</v>
      </c>
      <c r="T32" s="109"/>
      <c r="U32" s="109"/>
      <c r="V32" s="109"/>
      <c r="W32" s="109" t="s">
        <v>160</v>
      </c>
      <c r="X32" s="109"/>
      <c r="Y32" s="109"/>
      <c r="Z32" s="109"/>
    </row>
    <row r="33" spans="1:26" s="106" customFormat="1" ht="12" customHeight="1">
      <c r="A33" s="118" t="s">
        <v>165</v>
      </c>
      <c r="B33" s="119" t="s">
        <v>217</v>
      </c>
      <c r="C33" s="118" t="s">
        <v>218</v>
      </c>
      <c r="D33" s="120">
        <f t="shared" si="1"/>
        <v>5081</v>
      </c>
      <c r="E33" s="120">
        <f t="shared" si="2"/>
        <v>100</v>
      </c>
      <c r="F33" s="121">
        <f t="shared" si="3"/>
        <v>1.96811651249754</v>
      </c>
      <c r="G33" s="120">
        <v>100</v>
      </c>
      <c r="H33" s="120">
        <v>0</v>
      </c>
      <c r="I33" s="120">
        <f t="shared" si="4"/>
        <v>4981</v>
      </c>
      <c r="J33" s="121">
        <f t="shared" si="5"/>
        <v>98.03188348750245</v>
      </c>
      <c r="K33" s="120">
        <v>871</v>
      </c>
      <c r="L33" s="121">
        <f t="shared" si="6"/>
        <v>17.14229482385357</v>
      </c>
      <c r="M33" s="120">
        <v>0</v>
      </c>
      <c r="N33" s="121">
        <f t="shared" si="7"/>
        <v>0</v>
      </c>
      <c r="O33" s="120">
        <v>4110</v>
      </c>
      <c r="P33" s="120">
        <v>784</v>
      </c>
      <c r="Q33" s="121">
        <f t="shared" si="8"/>
        <v>80.8895886636489</v>
      </c>
      <c r="R33" s="120">
        <v>9</v>
      </c>
      <c r="S33" s="109"/>
      <c r="T33" s="109" t="s">
        <v>160</v>
      </c>
      <c r="U33" s="109"/>
      <c r="V33" s="109"/>
      <c r="W33" s="109"/>
      <c r="X33" s="109" t="s">
        <v>160</v>
      </c>
      <c r="Y33" s="109"/>
      <c r="Z33" s="109"/>
    </row>
    <row r="34" spans="1:26" s="106" customFormat="1" ht="12" customHeight="1">
      <c r="A34" s="118" t="s">
        <v>165</v>
      </c>
      <c r="B34" s="119" t="s">
        <v>219</v>
      </c>
      <c r="C34" s="118" t="s">
        <v>220</v>
      </c>
      <c r="D34" s="120">
        <f t="shared" si="1"/>
        <v>3555</v>
      </c>
      <c r="E34" s="120">
        <f t="shared" si="2"/>
        <v>378</v>
      </c>
      <c r="F34" s="121">
        <f t="shared" si="3"/>
        <v>10.632911392405063</v>
      </c>
      <c r="G34" s="120">
        <v>378</v>
      </c>
      <c r="H34" s="120"/>
      <c r="I34" s="120">
        <f t="shared" si="4"/>
        <v>3177</v>
      </c>
      <c r="J34" s="121">
        <f t="shared" si="5"/>
        <v>89.36708860759494</v>
      </c>
      <c r="K34" s="120">
        <v>2353</v>
      </c>
      <c r="L34" s="121">
        <f t="shared" si="6"/>
        <v>66.18846694796062</v>
      </c>
      <c r="M34" s="120">
        <v>0</v>
      </c>
      <c r="N34" s="121">
        <f t="shared" si="7"/>
        <v>0</v>
      </c>
      <c r="O34" s="120">
        <v>824</v>
      </c>
      <c r="P34" s="120">
        <v>302</v>
      </c>
      <c r="Q34" s="121">
        <f t="shared" si="8"/>
        <v>23.17862165963432</v>
      </c>
      <c r="R34" s="120">
        <v>11</v>
      </c>
      <c r="S34" s="109" t="s">
        <v>160</v>
      </c>
      <c r="T34" s="109"/>
      <c r="U34" s="109"/>
      <c r="V34" s="109"/>
      <c r="W34" s="109" t="s">
        <v>160</v>
      </c>
      <c r="X34" s="109"/>
      <c r="Y34" s="109"/>
      <c r="Z34" s="109"/>
    </row>
    <row r="35" spans="1:26" s="106" customFormat="1" ht="12" customHeight="1">
      <c r="A35" s="118" t="s">
        <v>165</v>
      </c>
      <c r="B35" s="119" t="s">
        <v>221</v>
      </c>
      <c r="C35" s="118" t="s">
        <v>164</v>
      </c>
      <c r="D35" s="120">
        <f t="shared" si="1"/>
        <v>7896</v>
      </c>
      <c r="E35" s="120">
        <f t="shared" si="2"/>
        <v>819</v>
      </c>
      <c r="F35" s="121">
        <f t="shared" si="3"/>
        <v>10.372340425531915</v>
      </c>
      <c r="G35" s="120">
        <v>819</v>
      </c>
      <c r="H35" s="120">
        <v>0</v>
      </c>
      <c r="I35" s="120">
        <f t="shared" si="4"/>
        <v>7077</v>
      </c>
      <c r="J35" s="121">
        <f t="shared" si="5"/>
        <v>89.62765957446808</v>
      </c>
      <c r="K35" s="120">
        <v>0</v>
      </c>
      <c r="L35" s="121">
        <f t="shared" si="6"/>
        <v>0</v>
      </c>
      <c r="M35" s="120">
        <v>0</v>
      </c>
      <c r="N35" s="121">
        <f t="shared" si="7"/>
        <v>0</v>
      </c>
      <c r="O35" s="120">
        <v>7077</v>
      </c>
      <c r="P35" s="120">
        <v>5863</v>
      </c>
      <c r="Q35" s="121">
        <f t="shared" si="8"/>
        <v>89.62765957446808</v>
      </c>
      <c r="R35" s="120">
        <v>341</v>
      </c>
      <c r="S35" s="109"/>
      <c r="T35" s="109"/>
      <c r="U35" s="109"/>
      <c r="V35" s="109" t="s">
        <v>160</v>
      </c>
      <c r="W35" s="109"/>
      <c r="X35" s="109"/>
      <c r="Y35" s="109"/>
      <c r="Z35" s="109" t="s">
        <v>160</v>
      </c>
    </row>
    <row r="36" spans="1:26" s="106" customFormat="1" ht="12" customHeight="1">
      <c r="A36" s="118" t="s">
        <v>165</v>
      </c>
      <c r="B36" s="119" t="s">
        <v>222</v>
      </c>
      <c r="C36" s="118" t="s">
        <v>223</v>
      </c>
      <c r="D36" s="120">
        <f t="shared" si="1"/>
        <v>21577</v>
      </c>
      <c r="E36" s="120">
        <f t="shared" si="2"/>
        <v>2987</v>
      </c>
      <c r="F36" s="121">
        <f t="shared" si="3"/>
        <v>13.843444408397831</v>
      </c>
      <c r="G36" s="120">
        <v>2987</v>
      </c>
      <c r="H36" s="120">
        <v>0</v>
      </c>
      <c r="I36" s="120">
        <f t="shared" si="4"/>
        <v>18590</v>
      </c>
      <c r="J36" s="121">
        <f t="shared" si="5"/>
        <v>86.15655559160217</v>
      </c>
      <c r="K36" s="120">
        <v>8327</v>
      </c>
      <c r="L36" s="121">
        <f t="shared" si="6"/>
        <v>38.592019279788666</v>
      </c>
      <c r="M36" s="120">
        <v>0</v>
      </c>
      <c r="N36" s="121">
        <f t="shared" si="7"/>
        <v>0</v>
      </c>
      <c r="O36" s="120">
        <v>10263</v>
      </c>
      <c r="P36" s="120">
        <v>4289</v>
      </c>
      <c r="Q36" s="121">
        <f t="shared" si="8"/>
        <v>47.564536311813505</v>
      </c>
      <c r="R36" s="120">
        <v>183</v>
      </c>
      <c r="S36" s="109" t="s">
        <v>160</v>
      </c>
      <c r="T36" s="109"/>
      <c r="U36" s="109"/>
      <c r="V36" s="109"/>
      <c r="W36" s="109" t="s">
        <v>160</v>
      </c>
      <c r="X36" s="109"/>
      <c r="Y36" s="109"/>
      <c r="Z36" s="109"/>
    </row>
    <row r="37" spans="1:26" s="106" customFormat="1" ht="12" customHeight="1">
      <c r="A37" s="118" t="s">
        <v>165</v>
      </c>
      <c r="B37" s="119" t="s">
        <v>224</v>
      </c>
      <c r="C37" s="118" t="s">
        <v>225</v>
      </c>
      <c r="D37" s="120">
        <f t="shared" si="1"/>
        <v>37364</v>
      </c>
      <c r="E37" s="120">
        <f t="shared" si="2"/>
        <v>1430</v>
      </c>
      <c r="F37" s="121">
        <f t="shared" si="3"/>
        <v>3.8272133604539125</v>
      </c>
      <c r="G37" s="120">
        <v>1430</v>
      </c>
      <c r="H37" s="120">
        <v>0</v>
      </c>
      <c r="I37" s="120">
        <f t="shared" si="4"/>
        <v>35934</v>
      </c>
      <c r="J37" s="121">
        <f t="shared" si="5"/>
        <v>96.17278663954608</v>
      </c>
      <c r="K37" s="120">
        <v>21700</v>
      </c>
      <c r="L37" s="121">
        <f t="shared" si="6"/>
        <v>58.07729365164329</v>
      </c>
      <c r="M37" s="120">
        <v>0</v>
      </c>
      <c r="N37" s="121">
        <f t="shared" si="7"/>
        <v>0</v>
      </c>
      <c r="O37" s="120">
        <v>14234</v>
      </c>
      <c r="P37" s="120">
        <v>3121</v>
      </c>
      <c r="Q37" s="121">
        <f t="shared" si="8"/>
        <v>38.095492987902794</v>
      </c>
      <c r="R37" s="120">
        <v>598</v>
      </c>
      <c r="S37" s="109"/>
      <c r="T37" s="109"/>
      <c r="U37" s="109" t="s">
        <v>160</v>
      </c>
      <c r="V37" s="109"/>
      <c r="W37" s="109"/>
      <c r="X37" s="109"/>
      <c r="Y37" s="109" t="s">
        <v>160</v>
      </c>
      <c r="Z37" s="109"/>
    </row>
    <row r="38" spans="1:26" s="106" customFormat="1" ht="12" customHeight="1">
      <c r="A38" s="118" t="s">
        <v>165</v>
      </c>
      <c r="B38" s="119" t="s">
        <v>226</v>
      </c>
      <c r="C38" s="118" t="s">
        <v>227</v>
      </c>
      <c r="D38" s="120">
        <f t="shared" si="1"/>
        <v>15829</v>
      </c>
      <c r="E38" s="120">
        <f t="shared" si="2"/>
        <v>999</v>
      </c>
      <c r="F38" s="121">
        <f t="shared" si="3"/>
        <v>6.311200960262808</v>
      </c>
      <c r="G38" s="120">
        <v>999</v>
      </c>
      <c r="H38" s="120">
        <v>0</v>
      </c>
      <c r="I38" s="120">
        <f t="shared" si="4"/>
        <v>14830</v>
      </c>
      <c r="J38" s="121">
        <f t="shared" si="5"/>
        <v>93.68879903973719</v>
      </c>
      <c r="K38" s="120">
        <v>2278</v>
      </c>
      <c r="L38" s="121">
        <f t="shared" si="6"/>
        <v>14.391307094573252</v>
      </c>
      <c r="M38" s="120">
        <v>0</v>
      </c>
      <c r="N38" s="121">
        <f t="shared" si="7"/>
        <v>0</v>
      </c>
      <c r="O38" s="120">
        <v>12552</v>
      </c>
      <c r="P38" s="120">
        <v>8438</v>
      </c>
      <c r="Q38" s="121">
        <f t="shared" si="8"/>
        <v>79.29749194516394</v>
      </c>
      <c r="R38" s="120">
        <v>141</v>
      </c>
      <c r="S38" s="109" t="s">
        <v>160</v>
      </c>
      <c r="T38" s="109"/>
      <c r="U38" s="109"/>
      <c r="V38" s="109"/>
      <c r="W38" s="109"/>
      <c r="X38" s="109"/>
      <c r="Y38" s="109"/>
      <c r="Z38" s="109" t="s">
        <v>160</v>
      </c>
    </row>
    <row r="39" spans="1:26" s="106" customFormat="1" ht="12" customHeight="1">
      <c r="A39" s="118" t="s">
        <v>165</v>
      </c>
      <c r="B39" s="119" t="s">
        <v>228</v>
      </c>
      <c r="C39" s="118" t="s">
        <v>229</v>
      </c>
      <c r="D39" s="120">
        <f t="shared" si="1"/>
        <v>11482</v>
      </c>
      <c r="E39" s="120">
        <f t="shared" si="2"/>
        <v>494</v>
      </c>
      <c r="F39" s="121">
        <f t="shared" si="3"/>
        <v>4.302386343842536</v>
      </c>
      <c r="G39" s="120">
        <v>494</v>
      </c>
      <c r="H39" s="120">
        <v>0</v>
      </c>
      <c r="I39" s="120">
        <f t="shared" si="4"/>
        <v>10988</v>
      </c>
      <c r="J39" s="121">
        <f t="shared" si="5"/>
        <v>95.69761365615747</v>
      </c>
      <c r="K39" s="120">
        <v>3546</v>
      </c>
      <c r="L39" s="121">
        <f t="shared" si="6"/>
        <v>30.88312140742031</v>
      </c>
      <c r="M39" s="120">
        <v>0</v>
      </c>
      <c r="N39" s="121">
        <f t="shared" si="7"/>
        <v>0</v>
      </c>
      <c r="O39" s="120">
        <v>7442</v>
      </c>
      <c r="P39" s="120">
        <v>2964</v>
      </c>
      <c r="Q39" s="121">
        <f t="shared" si="8"/>
        <v>64.81449224873715</v>
      </c>
      <c r="R39" s="120">
        <v>128</v>
      </c>
      <c r="S39" s="109" t="s">
        <v>160</v>
      </c>
      <c r="T39" s="109"/>
      <c r="U39" s="109"/>
      <c r="V39" s="109"/>
      <c r="W39" s="109"/>
      <c r="X39" s="109"/>
      <c r="Y39" s="109"/>
      <c r="Z39" s="109" t="s">
        <v>160</v>
      </c>
    </row>
    <row r="40" spans="1:26" s="106" customFormat="1" ht="12" customHeight="1">
      <c r="A40" s="118" t="s">
        <v>165</v>
      </c>
      <c r="B40" s="119" t="s">
        <v>230</v>
      </c>
      <c r="C40" s="118" t="s">
        <v>231</v>
      </c>
      <c r="D40" s="120">
        <f t="shared" si="1"/>
        <v>11909</v>
      </c>
      <c r="E40" s="120">
        <f t="shared" si="2"/>
        <v>1703</v>
      </c>
      <c r="F40" s="121">
        <f t="shared" si="3"/>
        <v>14.300109161138636</v>
      </c>
      <c r="G40" s="120">
        <v>1703</v>
      </c>
      <c r="H40" s="120">
        <v>0</v>
      </c>
      <c r="I40" s="120">
        <f t="shared" si="4"/>
        <v>10206</v>
      </c>
      <c r="J40" s="121">
        <f t="shared" si="5"/>
        <v>85.69989083886136</v>
      </c>
      <c r="K40" s="120">
        <v>1387</v>
      </c>
      <c r="L40" s="121">
        <f t="shared" si="6"/>
        <v>11.646653791250316</v>
      </c>
      <c r="M40" s="120">
        <v>456</v>
      </c>
      <c r="N40" s="121">
        <f t="shared" si="7"/>
        <v>3.829036862876816</v>
      </c>
      <c r="O40" s="120">
        <v>8363</v>
      </c>
      <c r="P40" s="120">
        <v>3203</v>
      </c>
      <c r="Q40" s="121">
        <f t="shared" si="8"/>
        <v>70.22420018473423</v>
      </c>
      <c r="R40" s="120">
        <v>346</v>
      </c>
      <c r="S40" s="109" t="s">
        <v>160</v>
      </c>
      <c r="T40" s="109"/>
      <c r="U40" s="109"/>
      <c r="V40" s="109"/>
      <c r="W40" s="109"/>
      <c r="X40" s="109"/>
      <c r="Y40" s="109"/>
      <c r="Z40" s="109" t="s">
        <v>160</v>
      </c>
    </row>
    <row r="41" spans="1:26" s="106" customFormat="1" ht="12" customHeight="1">
      <c r="A41" s="118" t="s">
        <v>165</v>
      </c>
      <c r="B41" s="119" t="s">
        <v>232</v>
      </c>
      <c r="C41" s="118" t="s">
        <v>233</v>
      </c>
      <c r="D41" s="120">
        <f t="shared" si="1"/>
        <v>41011</v>
      </c>
      <c r="E41" s="120">
        <f t="shared" si="2"/>
        <v>5650</v>
      </c>
      <c r="F41" s="121">
        <f t="shared" si="3"/>
        <v>13.776791592499574</v>
      </c>
      <c r="G41" s="120">
        <v>5650</v>
      </c>
      <c r="H41" s="120">
        <v>0</v>
      </c>
      <c r="I41" s="120">
        <f t="shared" si="4"/>
        <v>35361</v>
      </c>
      <c r="J41" s="121">
        <f t="shared" si="5"/>
        <v>86.22320840750042</v>
      </c>
      <c r="K41" s="120">
        <v>6567</v>
      </c>
      <c r="L41" s="121">
        <f t="shared" si="6"/>
        <v>16.01277705981322</v>
      </c>
      <c r="M41" s="120">
        <v>0</v>
      </c>
      <c r="N41" s="121">
        <f t="shared" si="7"/>
        <v>0</v>
      </c>
      <c r="O41" s="120">
        <v>28794</v>
      </c>
      <c r="P41" s="120">
        <v>12994</v>
      </c>
      <c r="Q41" s="121">
        <f t="shared" si="8"/>
        <v>70.2104313476872</v>
      </c>
      <c r="R41" s="120">
        <v>6219</v>
      </c>
      <c r="S41" s="109"/>
      <c r="T41" s="109"/>
      <c r="U41" s="109"/>
      <c r="V41" s="109" t="s">
        <v>160</v>
      </c>
      <c r="W41" s="109"/>
      <c r="X41" s="109"/>
      <c r="Y41" s="109"/>
      <c r="Z41" s="109" t="s">
        <v>160</v>
      </c>
    </row>
    <row r="42" spans="1:26" s="106" customFormat="1" ht="12" customHeight="1">
      <c r="A42" s="118" t="s">
        <v>165</v>
      </c>
      <c r="B42" s="119" t="s">
        <v>234</v>
      </c>
      <c r="C42" s="118" t="s">
        <v>235</v>
      </c>
      <c r="D42" s="120">
        <f t="shared" si="1"/>
        <v>27558</v>
      </c>
      <c r="E42" s="120">
        <f t="shared" si="2"/>
        <v>4023</v>
      </c>
      <c r="F42" s="121">
        <f t="shared" si="3"/>
        <v>14.598301763553234</v>
      </c>
      <c r="G42" s="120">
        <v>4023</v>
      </c>
      <c r="H42" s="120">
        <v>0</v>
      </c>
      <c r="I42" s="120">
        <f t="shared" si="4"/>
        <v>23535</v>
      </c>
      <c r="J42" s="121">
        <f t="shared" si="5"/>
        <v>85.40169823644676</v>
      </c>
      <c r="K42" s="120">
        <v>3066</v>
      </c>
      <c r="L42" s="121">
        <f t="shared" si="6"/>
        <v>11.125625952536469</v>
      </c>
      <c r="M42" s="120">
        <v>1521</v>
      </c>
      <c r="N42" s="121">
        <f t="shared" si="7"/>
        <v>5.519268451992162</v>
      </c>
      <c r="O42" s="120">
        <v>18948</v>
      </c>
      <c r="P42" s="120">
        <v>6817</v>
      </c>
      <c r="Q42" s="121">
        <f t="shared" si="8"/>
        <v>68.75680383191813</v>
      </c>
      <c r="R42" s="120">
        <v>410</v>
      </c>
      <c r="S42" s="109" t="s">
        <v>160</v>
      </c>
      <c r="T42" s="109"/>
      <c r="U42" s="109"/>
      <c r="V42" s="109"/>
      <c r="W42" s="109" t="s">
        <v>160</v>
      </c>
      <c r="X42" s="109"/>
      <c r="Y42" s="109"/>
      <c r="Z42" s="109"/>
    </row>
  </sheetData>
  <sheetProtection/>
  <mergeCells count="25">
    <mergeCell ref="S2:V3"/>
    <mergeCell ref="Q4:Q5"/>
    <mergeCell ref="I4:I5"/>
    <mergeCell ref="L4:L5"/>
    <mergeCell ref="W2:Z3"/>
    <mergeCell ref="Z4:Z5"/>
    <mergeCell ref="X4:X5"/>
    <mergeCell ref="Y4:Y5"/>
    <mergeCell ref="W4:W5"/>
    <mergeCell ref="M4:M5"/>
    <mergeCell ref="N4:N5"/>
    <mergeCell ref="O4:O5"/>
    <mergeCell ref="V4:V5"/>
    <mergeCell ref="T4:T5"/>
    <mergeCell ref="S4:S5"/>
    <mergeCell ref="U4:U5"/>
    <mergeCell ref="J4:J5"/>
    <mergeCell ref="K4:K5"/>
    <mergeCell ref="A2:A6"/>
    <mergeCell ref="B2:B6"/>
    <mergeCell ref="C2:C6"/>
    <mergeCell ref="F4:F5"/>
    <mergeCell ref="E4:E5"/>
    <mergeCell ref="H4:H5"/>
    <mergeCell ref="G4:G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ゴシック,標準"&amp;14水洗化人口等（平成24年度実績）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C42"/>
  <sheetViews>
    <sheetView zoomScalePageLayoutView="0" workbookViewId="0" topLeftCell="A1">
      <pane xSplit="3" ySplit="6" topLeftCell="D7" activePane="bottomRight" state="frozen"/>
      <selection pane="topLeft" activeCell="G19" sqref="G19"/>
      <selection pane="topRight" activeCell="G19" sqref="G19"/>
      <selection pane="bottomLeft" activeCell="G19" sqref="G19"/>
      <selection pane="bottomRight" activeCell="A1" sqref="A1"/>
    </sheetView>
  </sheetViews>
  <sheetFormatPr defaultColWidth="8.796875" defaultRowHeight="14.25"/>
  <cols>
    <col min="1" max="1" width="10.69921875" style="122" customWidth="1"/>
    <col min="2" max="2" width="8.69921875" style="123" customWidth="1"/>
    <col min="3" max="3" width="12.59765625" style="117" customWidth="1"/>
    <col min="4" max="55" width="9" style="114" customWidth="1"/>
    <col min="56" max="16384" width="9" style="117" customWidth="1"/>
  </cols>
  <sheetData>
    <row r="1" spans="1:31" s="50" customFormat="1" ht="17.25">
      <c r="A1" s="91" t="s">
        <v>162</v>
      </c>
      <c r="B1" s="60"/>
      <c r="C1" s="49"/>
      <c r="D1" s="61"/>
      <c r="E1" s="62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</row>
    <row r="2" spans="1:55" s="51" customFormat="1" ht="33.75" customHeight="1">
      <c r="A2" s="150" t="s">
        <v>84</v>
      </c>
      <c r="B2" s="148" t="s">
        <v>85</v>
      </c>
      <c r="C2" s="148" t="s">
        <v>86</v>
      </c>
      <c r="D2" s="92" t="s">
        <v>87</v>
      </c>
      <c r="E2" s="63"/>
      <c r="F2" s="63"/>
      <c r="G2" s="63"/>
      <c r="H2" s="63"/>
      <c r="I2" s="63"/>
      <c r="J2" s="63"/>
      <c r="K2" s="63"/>
      <c r="L2" s="63"/>
      <c r="M2" s="64"/>
      <c r="N2" s="92" t="s">
        <v>88</v>
      </c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6"/>
      <c r="AF2" s="140" t="s">
        <v>89</v>
      </c>
      <c r="AG2" s="141"/>
      <c r="AH2" s="141"/>
      <c r="AI2" s="142"/>
      <c r="AJ2" s="140" t="s">
        <v>90</v>
      </c>
      <c r="AK2" s="141"/>
      <c r="AL2" s="141"/>
      <c r="AM2" s="141"/>
      <c r="AN2" s="141"/>
      <c r="AO2" s="141"/>
      <c r="AP2" s="141"/>
      <c r="AQ2" s="141"/>
      <c r="AR2" s="141"/>
      <c r="AS2" s="142"/>
      <c r="AT2" s="154" t="s">
        <v>91</v>
      </c>
      <c r="AU2" s="148"/>
      <c r="AV2" s="148"/>
      <c r="AW2" s="148"/>
      <c r="AX2" s="148"/>
      <c r="AY2" s="148"/>
      <c r="AZ2" s="140" t="s">
        <v>92</v>
      </c>
      <c r="BA2" s="141"/>
      <c r="BB2" s="141"/>
      <c r="BC2" s="142"/>
    </row>
    <row r="3" spans="1:55" s="51" customFormat="1" ht="26.25" customHeight="1">
      <c r="A3" s="149"/>
      <c r="B3" s="149"/>
      <c r="C3" s="149"/>
      <c r="D3" s="67" t="s">
        <v>93</v>
      </c>
      <c r="E3" s="143" t="s">
        <v>94</v>
      </c>
      <c r="F3" s="141"/>
      <c r="G3" s="142"/>
      <c r="H3" s="144" t="s">
        <v>95</v>
      </c>
      <c r="I3" s="145"/>
      <c r="J3" s="146"/>
      <c r="K3" s="143" t="s">
        <v>96</v>
      </c>
      <c r="L3" s="145"/>
      <c r="M3" s="146"/>
      <c r="N3" s="67" t="s">
        <v>93</v>
      </c>
      <c r="O3" s="143" t="s">
        <v>97</v>
      </c>
      <c r="P3" s="152"/>
      <c r="Q3" s="152"/>
      <c r="R3" s="152"/>
      <c r="S3" s="152"/>
      <c r="T3" s="152"/>
      <c r="U3" s="153"/>
      <c r="V3" s="143" t="s">
        <v>98</v>
      </c>
      <c r="W3" s="152"/>
      <c r="X3" s="152"/>
      <c r="Y3" s="152"/>
      <c r="Z3" s="152"/>
      <c r="AA3" s="152"/>
      <c r="AB3" s="153"/>
      <c r="AC3" s="93" t="s">
        <v>99</v>
      </c>
      <c r="AD3" s="65"/>
      <c r="AE3" s="66"/>
      <c r="AF3" s="147" t="s">
        <v>93</v>
      </c>
      <c r="AG3" s="148" t="s">
        <v>101</v>
      </c>
      <c r="AH3" s="148" t="s">
        <v>103</v>
      </c>
      <c r="AI3" s="148" t="s">
        <v>104</v>
      </c>
      <c r="AJ3" s="149" t="s">
        <v>93</v>
      </c>
      <c r="AK3" s="148" t="s">
        <v>106</v>
      </c>
      <c r="AL3" s="148" t="s">
        <v>107</v>
      </c>
      <c r="AM3" s="148" t="s">
        <v>108</v>
      </c>
      <c r="AN3" s="148" t="s">
        <v>103</v>
      </c>
      <c r="AO3" s="148" t="s">
        <v>104</v>
      </c>
      <c r="AP3" s="148" t="s">
        <v>109</v>
      </c>
      <c r="AQ3" s="148" t="s">
        <v>110</v>
      </c>
      <c r="AR3" s="148" t="s">
        <v>111</v>
      </c>
      <c r="AS3" s="148" t="s">
        <v>112</v>
      </c>
      <c r="AT3" s="147" t="s">
        <v>93</v>
      </c>
      <c r="AU3" s="148" t="s">
        <v>106</v>
      </c>
      <c r="AV3" s="148" t="s">
        <v>107</v>
      </c>
      <c r="AW3" s="148" t="s">
        <v>108</v>
      </c>
      <c r="AX3" s="148" t="s">
        <v>103</v>
      </c>
      <c r="AY3" s="148" t="s">
        <v>104</v>
      </c>
      <c r="AZ3" s="147" t="s">
        <v>93</v>
      </c>
      <c r="BA3" s="148" t="s">
        <v>101</v>
      </c>
      <c r="BB3" s="148" t="s">
        <v>103</v>
      </c>
      <c r="BC3" s="148" t="s">
        <v>104</v>
      </c>
    </row>
    <row r="4" spans="1:55" s="51" customFormat="1" ht="26.25" customHeight="1">
      <c r="A4" s="149"/>
      <c r="B4" s="149"/>
      <c r="C4" s="149"/>
      <c r="D4" s="67"/>
      <c r="E4" s="67" t="s">
        <v>93</v>
      </c>
      <c r="F4" s="57" t="s">
        <v>113</v>
      </c>
      <c r="G4" s="57" t="s">
        <v>114</v>
      </c>
      <c r="H4" s="67" t="s">
        <v>93</v>
      </c>
      <c r="I4" s="57" t="s">
        <v>113</v>
      </c>
      <c r="J4" s="57" t="s">
        <v>114</v>
      </c>
      <c r="K4" s="67" t="s">
        <v>93</v>
      </c>
      <c r="L4" s="57" t="s">
        <v>113</v>
      </c>
      <c r="M4" s="57" t="s">
        <v>114</v>
      </c>
      <c r="N4" s="67"/>
      <c r="O4" s="67" t="s">
        <v>93</v>
      </c>
      <c r="P4" s="57" t="s">
        <v>101</v>
      </c>
      <c r="Q4" s="57" t="s">
        <v>103</v>
      </c>
      <c r="R4" s="57" t="s">
        <v>104</v>
      </c>
      <c r="S4" s="57" t="s">
        <v>116</v>
      </c>
      <c r="T4" s="57" t="s">
        <v>118</v>
      </c>
      <c r="U4" s="57" t="s">
        <v>120</v>
      </c>
      <c r="V4" s="67" t="s">
        <v>93</v>
      </c>
      <c r="W4" s="57" t="s">
        <v>101</v>
      </c>
      <c r="X4" s="57" t="s">
        <v>103</v>
      </c>
      <c r="Y4" s="57" t="s">
        <v>104</v>
      </c>
      <c r="Z4" s="57" t="s">
        <v>116</v>
      </c>
      <c r="AA4" s="57" t="s">
        <v>118</v>
      </c>
      <c r="AB4" s="57" t="s">
        <v>120</v>
      </c>
      <c r="AC4" s="67" t="s">
        <v>93</v>
      </c>
      <c r="AD4" s="57" t="s">
        <v>113</v>
      </c>
      <c r="AE4" s="57" t="s">
        <v>114</v>
      </c>
      <c r="AF4" s="147"/>
      <c r="AG4" s="149"/>
      <c r="AH4" s="149"/>
      <c r="AI4" s="149"/>
      <c r="AJ4" s="149"/>
      <c r="AK4" s="149"/>
      <c r="AL4" s="149"/>
      <c r="AM4" s="149"/>
      <c r="AN4" s="149"/>
      <c r="AO4" s="149"/>
      <c r="AP4" s="149"/>
      <c r="AQ4" s="149"/>
      <c r="AR4" s="149"/>
      <c r="AS4" s="149"/>
      <c r="AT4" s="147"/>
      <c r="AU4" s="149"/>
      <c r="AV4" s="149"/>
      <c r="AW4" s="149"/>
      <c r="AX4" s="149"/>
      <c r="AY4" s="149"/>
      <c r="AZ4" s="147"/>
      <c r="BA4" s="149"/>
      <c r="BB4" s="149"/>
      <c r="BC4" s="149"/>
    </row>
    <row r="5" spans="1:55" s="55" customFormat="1" ht="23.25" customHeight="1">
      <c r="A5" s="149"/>
      <c r="B5" s="149"/>
      <c r="C5" s="149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9"/>
      <c r="R5" s="69"/>
      <c r="S5" s="68"/>
      <c r="T5" s="68"/>
      <c r="U5" s="68"/>
      <c r="V5" s="68"/>
      <c r="W5" s="70"/>
      <c r="X5" s="71"/>
      <c r="Y5" s="71"/>
      <c r="Z5" s="70"/>
      <c r="AA5" s="70"/>
      <c r="AB5" s="70"/>
      <c r="AC5" s="68"/>
      <c r="AD5" s="70"/>
      <c r="AE5" s="70"/>
      <c r="AF5" s="56"/>
      <c r="AG5" s="56"/>
      <c r="AH5" s="56"/>
      <c r="AI5" s="56"/>
      <c r="AJ5" s="56"/>
      <c r="AK5" s="56"/>
      <c r="AL5" s="149"/>
      <c r="AM5" s="56"/>
      <c r="AN5" s="56"/>
      <c r="AO5" s="56"/>
      <c r="AP5" s="56"/>
      <c r="AQ5" s="56"/>
      <c r="AR5" s="56"/>
      <c r="AS5" s="56"/>
      <c r="AT5" s="56"/>
      <c r="AU5" s="56"/>
      <c r="AV5" s="149"/>
      <c r="AW5" s="56"/>
      <c r="AX5" s="56"/>
      <c r="AY5" s="56"/>
      <c r="AZ5" s="56"/>
      <c r="BA5" s="56"/>
      <c r="BB5" s="56"/>
      <c r="BC5" s="56"/>
    </row>
    <row r="6" spans="1:55" s="54" customFormat="1" ht="16.5" customHeight="1">
      <c r="A6" s="151"/>
      <c r="B6" s="151"/>
      <c r="C6" s="151"/>
      <c r="D6" s="72" t="s">
        <v>121</v>
      </c>
      <c r="E6" s="72" t="s">
        <v>121</v>
      </c>
      <c r="F6" s="72" t="s">
        <v>121</v>
      </c>
      <c r="G6" s="72" t="s">
        <v>121</v>
      </c>
      <c r="H6" s="72" t="s">
        <v>121</v>
      </c>
      <c r="I6" s="72" t="s">
        <v>121</v>
      </c>
      <c r="J6" s="72" t="s">
        <v>121</v>
      </c>
      <c r="K6" s="72" t="s">
        <v>121</v>
      </c>
      <c r="L6" s="72" t="s">
        <v>121</v>
      </c>
      <c r="M6" s="72" t="s">
        <v>121</v>
      </c>
      <c r="N6" s="72" t="s">
        <v>121</v>
      </c>
      <c r="O6" s="72" t="s">
        <v>121</v>
      </c>
      <c r="P6" s="72" t="s">
        <v>121</v>
      </c>
      <c r="Q6" s="72" t="s">
        <v>121</v>
      </c>
      <c r="R6" s="72" t="s">
        <v>121</v>
      </c>
      <c r="S6" s="72" t="s">
        <v>121</v>
      </c>
      <c r="T6" s="72" t="s">
        <v>121</v>
      </c>
      <c r="U6" s="72" t="s">
        <v>121</v>
      </c>
      <c r="V6" s="72" t="s">
        <v>121</v>
      </c>
      <c r="W6" s="72" t="s">
        <v>121</v>
      </c>
      <c r="X6" s="72" t="s">
        <v>121</v>
      </c>
      <c r="Y6" s="72" t="s">
        <v>121</v>
      </c>
      <c r="Z6" s="72" t="s">
        <v>121</v>
      </c>
      <c r="AA6" s="72" t="s">
        <v>121</v>
      </c>
      <c r="AB6" s="72" t="s">
        <v>121</v>
      </c>
      <c r="AC6" s="72" t="s">
        <v>121</v>
      </c>
      <c r="AD6" s="72" t="s">
        <v>121</v>
      </c>
      <c r="AE6" s="72" t="s">
        <v>121</v>
      </c>
      <c r="AF6" s="73" t="s">
        <v>122</v>
      </c>
      <c r="AG6" s="73" t="s">
        <v>122</v>
      </c>
      <c r="AH6" s="73" t="s">
        <v>122</v>
      </c>
      <c r="AI6" s="73" t="s">
        <v>122</v>
      </c>
      <c r="AJ6" s="73" t="s">
        <v>122</v>
      </c>
      <c r="AK6" s="73" t="s">
        <v>122</v>
      </c>
      <c r="AL6" s="73" t="s">
        <v>122</v>
      </c>
      <c r="AM6" s="73" t="s">
        <v>122</v>
      </c>
      <c r="AN6" s="73" t="s">
        <v>122</v>
      </c>
      <c r="AO6" s="73" t="s">
        <v>122</v>
      </c>
      <c r="AP6" s="73" t="s">
        <v>122</v>
      </c>
      <c r="AQ6" s="73" t="s">
        <v>122</v>
      </c>
      <c r="AR6" s="73" t="s">
        <v>122</v>
      </c>
      <c r="AS6" s="73" t="s">
        <v>122</v>
      </c>
      <c r="AT6" s="73" t="s">
        <v>122</v>
      </c>
      <c r="AU6" s="73" t="s">
        <v>122</v>
      </c>
      <c r="AV6" s="73" t="s">
        <v>122</v>
      </c>
      <c r="AW6" s="73" t="s">
        <v>122</v>
      </c>
      <c r="AX6" s="73" t="s">
        <v>122</v>
      </c>
      <c r="AY6" s="73" t="s">
        <v>122</v>
      </c>
      <c r="AZ6" s="73" t="s">
        <v>122</v>
      </c>
      <c r="BA6" s="73" t="s">
        <v>122</v>
      </c>
      <c r="BB6" s="73" t="s">
        <v>122</v>
      </c>
      <c r="BC6" s="73" t="s">
        <v>122</v>
      </c>
    </row>
    <row r="7" spans="1:55" s="99" customFormat="1" ht="12" customHeight="1">
      <c r="A7" s="107" t="s">
        <v>165</v>
      </c>
      <c r="B7" s="108" t="s">
        <v>166</v>
      </c>
      <c r="C7" s="107" t="s">
        <v>63</v>
      </c>
      <c r="D7" s="98">
        <f aca="true" t="shared" si="0" ref="D7:AI7">SUM(D8:D42)</f>
        <v>483725</v>
      </c>
      <c r="E7" s="98">
        <f t="shared" si="0"/>
        <v>1475</v>
      </c>
      <c r="F7" s="98">
        <f t="shared" si="0"/>
        <v>266</v>
      </c>
      <c r="G7" s="98">
        <f t="shared" si="0"/>
        <v>1209</v>
      </c>
      <c r="H7" s="98">
        <f t="shared" si="0"/>
        <v>27641</v>
      </c>
      <c r="I7" s="98">
        <f t="shared" si="0"/>
        <v>7109</v>
      </c>
      <c r="J7" s="98">
        <f t="shared" si="0"/>
        <v>20532</v>
      </c>
      <c r="K7" s="98">
        <f t="shared" si="0"/>
        <v>454609</v>
      </c>
      <c r="L7" s="98">
        <f t="shared" si="0"/>
        <v>77344</v>
      </c>
      <c r="M7" s="98">
        <f t="shared" si="0"/>
        <v>377265</v>
      </c>
      <c r="N7" s="98">
        <f t="shared" si="0"/>
        <v>483789</v>
      </c>
      <c r="O7" s="98">
        <f t="shared" si="0"/>
        <v>84719</v>
      </c>
      <c r="P7" s="98">
        <f t="shared" si="0"/>
        <v>84719</v>
      </c>
      <c r="Q7" s="98">
        <f t="shared" si="0"/>
        <v>0</v>
      </c>
      <c r="R7" s="98">
        <f t="shared" si="0"/>
        <v>0</v>
      </c>
      <c r="S7" s="98">
        <f t="shared" si="0"/>
        <v>0</v>
      </c>
      <c r="T7" s="98">
        <f t="shared" si="0"/>
        <v>0</v>
      </c>
      <c r="U7" s="98">
        <f t="shared" si="0"/>
        <v>0</v>
      </c>
      <c r="V7" s="98">
        <f t="shared" si="0"/>
        <v>399006</v>
      </c>
      <c r="W7" s="98">
        <f t="shared" si="0"/>
        <v>383028</v>
      </c>
      <c r="X7" s="98">
        <f t="shared" si="0"/>
        <v>6745</v>
      </c>
      <c r="Y7" s="98">
        <f t="shared" si="0"/>
        <v>0</v>
      </c>
      <c r="Z7" s="98">
        <f t="shared" si="0"/>
        <v>0</v>
      </c>
      <c r="AA7" s="98">
        <f t="shared" si="0"/>
        <v>0</v>
      </c>
      <c r="AB7" s="98">
        <f t="shared" si="0"/>
        <v>9233</v>
      </c>
      <c r="AC7" s="98">
        <f t="shared" si="0"/>
        <v>64</v>
      </c>
      <c r="AD7" s="98">
        <f t="shared" si="0"/>
        <v>64</v>
      </c>
      <c r="AE7" s="98">
        <f t="shared" si="0"/>
        <v>0</v>
      </c>
      <c r="AF7" s="98">
        <f t="shared" si="0"/>
        <v>3981</v>
      </c>
      <c r="AG7" s="98">
        <f t="shared" si="0"/>
        <v>3981</v>
      </c>
      <c r="AH7" s="98">
        <f t="shared" si="0"/>
        <v>0</v>
      </c>
      <c r="AI7" s="98">
        <f t="shared" si="0"/>
        <v>0</v>
      </c>
      <c r="AJ7" s="98">
        <f aca="true" t="shared" si="1" ref="AJ7:BC7">SUM(AJ8:AJ42)</f>
        <v>65233</v>
      </c>
      <c r="AK7" s="98">
        <f t="shared" si="1"/>
        <v>61979</v>
      </c>
      <c r="AL7" s="98">
        <f t="shared" si="1"/>
        <v>0</v>
      </c>
      <c r="AM7" s="98">
        <f t="shared" si="1"/>
        <v>544</v>
      </c>
      <c r="AN7" s="98">
        <f t="shared" si="1"/>
        <v>2</v>
      </c>
      <c r="AO7" s="98">
        <f t="shared" si="1"/>
        <v>0</v>
      </c>
      <c r="AP7" s="98">
        <f t="shared" si="1"/>
        <v>0</v>
      </c>
      <c r="AQ7" s="98">
        <f t="shared" si="1"/>
        <v>18</v>
      </c>
      <c r="AR7" s="98">
        <f t="shared" si="1"/>
        <v>213</v>
      </c>
      <c r="AS7" s="98">
        <f t="shared" si="1"/>
        <v>2477</v>
      </c>
      <c r="AT7" s="98">
        <f t="shared" si="1"/>
        <v>727</v>
      </c>
      <c r="AU7" s="98">
        <f t="shared" si="1"/>
        <v>727</v>
      </c>
      <c r="AV7" s="98">
        <f t="shared" si="1"/>
        <v>0</v>
      </c>
      <c r="AW7" s="98">
        <f t="shared" si="1"/>
        <v>0</v>
      </c>
      <c r="AX7" s="98">
        <f t="shared" si="1"/>
        <v>0</v>
      </c>
      <c r="AY7" s="98">
        <f t="shared" si="1"/>
        <v>0</v>
      </c>
      <c r="AZ7" s="98">
        <f t="shared" si="1"/>
        <v>1892</v>
      </c>
      <c r="BA7" s="98">
        <f t="shared" si="1"/>
        <v>1337</v>
      </c>
      <c r="BB7" s="98">
        <f t="shared" si="1"/>
        <v>555</v>
      </c>
      <c r="BC7" s="98">
        <f t="shared" si="1"/>
        <v>0</v>
      </c>
    </row>
    <row r="8" spans="1:55" s="106" customFormat="1" ht="12" customHeight="1">
      <c r="A8" s="109" t="s">
        <v>165</v>
      </c>
      <c r="B8" s="110" t="s">
        <v>167</v>
      </c>
      <c r="C8" s="109" t="s">
        <v>168</v>
      </c>
      <c r="D8" s="102">
        <f aca="true" t="shared" si="2" ref="D8:D42">SUM(E8,+H8,+K8)</f>
        <v>34488</v>
      </c>
      <c r="E8" s="102">
        <f aca="true" t="shared" si="3" ref="E8:E42">SUM(F8:G8)</f>
        <v>334</v>
      </c>
      <c r="F8" s="102">
        <v>124</v>
      </c>
      <c r="G8" s="102">
        <v>210</v>
      </c>
      <c r="H8" s="102">
        <f aca="true" t="shared" si="4" ref="H8:H42">SUM(I8:J8)</f>
        <v>0</v>
      </c>
      <c r="I8" s="102">
        <v>0</v>
      </c>
      <c r="J8" s="102">
        <v>0</v>
      </c>
      <c r="K8" s="102">
        <f aca="true" t="shared" si="5" ref="K8:K42">SUM(L8:M8)</f>
        <v>34154</v>
      </c>
      <c r="L8" s="102">
        <v>5000</v>
      </c>
      <c r="M8" s="102">
        <v>29154</v>
      </c>
      <c r="N8" s="102">
        <f aca="true" t="shared" si="6" ref="N8:N42">SUM(O8,+V8,+AC8)</f>
        <v>34488</v>
      </c>
      <c r="O8" s="102">
        <f aca="true" t="shared" si="7" ref="O8:O42">SUM(P8:U8)</f>
        <v>5124</v>
      </c>
      <c r="P8" s="102">
        <v>5124</v>
      </c>
      <c r="Q8" s="102">
        <v>0</v>
      </c>
      <c r="R8" s="102">
        <v>0</v>
      </c>
      <c r="S8" s="102">
        <v>0</v>
      </c>
      <c r="T8" s="102">
        <v>0</v>
      </c>
      <c r="U8" s="102">
        <v>0</v>
      </c>
      <c r="V8" s="102">
        <f aca="true" t="shared" si="8" ref="V8:V42">SUM(W8:AB8)</f>
        <v>29364</v>
      </c>
      <c r="W8" s="102">
        <v>29364</v>
      </c>
      <c r="X8" s="102">
        <v>0</v>
      </c>
      <c r="Y8" s="102">
        <v>0</v>
      </c>
      <c r="Z8" s="102">
        <v>0</v>
      </c>
      <c r="AA8" s="102">
        <v>0</v>
      </c>
      <c r="AB8" s="102">
        <v>0</v>
      </c>
      <c r="AC8" s="102">
        <f aca="true" t="shared" si="9" ref="AC8:AC42">SUM(AD8:AE8)</f>
        <v>0</v>
      </c>
      <c r="AD8" s="102">
        <v>0</v>
      </c>
      <c r="AE8" s="102">
        <v>0</v>
      </c>
      <c r="AF8" s="102">
        <f aca="true" t="shared" si="10" ref="AF8:AF42">SUM(AG8:AI8)</f>
        <v>2204</v>
      </c>
      <c r="AG8" s="102">
        <v>2204</v>
      </c>
      <c r="AH8" s="102">
        <v>0</v>
      </c>
      <c r="AI8" s="102">
        <v>0</v>
      </c>
      <c r="AJ8" s="102">
        <f aca="true" t="shared" si="11" ref="AJ8:AJ42">SUM(AK8:AS8)</f>
        <v>2204</v>
      </c>
      <c r="AK8" s="102"/>
      <c r="AL8" s="102">
        <v>0</v>
      </c>
      <c r="AM8" s="102">
        <v>0</v>
      </c>
      <c r="AN8" s="102">
        <v>0</v>
      </c>
      <c r="AO8" s="102">
        <v>0</v>
      </c>
      <c r="AP8" s="102">
        <v>0</v>
      </c>
      <c r="AQ8" s="102">
        <v>0</v>
      </c>
      <c r="AR8" s="102">
        <v>0</v>
      </c>
      <c r="AS8" s="102">
        <v>2204</v>
      </c>
      <c r="AT8" s="102">
        <f aca="true" t="shared" si="12" ref="AT8:AT42">SUM(AU8:AY8)</f>
        <v>0</v>
      </c>
      <c r="AU8" s="102">
        <v>0</v>
      </c>
      <c r="AV8" s="102">
        <v>0</v>
      </c>
      <c r="AW8" s="102">
        <v>0</v>
      </c>
      <c r="AX8" s="102">
        <v>0</v>
      </c>
      <c r="AY8" s="102">
        <v>0</v>
      </c>
      <c r="AZ8" s="102">
        <f aca="true" t="shared" si="13" ref="AZ8:AZ42">SUM(BA8:BC8)</f>
        <v>0</v>
      </c>
      <c r="BA8" s="102">
        <v>0</v>
      </c>
      <c r="BB8" s="102">
        <v>0</v>
      </c>
      <c r="BC8" s="102">
        <v>0</v>
      </c>
    </row>
    <row r="9" spans="1:55" s="106" customFormat="1" ht="12" customHeight="1">
      <c r="A9" s="109" t="s">
        <v>165</v>
      </c>
      <c r="B9" s="110" t="s">
        <v>169</v>
      </c>
      <c r="C9" s="109" t="s">
        <v>170</v>
      </c>
      <c r="D9" s="102">
        <f t="shared" si="2"/>
        <v>56494</v>
      </c>
      <c r="E9" s="102">
        <f t="shared" si="3"/>
        <v>0</v>
      </c>
      <c r="F9" s="102">
        <v>0</v>
      </c>
      <c r="G9" s="102">
        <v>0</v>
      </c>
      <c r="H9" s="102">
        <f t="shared" si="4"/>
        <v>1950</v>
      </c>
      <c r="I9" s="102">
        <v>1950</v>
      </c>
      <c r="J9" s="102">
        <v>0</v>
      </c>
      <c r="K9" s="102">
        <f t="shared" si="5"/>
        <v>54544</v>
      </c>
      <c r="L9" s="102">
        <v>2858</v>
      </c>
      <c r="M9" s="102">
        <v>51686</v>
      </c>
      <c r="N9" s="102">
        <f t="shared" si="6"/>
        <v>56494</v>
      </c>
      <c r="O9" s="102">
        <f t="shared" si="7"/>
        <v>4808</v>
      </c>
      <c r="P9" s="102">
        <v>4808</v>
      </c>
      <c r="Q9" s="102">
        <v>0</v>
      </c>
      <c r="R9" s="102">
        <v>0</v>
      </c>
      <c r="S9" s="102">
        <v>0</v>
      </c>
      <c r="T9" s="102">
        <v>0</v>
      </c>
      <c r="U9" s="102">
        <v>0</v>
      </c>
      <c r="V9" s="102">
        <f t="shared" si="8"/>
        <v>51686</v>
      </c>
      <c r="W9" s="102">
        <v>51686</v>
      </c>
      <c r="X9" s="102">
        <v>0</v>
      </c>
      <c r="Y9" s="102">
        <v>0</v>
      </c>
      <c r="Z9" s="102">
        <v>0</v>
      </c>
      <c r="AA9" s="102">
        <v>0</v>
      </c>
      <c r="AB9" s="102">
        <v>0</v>
      </c>
      <c r="AC9" s="102">
        <f t="shared" si="9"/>
        <v>0</v>
      </c>
      <c r="AD9" s="102">
        <v>0</v>
      </c>
      <c r="AE9" s="102">
        <v>0</v>
      </c>
      <c r="AF9" s="102">
        <f t="shared" si="10"/>
        <v>179</v>
      </c>
      <c r="AG9" s="102">
        <v>179</v>
      </c>
      <c r="AH9" s="102">
        <v>0</v>
      </c>
      <c r="AI9" s="102">
        <v>0</v>
      </c>
      <c r="AJ9" s="102">
        <f t="shared" si="11"/>
        <v>0</v>
      </c>
      <c r="AK9" s="102"/>
      <c r="AL9" s="102">
        <v>0</v>
      </c>
      <c r="AM9" s="102">
        <v>0</v>
      </c>
      <c r="AN9" s="102">
        <v>0</v>
      </c>
      <c r="AO9" s="102">
        <v>0</v>
      </c>
      <c r="AP9" s="102">
        <v>0</v>
      </c>
      <c r="AQ9" s="102">
        <v>0</v>
      </c>
      <c r="AR9" s="102">
        <v>0</v>
      </c>
      <c r="AS9" s="102">
        <v>0</v>
      </c>
      <c r="AT9" s="102">
        <f t="shared" si="12"/>
        <v>179</v>
      </c>
      <c r="AU9" s="102">
        <v>179</v>
      </c>
      <c r="AV9" s="102">
        <v>0</v>
      </c>
      <c r="AW9" s="102">
        <v>0</v>
      </c>
      <c r="AX9" s="102">
        <v>0</v>
      </c>
      <c r="AY9" s="102">
        <v>0</v>
      </c>
      <c r="AZ9" s="102">
        <f t="shared" si="13"/>
        <v>0</v>
      </c>
      <c r="BA9" s="102">
        <v>0</v>
      </c>
      <c r="BB9" s="102">
        <v>0</v>
      </c>
      <c r="BC9" s="102">
        <v>0</v>
      </c>
    </row>
    <row r="10" spans="1:55" s="106" customFormat="1" ht="12" customHeight="1">
      <c r="A10" s="109" t="s">
        <v>165</v>
      </c>
      <c r="B10" s="110" t="s">
        <v>171</v>
      </c>
      <c r="C10" s="109" t="s">
        <v>172</v>
      </c>
      <c r="D10" s="102">
        <f t="shared" si="2"/>
        <v>19071</v>
      </c>
      <c r="E10" s="102">
        <f t="shared" si="3"/>
        <v>0</v>
      </c>
      <c r="F10" s="102">
        <v>0</v>
      </c>
      <c r="G10" s="102">
        <v>0</v>
      </c>
      <c r="H10" s="102">
        <f t="shared" si="4"/>
        <v>0</v>
      </c>
      <c r="I10" s="102">
        <v>0</v>
      </c>
      <c r="J10" s="102">
        <v>0</v>
      </c>
      <c r="K10" s="102">
        <f t="shared" si="5"/>
        <v>19071</v>
      </c>
      <c r="L10" s="102">
        <v>13190</v>
      </c>
      <c r="M10" s="102">
        <v>5881</v>
      </c>
      <c r="N10" s="102">
        <f t="shared" si="6"/>
        <v>19071</v>
      </c>
      <c r="O10" s="102">
        <f t="shared" si="7"/>
        <v>13190</v>
      </c>
      <c r="P10" s="102">
        <v>13190</v>
      </c>
      <c r="Q10" s="102">
        <v>0</v>
      </c>
      <c r="R10" s="102">
        <v>0</v>
      </c>
      <c r="S10" s="102">
        <v>0</v>
      </c>
      <c r="T10" s="102">
        <v>0</v>
      </c>
      <c r="U10" s="102">
        <v>0</v>
      </c>
      <c r="V10" s="102">
        <f t="shared" si="8"/>
        <v>5881</v>
      </c>
      <c r="W10" s="102">
        <v>5881</v>
      </c>
      <c r="X10" s="102">
        <v>0</v>
      </c>
      <c r="Y10" s="102">
        <v>0</v>
      </c>
      <c r="Z10" s="102">
        <v>0</v>
      </c>
      <c r="AA10" s="102">
        <v>0</v>
      </c>
      <c r="AB10" s="102">
        <v>0</v>
      </c>
      <c r="AC10" s="102">
        <f t="shared" si="9"/>
        <v>0</v>
      </c>
      <c r="AD10" s="102">
        <v>0</v>
      </c>
      <c r="AE10" s="102">
        <v>0</v>
      </c>
      <c r="AF10" s="102">
        <f t="shared" si="10"/>
        <v>40</v>
      </c>
      <c r="AG10" s="102">
        <v>40</v>
      </c>
      <c r="AH10" s="102">
        <v>0</v>
      </c>
      <c r="AI10" s="102">
        <v>0</v>
      </c>
      <c r="AJ10" s="102">
        <f t="shared" si="11"/>
        <v>0</v>
      </c>
      <c r="AK10" s="102">
        <v>0</v>
      </c>
      <c r="AL10" s="102">
        <v>0</v>
      </c>
      <c r="AM10" s="102">
        <v>0</v>
      </c>
      <c r="AN10" s="102">
        <v>0</v>
      </c>
      <c r="AO10" s="102">
        <v>0</v>
      </c>
      <c r="AP10" s="102">
        <v>0</v>
      </c>
      <c r="AQ10" s="102">
        <v>0</v>
      </c>
      <c r="AR10" s="102">
        <v>0</v>
      </c>
      <c r="AS10" s="102">
        <v>0</v>
      </c>
      <c r="AT10" s="102">
        <f t="shared" si="12"/>
        <v>40</v>
      </c>
      <c r="AU10" s="102">
        <v>40</v>
      </c>
      <c r="AV10" s="102">
        <v>0</v>
      </c>
      <c r="AW10" s="102">
        <v>0</v>
      </c>
      <c r="AX10" s="102">
        <v>0</v>
      </c>
      <c r="AY10" s="102">
        <v>0</v>
      </c>
      <c r="AZ10" s="102">
        <f t="shared" si="13"/>
        <v>0</v>
      </c>
      <c r="BA10" s="102">
        <v>0</v>
      </c>
      <c r="BB10" s="102">
        <v>0</v>
      </c>
      <c r="BC10" s="102">
        <v>0</v>
      </c>
    </row>
    <row r="11" spans="1:55" s="106" customFormat="1" ht="12" customHeight="1">
      <c r="A11" s="109" t="s">
        <v>165</v>
      </c>
      <c r="B11" s="110" t="s">
        <v>173</v>
      </c>
      <c r="C11" s="109" t="s">
        <v>174</v>
      </c>
      <c r="D11" s="102">
        <f t="shared" si="2"/>
        <v>59958</v>
      </c>
      <c r="E11" s="102">
        <f t="shared" si="3"/>
        <v>0</v>
      </c>
      <c r="F11" s="102">
        <v>0</v>
      </c>
      <c r="G11" s="102">
        <v>0</v>
      </c>
      <c r="H11" s="102">
        <f t="shared" si="4"/>
        <v>0</v>
      </c>
      <c r="I11" s="102">
        <v>0</v>
      </c>
      <c r="J11" s="102">
        <v>0</v>
      </c>
      <c r="K11" s="102">
        <f t="shared" si="5"/>
        <v>59958</v>
      </c>
      <c r="L11" s="102">
        <v>10879</v>
      </c>
      <c r="M11" s="102">
        <v>49079</v>
      </c>
      <c r="N11" s="102">
        <f t="shared" si="6"/>
        <v>59958</v>
      </c>
      <c r="O11" s="102">
        <f t="shared" si="7"/>
        <v>10879</v>
      </c>
      <c r="P11" s="102">
        <v>10879</v>
      </c>
      <c r="Q11" s="102">
        <v>0</v>
      </c>
      <c r="R11" s="102">
        <v>0</v>
      </c>
      <c r="S11" s="102">
        <v>0</v>
      </c>
      <c r="T11" s="102">
        <v>0</v>
      </c>
      <c r="U11" s="102">
        <v>0</v>
      </c>
      <c r="V11" s="102">
        <f t="shared" si="8"/>
        <v>49079</v>
      </c>
      <c r="W11" s="102">
        <v>49079</v>
      </c>
      <c r="X11" s="102">
        <v>0</v>
      </c>
      <c r="Y11" s="102">
        <v>0</v>
      </c>
      <c r="Z11" s="102">
        <v>0</v>
      </c>
      <c r="AA11" s="102">
        <v>0</v>
      </c>
      <c r="AB11" s="102">
        <v>0</v>
      </c>
      <c r="AC11" s="102">
        <f t="shared" si="9"/>
        <v>0</v>
      </c>
      <c r="AD11" s="102">
        <v>0</v>
      </c>
      <c r="AE11" s="102">
        <v>0</v>
      </c>
      <c r="AF11" s="102">
        <f t="shared" si="10"/>
        <v>158</v>
      </c>
      <c r="AG11" s="102">
        <v>158</v>
      </c>
      <c r="AH11" s="102">
        <v>0</v>
      </c>
      <c r="AI11" s="102">
        <v>0</v>
      </c>
      <c r="AJ11" s="102">
        <f t="shared" si="11"/>
        <v>59958</v>
      </c>
      <c r="AK11" s="102">
        <v>59958</v>
      </c>
      <c r="AL11" s="102">
        <v>0</v>
      </c>
      <c r="AM11" s="102">
        <v>0</v>
      </c>
      <c r="AN11" s="102">
        <v>0</v>
      </c>
      <c r="AO11" s="102">
        <v>0</v>
      </c>
      <c r="AP11" s="102">
        <v>0</v>
      </c>
      <c r="AQ11" s="102">
        <v>0</v>
      </c>
      <c r="AR11" s="102">
        <v>0</v>
      </c>
      <c r="AS11" s="102">
        <v>0</v>
      </c>
      <c r="AT11" s="102">
        <f t="shared" si="12"/>
        <v>158</v>
      </c>
      <c r="AU11" s="102">
        <v>158</v>
      </c>
      <c r="AV11" s="102">
        <v>0</v>
      </c>
      <c r="AW11" s="102">
        <v>0</v>
      </c>
      <c r="AX11" s="102">
        <v>0</v>
      </c>
      <c r="AY11" s="102">
        <v>0</v>
      </c>
      <c r="AZ11" s="102">
        <f t="shared" si="13"/>
        <v>0</v>
      </c>
      <c r="BA11" s="102">
        <v>0</v>
      </c>
      <c r="BB11" s="102">
        <v>0</v>
      </c>
      <c r="BC11" s="102">
        <v>0</v>
      </c>
    </row>
    <row r="12" spans="1:55" s="106" customFormat="1" ht="12" customHeight="1">
      <c r="A12" s="109" t="s">
        <v>165</v>
      </c>
      <c r="B12" s="110" t="s">
        <v>175</v>
      </c>
      <c r="C12" s="109" t="s">
        <v>176</v>
      </c>
      <c r="D12" s="120">
        <f t="shared" si="2"/>
        <v>64947</v>
      </c>
      <c r="E12" s="120">
        <f t="shared" si="3"/>
        <v>0</v>
      </c>
      <c r="F12" s="120">
        <v>0</v>
      </c>
      <c r="G12" s="120">
        <v>0</v>
      </c>
      <c r="H12" s="120">
        <f t="shared" si="4"/>
        <v>0</v>
      </c>
      <c r="I12" s="120">
        <v>0</v>
      </c>
      <c r="J12" s="120">
        <v>0</v>
      </c>
      <c r="K12" s="120">
        <f t="shared" si="5"/>
        <v>64947</v>
      </c>
      <c r="L12" s="120">
        <v>9721</v>
      </c>
      <c r="M12" s="120">
        <v>55226</v>
      </c>
      <c r="N12" s="120">
        <f t="shared" si="6"/>
        <v>64947</v>
      </c>
      <c r="O12" s="120">
        <f t="shared" si="7"/>
        <v>9721</v>
      </c>
      <c r="P12" s="120">
        <v>9721</v>
      </c>
      <c r="Q12" s="120">
        <v>0</v>
      </c>
      <c r="R12" s="120">
        <v>0</v>
      </c>
      <c r="S12" s="120">
        <v>0</v>
      </c>
      <c r="T12" s="120">
        <v>0</v>
      </c>
      <c r="U12" s="120">
        <v>0</v>
      </c>
      <c r="V12" s="120">
        <f t="shared" si="8"/>
        <v>55226</v>
      </c>
      <c r="W12" s="120">
        <v>55226</v>
      </c>
      <c r="X12" s="120">
        <v>0</v>
      </c>
      <c r="Y12" s="120">
        <v>0</v>
      </c>
      <c r="Z12" s="120">
        <v>0</v>
      </c>
      <c r="AA12" s="120">
        <v>0</v>
      </c>
      <c r="AB12" s="120">
        <v>0</v>
      </c>
      <c r="AC12" s="120">
        <f t="shared" si="9"/>
        <v>0</v>
      </c>
      <c r="AD12" s="120">
        <v>0</v>
      </c>
      <c r="AE12" s="120">
        <v>0</v>
      </c>
      <c r="AF12" s="120">
        <f t="shared" si="10"/>
        <v>161</v>
      </c>
      <c r="AG12" s="120">
        <v>161</v>
      </c>
      <c r="AH12" s="120">
        <v>0</v>
      </c>
      <c r="AI12" s="120">
        <v>0</v>
      </c>
      <c r="AJ12" s="120">
        <f t="shared" si="11"/>
        <v>161</v>
      </c>
      <c r="AK12" s="120"/>
      <c r="AL12" s="120">
        <v>0</v>
      </c>
      <c r="AM12" s="120">
        <v>0</v>
      </c>
      <c r="AN12" s="120">
        <v>0</v>
      </c>
      <c r="AO12" s="120">
        <v>0</v>
      </c>
      <c r="AP12" s="120">
        <v>0</v>
      </c>
      <c r="AQ12" s="120">
        <v>10</v>
      </c>
      <c r="AR12" s="120">
        <v>0</v>
      </c>
      <c r="AS12" s="120">
        <v>151</v>
      </c>
      <c r="AT12" s="120">
        <f t="shared" si="12"/>
        <v>0</v>
      </c>
      <c r="AU12" s="120">
        <v>0</v>
      </c>
      <c r="AV12" s="120">
        <v>0</v>
      </c>
      <c r="AW12" s="120">
        <v>0</v>
      </c>
      <c r="AX12" s="120">
        <v>0</v>
      </c>
      <c r="AY12" s="120">
        <v>0</v>
      </c>
      <c r="AZ12" s="120">
        <f t="shared" si="13"/>
        <v>0</v>
      </c>
      <c r="BA12" s="120">
        <v>0</v>
      </c>
      <c r="BB12" s="120">
        <v>0</v>
      </c>
      <c r="BC12" s="120">
        <v>0</v>
      </c>
    </row>
    <row r="13" spans="1:55" s="106" customFormat="1" ht="12" customHeight="1">
      <c r="A13" s="109" t="s">
        <v>165</v>
      </c>
      <c r="B13" s="110" t="s">
        <v>177</v>
      </c>
      <c r="C13" s="109" t="s">
        <v>178</v>
      </c>
      <c r="D13" s="120">
        <f t="shared" si="2"/>
        <v>13106</v>
      </c>
      <c r="E13" s="120">
        <f t="shared" si="3"/>
        <v>0</v>
      </c>
      <c r="F13" s="120">
        <v>0</v>
      </c>
      <c r="G13" s="120">
        <v>0</v>
      </c>
      <c r="H13" s="120">
        <f t="shared" si="4"/>
        <v>0</v>
      </c>
      <c r="I13" s="120">
        <v>0</v>
      </c>
      <c r="J13" s="120">
        <v>0</v>
      </c>
      <c r="K13" s="120">
        <f t="shared" si="5"/>
        <v>13106</v>
      </c>
      <c r="L13" s="120">
        <v>3053</v>
      </c>
      <c r="M13" s="120">
        <v>10053</v>
      </c>
      <c r="N13" s="120">
        <f t="shared" si="6"/>
        <v>13106</v>
      </c>
      <c r="O13" s="120">
        <f t="shared" si="7"/>
        <v>3053</v>
      </c>
      <c r="P13" s="120">
        <v>3053</v>
      </c>
      <c r="Q13" s="120">
        <v>0</v>
      </c>
      <c r="R13" s="120">
        <v>0</v>
      </c>
      <c r="S13" s="120">
        <v>0</v>
      </c>
      <c r="T13" s="120">
        <v>0</v>
      </c>
      <c r="U13" s="120">
        <v>0</v>
      </c>
      <c r="V13" s="120">
        <f t="shared" si="8"/>
        <v>10053</v>
      </c>
      <c r="W13" s="120">
        <v>10053</v>
      </c>
      <c r="X13" s="120">
        <v>0</v>
      </c>
      <c r="Y13" s="120">
        <v>0</v>
      </c>
      <c r="Z13" s="120">
        <v>0</v>
      </c>
      <c r="AA13" s="120">
        <v>0</v>
      </c>
      <c r="AB13" s="120">
        <v>0</v>
      </c>
      <c r="AC13" s="120">
        <f t="shared" si="9"/>
        <v>0</v>
      </c>
      <c r="AD13" s="120">
        <v>0</v>
      </c>
      <c r="AE13" s="120">
        <v>0</v>
      </c>
      <c r="AF13" s="120">
        <f t="shared" si="10"/>
        <v>30</v>
      </c>
      <c r="AG13" s="120">
        <v>30</v>
      </c>
      <c r="AH13" s="120">
        <v>0</v>
      </c>
      <c r="AI13" s="120">
        <v>0</v>
      </c>
      <c r="AJ13" s="120">
        <f t="shared" si="11"/>
        <v>0</v>
      </c>
      <c r="AK13" s="120"/>
      <c r="AL13" s="120">
        <v>0</v>
      </c>
      <c r="AM13" s="120">
        <v>0</v>
      </c>
      <c r="AN13" s="120">
        <v>0</v>
      </c>
      <c r="AO13" s="120">
        <v>0</v>
      </c>
      <c r="AP13" s="120">
        <v>0</v>
      </c>
      <c r="AQ13" s="120">
        <v>0</v>
      </c>
      <c r="AR13" s="120">
        <v>0</v>
      </c>
      <c r="AS13" s="120">
        <v>0</v>
      </c>
      <c r="AT13" s="120">
        <f t="shared" si="12"/>
        <v>30</v>
      </c>
      <c r="AU13" s="120">
        <v>30</v>
      </c>
      <c r="AV13" s="120">
        <v>0</v>
      </c>
      <c r="AW13" s="120">
        <v>0</v>
      </c>
      <c r="AX13" s="120">
        <v>0</v>
      </c>
      <c r="AY13" s="120">
        <v>0</v>
      </c>
      <c r="AZ13" s="120">
        <f t="shared" si="13"/>
        <v>0</v>
      </c>
      <c r="BA13" s="120">
        <v>0</v>
      </c>
      <c r="BB13" s="120">
        <v>0</v>
      </c>
      <c r="BC13" s="120">
        <v>0</v>
      </c>
    </row>
    <row r="14" spans="1:55" s="106" customFormat="1" ht="12" customHeight="1">
      <c r="A14" s="109" t="s">
        <v>165</v>
      </c>
      <c r="B14" s="110" t="s">
        <v>179</v>
      </c>
      <c r="C14" s="109" t="s">
        <v>180</v>
      </c>
      <c r="D14" s="120">
        <f t="shared" si="2"/>
        <v>14600</v>
      </c>
      <c r="E14" s="120">
        <f t="shared" si="3"/>
        <v>0</v>
      </c>
      <c r="F14" s="120">
        <v>0</v>
      </c>
      <c r="G14" s="120">
        <v>0</v>
      </c>
      <c r="H14" s="120">
        <f t="shared" si="4"/>
        <v>2001</v>
      </c>
      <c r="I14" s="120">
        <v>2001</v>
      </c>
      <c r="J14" s="120">
        <v>0</v>
      </c>
      <c r="K14" s="120">
        <f t="shared" si="5"/>
        <v>12599</v>
      </c>
      <c r="L14" s="120">
        <v>0</v>
      </c>
      <c r="M14" s="120">
        <v>12599</v>
      </c>
      <c r="N14" s="120">
        <f t="shared" si="6"/>
        <v>14600</v>
      </c>
      <c r="O14" s="120">
        <f t="shared" si="7"/>
        <v>2001</v>
      </c>
      <c r="P14" s="120">
        <v>2001</v>
      </c>
      <c r="Q14" s="120">
        <v>0</v>
      </c>
      <c r="R14" s="120">
        <v>0</v>
      </c>
      <c r="S14" s="120">
        <v>0</v>
      </c>
      <c r="T14" s="120">
        <v>0</v>
      </c>
      <c r="U14" s="120">
        <v>0</v>
      </c>
      <c r="V14" s="120">
        <f t="shared" si="8"/>
        <v>12599</v>
      </c>
      <c r="W14" s="120">
        <v>12599</v>
      </c>
      <c r="X14" s="120">
        <v>0</v>
      </c>
      <c r="Y14" s="120">
        <v>0</v>
      </c>
      <c r="Z14" s="120">
        <v>0</v>
      </c>
      <c r="AA14" s="120">
        <v>0</v>
      </c>
      <c r="AB14" s="120">
        <v>0</v>
      </c>
      <c r="AC14" s="120">
        <f t="shared" si="9"/>
        <v>0</v>
      </c>
      <c r="AD14" s="120">
        <v>0</v>
      </c>
      <c r="AE14" s="120">
        <v>0</v>
      </c>
      <c r="AF14" s="120">
        <f t="shared" si="10"/>
        <v>63</v>
      </c>
      <c r="AG14" s="120">
        <v>63</v>
      </c>
      <c r="AH14" s="120">
        <v>0</v>
      </c>
      <c r="AI14" s="120">
        <v>0</v>
      </c>
      <c r="AJ14" s="120">
        <f t="shared" si="11"/>
        <v>63</v>
      </c>
      <c r="AK14" s="120"/>
      <c r="AL14" s="120">
        <v>0</v>
      </c>
      <c r="AM14" s="120">
        <v>0</v>
      </c>
      <c r="AN14" s="120">
        <v>0</v>
      </c>
      <c r="AO14" s="120">
        <v>0</v>
      </c>
      <c r="AP14" s="120">
        <v>0</v>
      </c>
      <c r="AQ14" s="120">
        <v>0</v>
      </c>
      <c r="AR14" s="120">
        <v>0</v>
      </c>
      <c r="AS14" s="120">
        <v>63</v>
      </c>
      <c r="AT14" s="120">
        <f t="shared" si="12"/>
        <v>0</v>
      </c>
      <c r="AU14" s="120">
        <v>0</v>
      </c>
      <c r="AV14" s="120">
        <v>0</v>
      </c>
      <c r="AW14" s="120">
        <v>0</v>
      </c>
      <c r="AX14" s="120">
        <v>0</v>
      </c>
      <c r="AY14" s="120">
        <v>0</v>
      </c>
      <c r="AZ14" s="120">
        <f t="shared" si="13"/>
        <v>0</v>
      </c>
      <c r="BA14" s="120">
        <v>0</v>
      </c>
      <c r="BB14" s="120">
        <v>0</v>
      </c>
      <c r="BC14" s="120">
        <v>0</v>
      </c>
    </row>
    <row r="15" spans="1:55" s="106" customFormat="1" ht="12" customHeight="1">
      <c r="A15" s="109" t="s">
        <v>165</v>
      </c>
      <c r="B15" s="110" t="s">
        <v>181</v>
      </c>
      <c r="C15" s="109" t="s">
        <v>182</v>
      </c>
      <c r="D15" s="120">
        <f t="shared" si="2"/>
        <v>32470</v>
      </c>
      <c r="E15" s="120">
        <f t="shared" si="3"/>
        <v>0</v>
      </c>
      <c r="F15" s="120">
        <v>0</v>
      </c>
      <c r="G15" s="120">
        <v>0</v>
      </c>
      <c r="H15" s="120">
        <f t="shared" si="4"/>
        <v>16531</v>
      </c>
      <c r="I15" s="120">
        <v>0</v>
      </c>
      <c r="J15" s="120">
        <v>16531</v>
      </c>
      <c r="K15" s="120">
        <f t="shared" si="5"/>
        <v>15939</v>
      </c>
      <c r="L15" s="120">
        <v>2457</v>
      </c>
      <c r="M15" s="120">
        <v>13482</v>
      </c>
      <c r="N15" s="120">
        <f t="shared" si="6"/>
        <v>32470</v>
      </c>
      <c r="O15" s="120">
        <f t="shared" si="7"/>
        <v>2457</v>
      </c>
      <c r="P15" s="120">
        <v>2457</v>
      </c>
      <c r="Q15" s="120">
        <v>0</v>
      </c>
      <c r="R15" s="120">
        <v>0</v>
      </c>
      <c r="S15" s="120">
        <v>0</v>
      </c>
      <c r="T15" s="120">
        <v>0</v>
      </c>
      <c r="U15" s="120">
        <v>0</v>
      </c>
      <c r="V15" s="120">
        <f t="shared" si="8"/>
        <v>30013</v>
      </c>
      <c r="W15" s="120">
        <v>14329</v>
      </c>
      <c r="X15" s="120">
        <v>6451</v>
      </c>
      <c r="Y15" s="120">
        <v>0</v>
      </c>
      <c r="Z15" s="120">
        <v>0</v>
      </c>
      <c r="AA15" s="120">
        <v>0</v>
      </c>
      <c r="AB15" s="120">
        <v>9233</v>
      </c>
      <c r="AC15" s="120">
        <f t="shared" si="9"/>
        <v>0</v>
      </c>
      <c r="AD15" s="120">
        <v>0</v>
      </c>
      <c r="AE15" s="120">
        <v>0</v>
      </c>
      <c r="AF15" s="120">
        <f t="shared" si="10"/>
        <v>39</v>
      </c>
      <c r="AG15" s="120">
        <v>39</v>
      </c>
      <c r="AH15" s="120">
        <v>0</v>
      </c>
      <c r="AI15" s="120">
        <v>0</v>
      </c>
      <c r="AJ15" s="120">
        <f t="shared" si="11"/>
        <v>39</v>
      </c>
      <c r="AK15" s="120"/>
      <c r="AL15" s="120">
        <v>0</v>
      </c>
      <c r="AM15" s="120">
        <v>39</v>
      </c>
      <c r="AN15" s="120">
        <v>0</v>
      </c>
      <c r="AO15" s="120">
        <v>0</v>
      </c>
      <c r="AP15" s="120">
        <v>0</v>
      </c>
      <c r="AQ15" s="120">
        <v>0</v>
      </c>
      <c r="AR15" s="120">
        <v>0</v>
      </c>
      <c r="AS15" s="120">
        <v>0</v>
      </c>
      <c r="AT15" s="120">
        <f t="shared" si="12"/>
        <v>0</v>
      </c>
      <c r="AU15" s="120">
        <v>0</v>
      </c>
      <c r="AV15" s="120">
        <v>0</v>
      </c>
      <c r="AW15" s="120">
        <v>0</v>
      </c>
      <c r="AX15" s="120">
        <v>0</v>
      </c>
      <c r="AY15" s="120">
        <v>0</v>
      </c>
      <c r="AZ15" s="120">
        <f t="shared" si="13"/>
        <v>555</v>
      </c>
      <c r="BA15" s="120">
        <v>0</v>
      </c>
      <c r="BB15" s="120">
        <v>555</v>
      </c>
      <c r="BC15" s="120">
        <v>0</v>
      </c>
    </row>
    <row r="16" spans="1:55" s="106" customFormat="1" ht="12" customHeight="1">
      <c r="A16" s="109" t="s">
        <v>165</v>
      </c>
      <c r="B16" s="110" t="s">
        <v>183</v>
      </c>
      <c r="C16" s="109" t="s">
        <v>184</v>
      </c>
      <c r="D16" s="120">
        <f t="shared" si="2"/>
        <v>23357</v>
      </c>
      <c r="E16" s="120">
        <f t="shared" si="3"/>
        <v>0</v>
      </c>
      <c r="F16" s="120">
        <v>0</v>
      </c>
      <c r="G16" s="120">
        <v>0</v>
      </c>
      <c r="H16" s="120">
        <f t="shared" si="4"/>
        <v>0</v>
      </c>
      <c r="I16" s="120">
        <v>0</v>
      </c>
      <c r="J16" s="120">
        <v>0</v>
      </c>
      <c r="K16" s="120">
        <f t="shared" si="5"/>
        <v>23357</v>
      </c>
      <c r="L16" s="120">
        <v>2319</v>
      </c>
      <c r="M16" s="120">
        <v>21038</v>
      </c>
      <c r="N16" s="120">
        <f t="shared" si="6"/>
        <v>23357</v>
      </c>
      <c r="O16" s="120">
        <f t="shared" si="7"/>
        <v>2319</v>
      </c>
      <c r="P16" s="120">
        <v>2319</v>
      </c>
      <c r="Q16" s="120">
        <v>0</v>
      </c>
      <c r="R16" s="120">
        <v>0</v>
      </c>
      <c r="S16" s="120">
        <v>0</v>
      </c>
      <c r="T16" s="120">
        <v>0</v>
      </c>
      <c r="U16" s="120">
        <v>0</v>
      </c>
      <c r="V16" s="120">
        <f t="shared" si="8"/>
        <v>21038</v>
      </c>
      <c r="W16" s="120">
        <v>21038</v>
      </c>
      <c r="X16" s="120">
        <v>0</v>
      </c>
      <c r="Y16" s="120">
        <v>0</v>
      </c>
      <c r="Z16" s="120">
        <v>0</v>
      </c>
      <c r="AA16" s="120">
        <v>0</v>
      </c>
      <c r="AB16" s="120">
        <v>0</v>
      </c>
      <c r="AC16" s="120">
        <f t="shared" si="9"/>
        <v>0</v>
      </c>
      <c r="AD16" s="120">
        <v>0</v>
      </c>
      <c r="AE16" s="120">
        <v>0</v>
      </c>
      <c r="AF16" s="120">
        <f t="shared" si="10"/>
        <v>100</v>
      </c>
      <c r="AG16" s="120">
        <v>100</v>
      </c>
      <c r="AH16" s="120">
        <v>0</v>
      </c>
      <c r="AI16" s="120">
        <v>0</v>
      </c>
      <c r="AJ16" s="120">
        <f t="shared" si="11"/>
        <v>0</v>
      </c>
      <c r="AK16" s="120"/>
      <c r="AL16" s="120">
        <v>0</v>
      </c>
      <c r="AM16" s="120">
        <v>0</v>
      </c>
      <c r="AN16" s="120">
        <v>0</v>
      </c>
      <c r="AO16" s="120">
        <v>0</v>
      </c>
      <c r="AP16" s="120">
        <v>0</v>
      </c>
      <c r="AQ16" s="120">
        <v>0</v>
      </c>
      <c r="AR16" s="120">
        <v>0</v>
      </c>
      <c r="AS16" s="120">
        <v>0</v>
      </c>
      <c r="AT16" s="120">
        <f t="shared" si="12"/>
        <v>100</v>
      </c>
      <c r="AU16" s="120">
        <v>100</v>
      </c>
      <c r="AV16" s="120">
        <v>0</v>
      </c>
      <c r="AW16" s="120">
        <v>0</v>
      </c>
      <c r="AX16" s="120">
        <v>0</v>
      </c>
      <c r="AY16" s="120">
        <v>0</v>
      </c>
      <c r="AZ16" s="120">
        <f t="shared" si="13"/>
        <v>0</v>
      </c>
      <c r="BA16" s="120">
        <v>0</v>
      </c>
      <c r="BB16" s="120">
        <v>0</v>
      </c>
      <c r="BC16" s="120">
        <v>0</v>
      </c>
    </row>
    <row r="17" spans="1:55" s="106" customFormat="1" ht="12" customHeight="1">
      <c r="A17" s="109" t="s">
        <v>165</v>
      </c>
      <c r="B17" s="110" t="s">
        <v>185</v>
      </c>
      <c r="C17" s="109" t="s">
        <v>186</v>
      </c>
      <c r="D17" s="120">
        <f t="shared" si="2"/>
        <v>19291</v>
      </c>
      <c r="E17" s="120">
        <f t="shared" si="3"/>
        <v>0</v>
      </c>
      <c r="F17" s="120">
        <v>0</v>
      </c>
      <c r="G17" s="120">
        <v>0</v>
      </c>
      <c r="H17" s="120">
        <f t="shared" si="4"/>
        <v>0</v>
      </c>
      <c r="I17" s="120">
        <v>0</v>
      </c>
      <c r="J17" s="120">
        <v>0</v>
      </c>
      <c r="K17" s="120">
        <f t="shared" si="5"/>
        <v>19291</v>
      </c>
      <c r="L17" s="120">
        <v>2708</v>
      </c>
      <c r="M17" s="120">
        <v>16583</v>
      </c>
      <c r="N17" s="120">
        <f t="shared" si="6"/>
        <v>19321</v>
      </c>
      <c r="O17" s="120">
        <f t="shared" si="7"/>
        <v>2708</v>
      </c>
      <c r="P17" s="120">
        <v>2708</v>
      </c>
      <c r="Q17" s="120">
        <v>0</v>
      </c>
      <c r="R17" s="120">
        <v>0</v>
      </c>
      <c r="S17" s="120">
        <v>0</v>
      </c>
      <c r="T17" s="120">
        <v>0</v>
      </c>
      <c r="U17" s="120">
        <v>0</v>
      </c>
      <c r="V17" s="120">
        <f t="shared" si="8"/>
        <v>16583</v>
      </c>
      <c r="W17" s="120">
        <v>16583</v>
      </c>
      <c r="X17" s="120">
        <v>0</v>
      </c>
      <c r="Y17" s="120">
        <v>0</v>
      </c>
      <c r="Z17" s="120">
        <v>0</v>
      </c>
      <c r="AA17" s="120">
        <v>0</v>
      </c>
      <c r="AB17" s="120">
        <v>0</v>
      </c>
      <c r="AC17" s="120">
        <f t="shared" si="9"/>
        <v>30</v>
      </c>
      <c r="AD17" s="120">
        <v>30</v>
      </c>
      <c r="AE17" s="120">
        <v>0</v>
      </c>
      <c r="AF17" s="120">
        <f t="shared" si="10"/>
        <v>34</v>
      </c>
      <c r="AG17" s="120">
        <v>34</v>
      </c>
      <c r="AH17" s="120">
        <v>0</v>
      </c>
      <c r="AI17" s="120">
        <v>0</v>
      </c>
      <c r="AJ17" s="120">
        <f t="shared" si="11"/>
        <v>841</v>
      </c>
      <c r="AK17" s="120">
        <v>838</v>
      </c>
      <c r="AL17" s="120">
        <v>0</v>
      </c>
      <c r="AM17" s="120">
        <v>0</v>
      </c>
      <c r="AN17" s="120">
        <v>0</v>
      </c>
      <c r="AO17" s="120">
        <v>0</v>
      </c>
      <c r="AP17" s="120">
        <v>0</v>
      </c>
      <c r="AQ17" s="120">
        <v>3</v>
      </c>
      <c r="AR17" s="120">
        <v>0</v>
      </c>
      <c r="AS17" s="120">
        <v>0</v>
      </c>
      <c r="AT17" s="120">
        <f t="shared" si="12"/>
        <v>31</v>
      </c>
      <c r="AU17" s="120">
        <v>31</v>
      </c>
      <c r="AV17" s="120">
        <v>0</v>
      </c>
      <c r="AW17" s="120">
        <v>0</v>
      </c>
      <c r="AX17" s="120">
        <v>0</v>
      </c>
      <c r="AY17" s="120">
        <v>0</v>
      </c>
      <c r="AZ17" s="120">
        <f t="shared" si="13"/>
        <v>0</v>
      </c>
      <c r="BA17" s="120">
        <v>0</v>
      </c>
      <c r="BB17" s="120">
        <v>0</v>
      </c>
      <c r="BC17" s="120">
        <v>0</v>
      </c>
    </row>
    <row r="18" spans="1:55" s="106" customFormat="1" ht="12" customHeight="1">
      <c r="A18" s="109" t="s">
        <v>165</v>
      </c>
      <c r="B18" s="110" t="s">
        <v>187</v>
      </c>
      <c r="C18" s="109" t="s">
        <v>188</v>
      </c>
      <c r="D18" s="120">
        <f t="shared" si="2"/>
        <v>29534</v>
      </c>
      <c r="E18" s="120">
        <f t="shared" si="3"/>
        <v>0</v>
      </c>
      <c r="F18" s="120">
        <v>0</v>
      </c>
      <c r="G18" s="120">
        <v>0</v>
      </c>
      <c r="H18" s="120">
        <f t="shared" si="4"/>
        <v>0</v>
      </c>
      <c r="I18" s="120">
        <v>0</v>
      </c>
      <c r="J18" s="120">
        <v>0</v>
      </c>
      <c r="K18" s="120">
        <f t="shared" si="5"/>
        <v>29534</v>
      </c>
      <c r="L18" s="120">
        <v>4343</v>
      </c>
      <c r="M18" s="120">
        <v>25191</v>
      </c>
      <c r="N18" s="120">
        <f t="shared" si="6"/>
        <v>29534</v>
      </c>
      <c r="O18" s="120">
        <f t="shared" si="7"/>
        <v>4343</v>
      </c>
      <c r="P18" s="120">
        <v>4343</v>
      </c>
      <c r="Q18" s="120">
        <v>0</v>
      </c>
      <c r="R18" s="120">
        <v>0</v>
      </c>
      <c r="S18" s="120">
        <v>0</v>
      </c>
      <c r="T18" s="120">
        <v>0</v>
      </c>
      <c r="U18" s="120">
        <v>0</v>
      </c>
      <c r="V18" s="120">
        <f t="shared" si="8"/>
        <v>25191</v>
      </c>
      <c r="W18" s="120">
        <v>25191</v>
      </c>
      <c r="X18" s="120">
        <v>0</v>
      </c>
      <c r="Y18" s="120">
        <v>0</v>
      </c>
      <c r="Z18" s="120">
        <v>0</v>
      </c>
      <c r="AA18" s="120">
        <v>0</v>
      </c>
      <c r="AB18" s="120">
        <v>0</v>
      </c>
      <c r="AC18" s="120">
        <f t="shared" si="9"/>
        <v>0</v>
      </c>
      <c r="AD18" s="120">
        <v>0</v>
      </c>
      <c r="AE18" s="120">
        <v>0</v>
      </c>
      <c r="AF18" s="120">
        <f t="shared" si="10"/>
        <v>98</v>
      </c>
      <c r="AG18" s="120">
        <v>98</v>
      </c>
      <c r="AH18" s="120">
        <v>0</v>
      </c>
      <c r="AI18" s="120">
        <v>0</v>
      </c>
      <c r="AJ18" s="120">
        <f t="shared" si="11"/>
        <v>935</v>
      </c>
      <c r="AK18" s="120">
        <v>935</v>
      </c>
      <c r="AL18" s="120">
        <v>0</v>
      </c>
      <c r="AM18" s="120">
        <v>0</v>
      </c>
      <c r="AN18" s="120">
        <v>0</v>
      </c>
      <c r="AO18" s="120">
        <v>0</v>
      </c>
      <c r="AP18" s="120">
        <v>0</v>
      </c>
      <c r="AQ18" s="120">
        <v>0</v>
      </c>
      <c r="AR18" s="120">
        <v>0</v>
      </c>
      <c r="AS18" s="120">
        <v>0</v>
      </c>
      <c r="AT18" s="120">
        <f t="shared" si="12"/>
        <v>98</v>
      </c>
      <c r="AU18" s="120">
        <v>98</v>
      </c>
      <c r="AV18" s="120">
        <v>0</v>
      </c>
      <c r="AW18" s="120">
        <v>0</v>
      </c>
      <c r="AX18" s="120">
        <v>0</v>
      </c>
      <c r="AY18" s="120">
        <v>0</v>
      </c>
      <c r="AZ18" s="120">
        <f t="shared" si="13"/>
        <v>0</v>
      </c>
      <c r="BA18" s="120">
        <v>0</v>
      </c>
      <c r="BB18" s="120">
        <v>0</v>
      </c>
      <c r="BC18" s="120">
        <v>0</v>
      </c>
    </row>
    <row r="19" spans="1:55" s="106" customFormat="1" ht="12" customHeight="1">
      <c r="A19" s="109" t="s">
        <v>165</v>
      </c>
      <c r="B19" s="110" t="s">
        <v>189</v>
      </c>
      <c r="C19" s="109" t="s">
        <v>190</v>
      </c>
      <c r="D19" s="120">
        <f t="shared" si="2"/>
        <v>24429</v>
      </c>
      <c r="E19" s="120">
        <f t="shared" si="3"/>
        <v>0</v>
      </c>
      <c r="F19" s="120">
        <v>0</v>
      </c>
      <c r="G19" s="120">
        <v>0</v>
      </c>
      <c r="H19" s="120">
        <f t="shared" si="4"/>
        <v>0</v>
      </c>
      <c r="I19" s="120">
        <v>0</v>
      </c>
      <c r="J19" s="120">
        <v>0</v>
      </c>
      <c r="K19" s="120">
        <f t="shared" si="5"/>
        <v>24429</v>
      </c>
      <c r="L19" s="120">
        <v>8062</v>
      </c>
      <c r="M19" s="120">
        <v>16367</v>
      </c>
      <c r="N19" s="120">
        <f t="shared" si="6"/>
        <v>24429</v>
      </c>
      <c r="O19" s="120">
        <f t="shared" si="7"/>
        <v>8062</v>
      </c>
      <c r="P19" s="120">
        <v>8062</v>
      </c>
      <c r="Q19" s="120">
        <v>0</v>
      </c>
      <c r="R19" s="120">
        <v>0</v>
      </c>
      <c r="S19" s="120">
        <v>0</v>
      </c>
      <c r="T19" s="120">
        <v>0</v>
      </c>
      <c r="U19" s="120">
        <v>0</v>
      </c>
      <c r="V19" s="120">
        <f t="shared" si="8"/>
        <v>16367</v>
      </c>
      <c r="W19" s="120">
        <v>16367</v>
      </c>
      <c r="X19" s="120">
        <v>0</v>
      </c>
      <c r="Y19" s="120">
        <v>0</v>
      </c>
      <c r="Z19" s="120">
        <v>0</v>
      </c>
      <c r="AA19" s="120">
        <v>0</v>
      </c>
      <c r="AB19" s="120">
        <v>0</v>
      </c>
      <c r="AC19" s="120">
        <f t="shared" si="9"/>
        <v>0</v>
      </c>
      <c r="AD19" s="120">
        <v>0</v>
      </c>
      <c r="AE19" s="120">
        <v>0</v>
      </c>
      <c r="AF19" s="120">
        <f t="shared" si="10"/>
        <v>52</v>
      </c>
      <c r="AG19" s="120">
        <v>52</v>
      </c>
      <c r="AH19" s="120">
        <v>0</v>
      </c>
      <c r="AI19" s="120">
        <v>0</v>
      </c>
      <c r="AJ19" s="120">
        <f t="shared" si="11"/>
        <v>0</v>
      </c>
      <c r="AK19" s="120">
        <v>0</v>
      </c>
      <c r="AL19" s="120">
        <v>0</v>
      </c>
      <c r="AM19" s="120">
        <v>0</v>
      </c>
      <c r="AN19" s="120">
        <v>0</v>
      </c>
      <c r="AO19" s="120">
        <v>0</v>
      </c>
      <c r="AP19" s="120">
        <v>0</v>
      </c>
      <c r="AQ19" s="120">
        <v>0</v>
      </c>
      <c r="AR19" s="120">
        <v>0</v>
      </c>
      <c r="AS19" s="120">
        <v>0</v>
      </c>
      <c r="AT19" s="120">
        <f t="shared" si="12"/>
        <v>52</v>
      </c>
      <c r="AU19" s="120">
        <v>52</v>
      </c>
      <c r="AV19" s="120">
        <v>0</v>
      </c>
      <c r="AW19" s="120">
        <v>0</v>
      </c>
      <c r="AX19" s="120">
        <v>0</v>
      </c>
      <c r="AY19" s="120">
        <v>0</v>
      </c>
      <c r="AZ19" s="120">
        <f t="shared" si="13"/>
        <v>0</v>
      </c>
      <c r="BA19" s="120">
        <v>0</v>
      </c>
      <c r="BB19" s="120">
        <v>0</v>
      </c>
      <c r="BC19" s="120">
        <v>0</v>
      </c>
    </row>
    <row r="20" spans="1:55" s="106" customFormat="1" ht="12" customHeight="1">
      <c r="A20" s="109" t="s">
        <v>165</v>
      </c>
      <c r="B20" s="110" t="s">
        <v>191</v>
      </c>
      <c r="C20" s="109" t="s">
        <v>192</v>
      </c>
      <c r="D20" s="120">
        <f t="shared" si="2"/>
        <v>2597</v>
      </c>
      <c r="E20" s="120">
        <f t="shared" si="3"/>
        <v>0</v>
      </c>
      <c r="F20" s="120">
        <v>0</v>
      </c>
      <c r="G20" s="120">
        <v>0</v>
      </c>
      <c r="H20" s="120">
        <f t="shared" si="4"/>
        <v>0</v>
      </c>
      <c r="I20" s="120">
        <v>0</v>
      </c>
      <c r="J20" s="120">
        <v>0</v>
      </c>
      <c r="K20" s="120">
        <f t="shared" si="5"/>
        <v>2597</v>
      </c>
      <c r="L20" s="120">
        <v>371</v>
      </c>
      <c r="M20" s="120">
        <v>2226</v>
      </c>
      <c r="N20" s="120">
        <f t="shared" si="6"/>
        <v>2597</v>
      </c>
      <c r="O20" s="120">
        <f t="shared" si="7"/>
        <v>371</v>
      </c>
      <c r="P20" s="120">
        <v>371</v>
      </c>
      <c r="Q20" s="120">
        <v>0</v>
      </c>
      <c r="R20" s="120">
        <v>0</v>
      </c>
      <c r="S20" s="120">
        <v>0</v>
      </c>
      <c r="T20" s="120">
        <v>0</v>
      </c>
      <c r="U20" s="120">
        <v>0</v>
      </c>
      <c r="V20" s="120">
        <f t="shared" si="8"/>
        <v>2226</v>
      </c>
      <c r="W20" s="120">
        <v>2226</v>
      </c>
      <c r="X20" s="120">
        <v>0</v>
      </c>
      <c r="Y20" s="120">
        <v>0</v>
      </c>
      <c r="Z20" s="120">
        <v>0</v>
      </c>
      <c r="AA20" s="120">
        <v>0</v>
      </c>
      <c r="AB20" s="120">
        <v>0</v>
      </c>
      <c r="AC20" s="120">
        <f t="shared" si="9"/>
        <v>0</v>
      </c>
      <c r="AD20" s="120">
        <v>0</v>
      </c>
      <c r="AE20" s="120">
        <v>0</v>
      </c>
      <c r="AF20" s="120">
        <f t="shared" si="10"/>
        <v>0</v>
      </c>
      <c r="AG20" s="120">
        <v>0</v>
      </c>
      <c r="AH20" s="120">
        <v>0</v>
      </c>
      <c r="AI20" s="120">
        <v>0</v>
      </c>
      <c r="AJ20" s="120">
        <f t="shared" si="11"/>
        <v>0</v>
      </c>
      <c r="AK20" s="120"/>
      <c r="AL20" s="120">
        <v>0</v>
      </c>
      <c r="AM20" s="120">
        <v>0</v>
      </c>
      <c r="AN20" s="120">
        <v>0</v>
      </c>
      <c r="AO20" s="120">
        <v>0</v>
      </c>
      <c r="AP20" s="120">
        <v>0</v>
      </c>
      <c r="AQ20" s="120">
        <v>0</v>
      </c>
      <c r="AR20" s="120">
        <v>0</v>
      </c>
      <c r="AS20" s="120">
        <v>0</v>
      </c>
      <c r="AT20" s="120">
        <f t="shared" si="12"/>
        <v>0</v>
      </c>
      <c r="AU20" s="120">
        <v>0</v>
      </c>
      <c r="AV20" s="120">
        <v>0</v>
      </c>
      <c r="AW20" s="120">
        <v>0</v>
      </c>
      <c r="AX20" s="120">
        <v>0</v>
      </c>
      <c r="AY20" s="120">
        <v>0</v>
      </c>
      <c r="AZ20" s="120">
        <f t="shared" si="13"/>
        <v>0</v>
      </c>
      <c r="BA20" s="120">
        <v>0</v>
      </c>
      <c r="BB20" s="120">
        <v>0</v>
      </c>
      <c r="BC20" s="120">
        <v>0</v>
      </c>
    </row>
    <row r="21" spans="1:55" s="106" customFormat="1" ht="12" customHeight="1">
      <c r="A21" s="109" t="s">
        <v>165</v>
      </c>
      <c r="B21" s="110" t="s">
        <v>193</v>
      </c>
      <c r="C21" s="109" t="s">
        <v>194</v>
      </c>
      <c r="D21" s="120">
        <f t="shared" si="2"/>
        <v>3134</v>
      </c>
      <c r="E21" s="120">
        <f t="shared" si="3"/>
        <v>0</v>
      </c>
      <c r="F21" s="120">
        <v>0</v>
      </c>
      <c r="G21" s="120">
        <v>0</v>
      </c>
      <c r="H21" s="120">
        <f t="shared" si="4"/>
        <v>0</v>
      </c>
      <c r="I21" s="120">
        <v>0</v>
      </c>
      <c r="J21" s="120">
        <v>0</v>
      </c>
      <c r="K21" s="120">
        <f t="shared" si="5"/>
        <v>3134</v>
      </c>
      <c r="L21" s="120">
        <v>265</v>
      </c>
      <c r="M21" s="120">
        <v>2869</v>
      </c>
      <c r="N21" s="120">
        <f t="shared" si="6"/>
        <v>3134</v>
      </c>
      <c r="O21" s="120">
        <f t="shared" si="7"/>
        <v>265</v>
      </c>
      <c r="P21" s="120">
        <v>265</v>
      </c>
      <c r="Q21" s="120">
        <v>0</v>
      </c>
      <c r="R21" s="120">
        <v>0</v>
      </c>
      <c r="S21" s="120">
        <v>0</v>
      </c>
      <c r="T21" s="120">
        <v>0</v>
      </c>
      <c r="U21" s="120">
        <v>0</v>
      </c>
      <c r="V21" s="120">
        <f t="shared" si="8"/>
        <v>2869</v>
      </c>
      <c r="W21" s="120">
        <v>2869</v>
      </c>
      <c r="X21" s="120">
        <v>0</v>
      </c>
      <c r="Y21" s="120">
        <v>0</v>
      </c>
      <c r="Z21" s="120">
        <v>0</v>
      </c>
      <c r="AA21" s="120">
        <v>0</v>
      </c>
      <c r="AB21" s="120">
        <v>0</v>
      </c>
      <c r="AC21" s="120">
        <f t="shared" si="9"/>
        <v>0</v>
      </c>
      <c r="AD21" s="120">
        <v>0</v>
      </c>
      <c r="AE21" s="120">
        <v>0</v>
      </c>
      <c r="AF21" s="120">
        <f t="shared" si="10"/>
        <v>0</v>
      </c>
      <c r="AG21" s="120">
        <v>0</v>
      </c>
      <c r="AH21" s="120">
        <v>0</v>
      </c>
      <c r="AI21" s="120">
        <v>0</v>
      </c>
      <c r="AJ21" s="120">
        <f t="shared" si="11"/>
        <v>0</v>
      </c>
      <c r="AK21" s="120"/>
      <c r="AL21" s="120">
        <v>0</v>
      </c>
      <c r="AM21" s="120">
        <v>0</v>
      </c>
      <c r="AN21" s="120">
        <v>0</v>
      </c>
      <c r="AO21" s="120">
        <v>0</v>
      </c>
      <c r="AP21" s="120">
        <v>0</v>
      </c>
      <c r="AQ21" s="120">
        <v>0</v>
      </c>
      <c r="AR21" s="120">
        <v>0</v>
      </c>
      <c r="AS21" s="120">
        <v>0</v>
      </c>
      <c r="AT21" s="120">
        <f t="shared" si="12"/>
        <v>0</v>
      </c>
      <c r="AU21" s="120">
        <v>0</v>
      </c>
      <c r="AV21" s="120">
        <v>0</v>
      </c>
      <c r="AW21" s="120">
        <v>0</v>
      </c>
      <c r="AX21" s="120">
        <v>0</v>
      </c>
      <c r="AY21" s="120">
        <v>0</v>
      </c>
      <c r="AZ21" s="120">
        <f t="shared" si="13"/>
        <v>0</v>
      </c>
      <c r="BA21" s="120">
        <v>0</v>
      </c>
      <c r="BB21" s="120">
        <v>0</v>
      </c>
      <c r="BC21" s="120">
        <v>0</v>
      </c>
    </row>
    <row r="22" spans="1:55" s="106" customFormat="1" ht="12" customHeight="1">
      <c r="A22" s="109" t="s">
        <v>165</v>
      </c>
      <c r="B22" s="110" t="s">
        <v>195</v>
      </c>
      <c r="C22" s="109" t="s">
        <v>196</v>
      </c>
      <c r="D22" s="120">
        <f t="shared" si="2"/>
        <v>847</v>
      </c>
      <c r="E22" s="120">
        <f t="shared" si="3"/>
        <v>847</v>
      </c>
      <c r="F22" s="120">
        <v>142</v>
      </c>
      <c r="G22" s="120">
        <v>705</v>
      </c>
      <c r="H22" s="120">
        <f t="shared" si="4"/>
        <v>0</v>
      </c>
      <c r="I22" s="120">
        <v>0</v>
      </c>
      <c r="J22" s="120">
        <v>0</v>
      </c>
      <c r="K22" s="120">
        <f t="shared" si="5"/>
        <v>0</v>
      </c>
      <c r="L22" s="120">
        <v>0</v>
      </c>
      <c r="M22" s="120">
        <v>0</v>
      </c>
      <c r="N22" s="120">
        <f t="shared" si="6"/>
        <v>847</v>
      </c>
      <c r="O22" s="120">
        <f t="shared" si="7"/>
        <v>142</v>
      </c>
      <c r="P22" s="120">
        <v>142</v>
      </c>
      <c r="Q22" s="120">
        <v>0</v>
      </c>
      <c r="R22" s="120">
        <v>0</v>
      </c>
      <c r="S22" s="120">
        <v>0</v>
      </c>
      <c r="T22" s="120">
        <v>0</v>
      </c>
      <c r="U22" s="120">
        <v>0</v>
      </c>
      <c r="V22" s="120">
        <f t="shared" si="8"/>
        <v>705</v>
      </c>
      <c r="W22" s="120">
        <v>705</v>
      </c>
      <c r="X22" s="120">
        <v>0</v>
      </c>
      <c r="Y22" s="120">
        <v>0</v>
      </c>
      <c r="Z22" s="120">
        <v>0</v>
      </c>
      <c r="AA22" s="120">
        <v>0</v>
      </c>
      <c r="AB22" s="120">
        <v>0</v>
      </c>
      <c r="AC22" s="120">
        <f t="shared" si="9"/>
        <v>0</v>
      </c>
      <c r="AD22" s="120">
        <v>0</v>
      </c>
      <c r="AE22" s="120">
        <v>0</v>
      </c>
      <c r="AF22" s="120">
        <f t="shared" si="10"/>
        <v>3</v>
      </c>
      <c r="AG22" s="120">
        <v>3</v>
      </c>
      <c r="AH22" s="120">
        <v>0</v>
      </c>
      <c r="AI22" s="120">
        <v>0</v>
      </c>
      <c r="AJ22" s="120">
        <f t="shared" si="11"/>
        <v>3</v>
      </c>
      <c r="AK22" s="120"/>
      <c r="AL22" s="120">
        <v>0</v>
      </c>
      <c r="AM22" s="120">
        <v>1</v>
      </c>
      <c r="AN22" s="120">
        <v>2</v>
      </c>
      <c r="AO22" s="120">
        <v>0</v>
      </c>
      <c r="AP22" s="120">
        <v>0</v>
      </c>
      <c r="AQ22" s="120">
        <v>0</v>
      </c>
      <c r="AR22" s="120">
        <v>0</v>
      </c>
      <c r="AS22" s="120">
        <v>0</v>
      </c>
      <c r="AT22" s="120">
        <f t="shared" si="12"/>
        <v>0</v>
      </c>
      <c r="AU22" s="120">
        <v>0</v>
      </c>
      <c r="AV22" s="120">
        <v>0</v>
      </c>
      <c r="AW22" s="120">
        <v>0</v>
      </c>
      <c r="AX22" s="120">
        <v>0</v>
      </c>
      <c r="AY22" s="120">
        <v>0</v>
      </c>
      <c r="AZ22" s="120">
        <f t="shared" si="13"/>
        <v>983</v>
      </c>
      <c r="BA22" s="120">
        <v>983</v>
      </c>
      <c r="BB22" s="120">
        <v>0</v>
      </c>
      <c r="BC22" s="120">
        <v>0</v>
      </c>
    </row>
    <row r="23" spans="1:55" s="106" customFormat="1" ht="12" customHeight="1">
      <c r="A23" s="109" t="s">
        <v>165</v>
      </c>
      <c r="B23" s="110" t="s">
        <v>197</v>
      </c>
      <c r="C23" s="109" t="s">
        <v>198</v>
      </c>
      <c r="D23" s="120">
        <f t="shared" si="2"/>
        <v>1360</v>
      </c>
      <c r="E23" s="120">
        <f t="shared" si="3"/>
        <v>0</v>
      </c>
      <c r="F23" s="120">
        <v>0</v>
      </c>
      <c r="G23" s="120">
        <v>0</v>
      </c>
      <c r="H23" s="120">
        <f t="shared" si="4"/>
        <v>0</v>
      </c>
      <c r="I23" s="120">
        <v>0</v>
      </c>
      <c r="J23" s="120">
        <v>0</v>
      </c>
      <c r="K23" s="120">
        <f t="shared" si="5"/>
        <v>1360</v>
      </c>
      <c r="L23" s="120">
        <v>279</v>
      </c>
      <c r="M23" s="120">
        <v>1081</v>
      </c>
      <c r="N23" s="120">
        <f t="shared" si="6"/>
        <v>1360</v>
      </c>
      <c r="O23" s="120">
        <f t="shared" si="7"/>
        <v>279</v>
      </c>
      <c r="P23" s="120">
        <v>279</v>
      </c>
      <c r="Q23" s="120">
        <v>0</v>
      </c>
      <c r="R23" s="120">
        <v>0</v>
      </c>
      <c r="S23" s="120">
        <v>0</v>
      </c>
      <c r="T23" s="120">
        <v>0</v>
      </c>
      <c r="U23" s="120">
        <v>0</v>
      </c>
      <c r="V23" s="120">
        <f t="shared" si="8"/>
        <v>1081</v>
      </c>
      <c r="W23" s="120">
        <v>1081</v>
      </c>
      <c r="X23" s="120">
        <v>0</v>
      </c>
      <c r="Y23" s="120">
        <v>0</v>
      </c>
      <c r="Z23" s="120">
        <v>0</v>
      </c>
      <c r="AA23" s="120">
        <v>0</v>
      </c>
      <c r="AB23" s="120">
        <v>0</v>
      </c>
      <c r="AC23" s="120">
        <f t="shared" si="9"/>
        <v>0</v>
      </c>
      <c r="AD23" s="120">
        <v>0</v>
      </c>
      <c r="AE23" s="120">
        <v>0</v>
      </c>
      <c r="AF23" s="120">
        <f t="shared" si="10"/>
        <v>6</v>
      </c>
      <c r="AG23" s="120">
        <v>6</v>
      </c>
      <c r="AH23" s="120">
        <v>0</v>
      </c>
      <c r="AI23" s="120">
        <v>0</v>
      </c>
      <c r="AJ23" s="120">
        <f t="shared" si="11"/>
        <v>0</v>
      </c>
      <c r="AK23" s="120"/>
      <c r="AL23" s="120">
        <v>0</v>
      </c>
      <c r="AM23" s="120">
        <v>0</v>
      </c>
      <c r="AN23" s="120">
        <v>0</v>
      </c>
      <c r="AO23" s="120">
        <v>0</v>
      </c>
      <c r="AP23" s="120">
        <v>0</v>
      </c>
      <c r="AQ23" s="120">
        <v>0</v>
      </c>
      <c r="AR23" s="120">
        <v>0</v>
      </c>
      <c r="AS23" s="120">
        <v>0</v>
      </c>
      <c r="AT23" s="120">
        <f t="shared" si="12"/>
        <v>6</v>
      </c>
      <c r="AU23" s="120">
        <v>6</v>
      </c>
      <c r="AV23" s="120">
        <v>0</v>
      </c>
      <c r="AW23" s="120">
        <v>0</v>
      </c>
      <c r="AX23" s="120">
        <v>0</v>
      </c>
      <c r="AY23" s="120">
        <v>0</v>
      </c>
      <c r="AZ23" s="120">
        <f t="shared" si="13"/>
        <v>0</v>
      </c>
      <c r="BA23" s="120">
        <v>0</v>
      </c>
      <c r="BB23" s="120">
        <v>0</v>
      </c>
      <c r="BC23" s="120">
        <v>0</v>
      </c>
    </row>
    <row r="24" spans="1:55" s="106" customFormat="1" ht="12" customHeight="1">
      <c r="A24" s="109" t="s">
        <v>165</v>
      </c>
      <c r="B24" s="110" t="s">
        <v>199</v>
      </c>
      <c r="C24" s="109" t="s">
        <v>200</v>
      </c>
      <c r="D24" s="120">
        <f t="shared" si="2"/>
        <v>6144</v>
      </c>
      <c r="E24" s="120">
        <f t="shared" si="3"/>
        <v>0</v>
      </c>
      <c r="F24" s="120">
        <v>0</v>
      </c>
      <c r="G24" s="120">
        <v>0</v>
      </c>
      <c r="H24" s="120">
        <f t="shared" si="4"/>
        <v>1335</v>
      </c>
      <c r="I24" s="120">
        <v>1335</v>
      </c>
      <c r="J24" s="120">
        <v>0</v>
      </c>
      <c r="K24" s="120">
        <f t="shared" si="5"/>
        <v>4809</v>
      </c>
      <c r="L24" s="120">
        <v>0</v>
      </c>
      <c r="M24" s="120">
        <v>4809</v>
      </c>
      <c r="N24" s="120">
        <f t="shared" si="6"/>
        <v>6178</v>
      </c>
      <c r="O24" s="120">
        <f t="shared" si="7"/>
        <v>1335</v>
      </c>
      <c r="P24" s="120">
        <v>1335</v>
      </c>
      <c r="Q24" s="120">
        <v>0</v>
      </c>
      <c r="R24" s="120">
        <v>0</v>
      </c>
      <c r="S24" s="120">
        <v>0</v>
      </c>
      <c r="T24" s="120">
        <v>0</v>
      </c>
      <c r="U24" s="120">
        <v>0</v>
      </c>
      <c r="V24" s="120">
        <f t="shared" si="8"/>
        <v>4809</v>
      </c>
      <c r="W24" s="120">
        <v>4809</v>
      </c>
      <c r="X24" s="120">
        <v>0</v>
      </c>
      <c r="Y24" s="120">
        <v>0</v>
      </c>
      <c r="Z24" s="120">
        <v>0</v>
      </c>
      <c r="AA24" s="120">
        <v>0</v>
      </c>
      <c r="AB24" s="120">
        <v>0</v>
      </c>
      <c r="AC24" s="120">
        <f t="shared" si="9"/>
        <v>34</v>
      </c>
      <c r="AD24" s="120">
        <v>34</v>
      </c>
      <c r="AE24" s="120">
        <v>0</v>
      </c>
      <c r="AF24" s="120">
        <f t="shared" si="10"/>
        <v>15</v>
      </c>
      <c r="AG24" s="120">
        <v>15</v>
      </c>
      <c r="AH24" s="120">
        <v>0</v>
      </c>
      <c r="AI24" s="120">
        <v>0</v>
      </c>
      <c r="AJ24" s="120">
        <f t="shared" si="11"/>
        <v>0</v>
      </c>
      <c r="AK24" s="120"/>
      <c r="AL24" s="120">
        <v>0</v>
      </c>
      <c r="AM24" s="120">
        <v>0</v>
      </c>
      <c r="AN24" s="120">
        <v>0</v>
      </c>
      <c r="AO24" s="120">
        <v>0</v>
      </c>
      <c r="AP24" s="120">
        <v>0</v>
      </c>
      <c r="AQ24" s="120">
        <v>0</v>
      </c>
      <c r="AR24" s="120">
        <v>0</v>
      </c>
      <c r="AS24" s="120">
        <v>0</v>
      </c>
      <c r="AT24" s="120">
        <f t="shared" si="12"/>
        <v>15</v>
      </c>
      <c r="AU24" s="120">
        <v>15</v>
      </c>
      <c r="AV24" s="120">
        <v>0</v>
      </c>
      <c r="AW24" s="120">
        <v>0</v>
      </c>
      <c r="AX24" s="120">
        <v>0</v>
      </c>
      <c r="AY24" s="120">
        <v>0</v>
      </c>
      <c r="AZ24" s="120">
        <f t="shared" si="13"/>
        <v>0</v>
      </c>
      <c r="BA24" s="120">
        <v>0</v>
      </c>
      <c r="BB24" s="120">
        <v>0</v>
      </c>
      <c r="BC24" s="120">
        <v>0</v>
      </c>
    </row>
    <row r="25" spans="1:55" s="106" customFormat="1" ht="12" customHeight="1">
      <c r="A25" s="109" t="s">
        <v>165</v>
      </c>
      <c r="B25" s="110" t="s">
        <v>201</v>
      </c>
      <c r="C25" s="109" t="s">
        <v>202</v>
      </c>
      <c r="D25" s="120">
        <f t="shared" si="2"/>
        <v>1779</v>
      </c>
      <c r="E25" s="120">
        <f t="shared" si="3"/>
        <v>0</v>
      </c>
      <c r="F25" s="120">
        <v>0</v>
      </c>
      <c r="G25" s="120">
        <v>0</v>
      </c>
      <c r="H25" s="120">
        <f t="shared" si="4"/>
        <v>0</v>
      </c>
      <c r="I25" s="120">
        <v>0</v>
      </c>
      <c r="J25" s="120">
        <v>0</v>
      </c>
      <c r="K25" s="120">
        <f t="shared" si="5"/>
        <v>1779</v>
      </c>
      <c r="L25" s="120">
        <v>632</v>
      </c>
      <c r="M25" s="120">
        <v>1147</v>
      </c>
      <c r="N25" s="120">
        <f t="shared" si="6"/>
        <v>1779</v>
      </c>
      <c r="O25" s="120">
        <f t="shared" si="7"/>
        <v>632</v>
      </c>
      <c r="P25" s="120">
        <v>632</v>
      </c>
      <c r="Q25" s="120">
        <v>0</v>
      </c>
      <c r="R25" s="120">
        <v>0</v>
      </c>
      <c r="S25" s="120">
        <v>0</v>
      </c>
      <c r="T25" s="120">
        <v>0</v>
      </c>
      <c r="U25" s="120">
        <v>0</v>
      </c>
      <c r="V25" s="120">
        <f t="shared" si="8"/>
        <v>1147</v>
      </c>
      <c r="W25" s="120">
        <v>1147</v>
      </c>
      <c r="X25" s="120">
        <v>0</v>
      </c>
      <c r="Y25" s="120">
        <v>0</v>
      </c>
      <c r="Z25" s="120">
        <v>0</v>
      </c>
      <c r="AA25" s="120">
        <v>0</v>
      </c>
      <c r="AB25" s="120">
        <v>0</v>
      </c>
      <c r="AC25" s="120">
        <f t="shared" si="9"/>
        <v>0</v>
      </c>
      <c r="AD25" s="120">
        <v>0</v>
      </c>
      <c r="AE25" s="120">
        <v>0</v>
      </c>
      <c r="AF25" s="120">
        <f t="shared" si="10"/>
        <v>4</v>
      </c>
      <c r="AG25" s="120">
        <v>4</v>
      </c>
      <c r="AH25" s="120">
        <v>0</v>
      </c>
      <c r="AI25" s="120">
        <v>0</v>
      </c>
      <c r="AJ25" s="120">
        <f t="shared" si="11"/>
        <v>0</v>
      </c>
      <c r="AK25" s="120"/>
      <c r="AL25" s="120">
        <v>0</v>
      </c>
      <c r="AM25" s="120">
        <v>0</v>
      </c>
      <c r="AN25" s="120">
        <v>0</v>
      </c>
      <c r="AO25" s="120">
        <v>0</v>
      </c>
      <c r="AP25" s="120">
        <v>0</v>
      </c>
      <c r="AQ25" s="120">
        <v>0</v>
      </c>
      <c r="AR25" s="120">
        <v>0</v>
      </c>
      <c r="AS25" s="120">
        <v>0</v>
      </c>
      <c r="AT25" s="120">
        <f t="shared" si="12"/>
        <v>4</v>
      </c>
      <c r="AU25" s="120">
        <v>4</v>
      </c>
      <c r="AV25" s="120">
        <v>0</v>
      </c>
      <c r="AW25" s="120">
        <v>0</v>
      </c>
      <c r="AX25" s="120">
        <v>0</v>
      </c>
      <c r="AY25" s="120">
        <v>0</v>
      </c>
      <c r="AZ25" s="120">
        <f t="shared" si="13"/>
        <v>0</v>
      </c>
      <c r="BA25" s="120">
        <v>0</v>
      </c>
      <c r="BB25" s="120">
        <v>0</v>
      </c>
      <c r="BC25" s="120">
        <v>0</v>
      </c>
    </row>
    <row r="26" spans="1:55" s="106" customFormat="1" ht="12" customHeight="1">
      <c r="A26" s="109" t="s">
        <v>165</v>
      </c>
      <c r="B26" s="110" t="s">
        <v>203</v>
      </c>
      <c r="C26" s="109" t="s">
        <v>204</v>
      </c>
      <c r="D26" s="120">
        <f t="shared" si="2"/>
        <v>3073</v>
      </c>
      <c r="E26" s="120">
        <f t="shared" si="3"/>
        <v>0</v>
      </c>
      <c r="F26" s="120">
        <v>0</v>
      </c>
      <c r="G26" s="120">
        <v>0</v>
      </c>
      <c r="H26" s="120">
        <f t="shared" si="4"/>
        <v>0</v>
      </c>
      <c r="I26" s="120">
        <v>0</v>
      </c>
      <c r="J26" s="120">
        <v>0</v>
      </c>
      <c r="K26" s="120">
        <f t="shared" si="5"/>
        <v>3073</v>
      </c>
      <c r="L26" s="120">
        <v>419</v>
      </c>
      <c r="M26" s="120">
        <v>2654</v>
      </c>
      <c r="N26" s="120">
        <f t="shared" si="6"/>
        <v>3073</v>
      </c>
      <c r="O26" s="120">
        <f t="shared" si="7"/>
        <v>419</v>
      </c>
      <c r="P26" s="120">
        <v>419</v>
      </c>
      <c r="Q26" s="120">
        <v>0</v>
      </c>
      <c r="R26" s="120">
        <v>0</v>
      </c>
      <c r="S26" s="120">
        <v>0</v>
      </c>
      <c r="T26" s="120">
        <v>0</v>
      </c>
      <c r="U26" s="120">
        <v>0</v>
      </c>
      <c r="V26" s="120">
        <f t="shared" si="8"/>
        <v>2654</v>
      </c>
      <c r="W26" s="120">
        <v>2654</v>
      </c>
      <c r="X26" s="120">
        <v>0</v>
      </c>
      <c r="Y26" s="120">
        <v>0</v>
      </c>
      <c r="Z26" s="120">
        <v>0</v>
      </c>
      <c r="AA26" s="120">
        <v>0</v>
      </c>
      <c r="AB26" s="120">
        <v>0</v>
      </c>
      <c r="AC26" s="120">
        <f t="shared" si="9"/>
        <v>0</v>
      </c>
      <c r="AD26" s="120">
        <v>0</v>
      </c>
      <c r="AE26" s="120">
        <v>0</v>
      </c>
      <c r="AF26" s="120">
        <f t="shared" si="10"/>
        <v>10</v>
      </c>
      <c r="AG26" s="120">
        <v>10</v>
      </c>
      <c r="AH26" s="120">
        <v>0</v>
      </c>
      <c r="AI26" s="120">
        <v>0</v>
      </c>
      <c r="AJ26" s="120">
        <f t="shared" si="11"/>
        <v>246</v>
      </c>
      <c r="AK26" s="120">
        <v>241</v>
      </c>
      <c r="AL26" s="120">
        <v>0</v>
      </c>
      <c r="AM26" s="120">
        <v>0</v>
      </c>
      <c r="AN26" s="120">
        <v>0</v>
      </c>
      <c r="AO26" s="120">
        <v>0</v>
      </c>
      <c r="AP26" s="120">
        <v>0</v>
      </c>
      <c r="AQ26" s="120">
        <v>5</v>
      </c>
      <c r="AR26" s="120">
        <v>0</v>
      </c>
      <c r="AS26" s="120">
        <v>0</v>
      </c>
      <c r="AT26" s="120">
        <f t="shared" si="12"/>
        <v>5</v>
      </c>
      <c r="AU26" s="120">
        <v>5</v>
      </c>
      <c r="AV26" s="120">
        <v>0</v>
      </c>
      <c r="AW26" s="120">
        <v>0</v>
      </c>
      <c r="AX26" s="120">
        <v>0</v>
      </c>
      <c r="AY26" s="120">
        <v>0</v>
      </c>
      <c r="AZ26" s="120">
        <f t="shared" si="13"/>
        <v>0</v>
      </c>
      <c r="BA26" s="120">
        <v>0</v>
      </c>
      <c r="BB26" s="120">
        <v>0</v>
      </c>
      <c r="BC26" s="120">
        <v>0</v>
      </c>
    </row>
    <row r="27" spans="1:55" s="106" customFormat="1" ht="12" customHeight="1">
      <c r="A27" s="109" t="s">
        <v>165</v>
      </c>
      <c r="B27" s="110" t="s">
        <v>205</v>
      </c>
      <c r="C27" s="109" t="s">
        <v>206</v>
      </c>
      <c r="D27" s="120">
        <f t="shared" si="2"/>
        <v>3368</v>
      </c>
      <c r="E27" s="120">
        <f t="shared" si="3"/>
        <v>0</v>
      </c>
      <c r="F27" s="120">
        <v>0</v>
      </c>
      <c r="G27" s="120">
        <v>0</v>
      </c>
      <c r="H27" s="120">
        <f t="shared" si="4"/>
        <v>0</v>
      </c>
      <c r="I27" s="120">
        <v>0</v>
      </c>
      <c r="J27" s="120">
        <v>0</v>
      </c>
      <c r="K27" s="120">
        <f t="shared" si="5"/>
        <v>3368</v>
      </c>
      <c r="L27" s="120">
        <v>987</v>
      </c>
      <c r="M27" s="120">
        <v>2381</v>
      </c>
      <c r="N27" s="120">
        <f t="shared" si="6"/>
        <v>3368</v>
      </c>
      <c r="O27" s="120">
        <f t="shared" si="7"/>
        <v>987</v>
      </c>
      <c r="P27" s="120">
        <v>987</v>
      </c>
      <c r="Q27" s="120">
        <v>0</v>
      </c>
      <c r="R27" s="120">
        <v>0</v>
      </c>
      <c r="S27" s="120">
        <v>0</v>
      </c>
      <c r="T27" s="120">
        <v>0</v>
      </c>
      <c r="U27" s="120">
        <v>0</v>
      </c>
      <c r="V27" s="120">
        <f t="shared" si="8"/>
        <v>2381</v>
      </c>
      <c r="W27" s="120">
        <v>2381</v>
      </c>
      <c r="X27" s="120">
        <v>0</v>
      </c>
      <c r="Y27" s="120">
        <v>0</v>
      </c>
      <c r="Z27" s="120">
        <v>0</v>
      </c>
      <c r="AA27" s="120">
        <v>0</v>
      </c>
      <c r="AB27" s="120">
        <v>0</v>
      </c>
      <c r="AC27" s="120">
        <f t="shared" si="9"/>
        <v>0</v>
      </c>
      <c r="AD27" s="120">
        <v>0</v>
      </c>
      <c r="AE27" s="120">
        <v>0</v>
      </c>
      <c r="AF27" s="120">
        <f t="shared" si="10"/>
        <v>150</v>
      </c>
      <c r="AG27" s="120">
        <v>150</v>
      </c>
      <c r="AH27" s="120">
        <v>0</v>
      </c>
      <c r="AI27" s="120">
        <v>0</v>
      </c>
      <c r="AJ27" s="120">
        <f t="shared" si="11"/>
        <v>150</v>
      </c>
      <c r="AK27" s="120"/>
      <c r="AL27" s="120">
        <v>0</v>
      </c>
      <c r="AM27" s="120">
        <v>150</v>
      </c>
      <c r="AN27" s="120">
        <v>0</v>
      </c>
      <c r="AO27" s="120">
        <v>0</v>
      </c>
      <c r="AP27" s="120">
        <v>0</v>
      </c>
      <c r="AQ27" s="120">
        <v>0</v>
      </c>
      <c r="AR27" s="120">
        <v>0</v>
      </c>
      <c r="AS27" s="120">
        <v>0</v>
      </c>
      <c r="AT27" s="120">
        <f t="shared" si="12"/>
        <v>0</v>
      </c>
      <c r="AU27" s="120">
        <v>0</v>
      </c>
      <c r="AV27" s="120">
        <v>0</v>
      </c>
      <c r="AW27" s="120">
        <v>0</v>
      </c>
      <c r="AX27" s="120">
        <v>0</v>
      </c>
      <c r="AY27" s="120">
        <v>0</v>
      </c>
      <c r="AZ27" s="120">
        <f t="shared" si="13"/>
        <v>0</v>
      </c>
      <c r="BA27" s="120">
        <v>0</v>
      </c>
      <c r="BB27" s="120">
        <v>0</v>
      </c>
      <c r="BC27" s="120">
        <v>0</v>
      </c>
    </row>
    <row r="28" spans="1:55" s="106" customFormat="1" ht="12" customHeight="1">
      <c r="A28" s="109" t="s">
        <v>165</v>
      </c>
      <c r="B28" s="110" t="s">
        <v>207</v>
      </c>
      <c r="C28" s="109" t="s">
        <v>208</v>
      </c>
      <c r="D28" s="120">
        <f t="shared" si="2"/>
        <v>2783</v>
      </c>
      <c r="E28" s="120">
        <f t="shared" si="3"/>
        <v>0</v>
      </c>
      <c r="F28" s="120">
        <v>0</v>
      </c>
      <c r="G28" s="120">
        <v>0</v>
      </c>
      <c r="H28" s="120">
        <f t="shared" si="4"/>
        <v>0</v>
      </c>
      <c r="I28" s="120">
        <v>0</v>
      </c>
      <c r="J28" s="120">
        <v>0</v>
      </c>
      <c r="K28" s="120">
        <f t="shared" si="5"/>
        <v>2783</v>
      </c>
      <c r="L28" s="120">
        <v>517</v>
      </c>
      <c r="M28" s="120">
        <v>2266</v>
      </c>
      <c r="N28" s="120">
        <f t="shared" si="6"/>
        <v>2783</v>
      </c>
      <c r="O28" s="120">
        <f t="shared" si="7"/>
        <v>517</v>
      </c>
      <c r="P28" s="120">
        <v>517</v>
      </c>
      <c r="Q28" s="120">
        <v>0</v>
      </c>
      <c r="R28" s="120">
        <v>0</v>
      </c>
      <c r="S28" s="120">
        <v>0</v>
      </c>
      <c r="T28" s="120">
        <v>0</v>
      </c>
      <c r="U28" s="120">
        <v>0</v>
      </c>
      <c r="V28" s="120">
        <f t="shared" si="8"/>
        <v>2266</v>
      </c>
      <c r="W28" s="120">
        <v>2266</v>
      </c>
      <c r="X28" s="120">
        <v>0</v>
      </c>
      <c r="Y28" s="120">
        <v>0</v>
      </c>
      <c r="Z28" s="120">
        <v>0</v>
      </c>
      <c r="AA28" s="120">
        <v>0</v>
      </c>
      <c r="AB28" s="120">
        <v>0</v>
      </c>
      <c r="AC28" s="120">
        <f t="shared" si="9"/>
        <v>0</v>
      </c>
      <c r="AD28" s="120">
        <v>0</v>
      </c>
      <c r="AE28" s="120">
        <v>0</v>
      </c>
      <c r="AF28" s="120">
        <f t="shared" si="10"/>
        <v>5</v>
      </c>
      <c r="AG28" s="120">
        <v>5</v>
      </c>
      <c r="AH28" s="120">
        <v>0</v>
      </c>
      <c r="AI28" s="120">
        <v>0</v>
      </c>
      <c r="AJ28" s="120">
        <f t="shared" si="11"/>
        <v>5</v>
      </c>
      <c r="AK28" s="120"/>
      <c r="AL28" s="120">
        <v>0</v>
      </c>
      <c r="AM28" s="120">
        <v>1</v>
      </c>
      <c r="AN28" s="120">
        <v>0</v>
      </c>
      <c r="AO28" s="120">
        <v>0</v>
      </c>
      <c r="AP28" s="120">
        <v>0</v>
      </c>
      <c r="AQ28" s="120">
        <v>0</v>
      </c>
      <c r="AR28" s="120">
        <v>0</v>
      </c>
      <c r="AS28" s="120">
        <v>4</v>
      </c>
      <c r="AT28" s="120">
        <f t="shared" si="12"/>
        <v>0</v>
      </c>
      <c r="AU28" s="120">
        <v>0</v>
      </c>
      <c r="AV28" s="120">
        <v>0</v>
      </c>
      <c r="AW28" s="120">
        <v>0</v>
      </c>
      <c r="AX28" s="120">
        <v>0</v>
      </c>
      <c r="AY28" s="120">
        <v>0</v>
      </c>
      <c r="AZ28" s="120">
        <f t="shared" si="13"/>
        <v>23</v>
      </c>
      <c r="BA28" s="120">
        <v>23</v>
      </c>
      <c r="BB28" s="120">
        <v>0</v>
      </c>
      <c r="BC28" s="120">
        <v>0</v>
      </c>
    </row>
    <row r="29" spans="1:55" s="106" customFormat="1" ht="12" customHeight="1">
      <c r="A29" s="109" t="s">
        <v>165</v>
      </c>
      <c r="B29" s="110" t="s">
        <v>209</v>
      </c>
      <c r="C29" s="109" t="s">
        <v>210</v>
      </c>
      <c r="D29" s="120">
        <f t="shared" si="2"/>
        <v>4277</v>
      </c>
      <c r="E29" s="120">
        <f t="shared" si="3"/>
        <v>0</v>
      </c>
      <c r="F29" s="120">
        <v>0</v>
      </c>
      <c r="G29" s="120">
        <v>0</v>
      </c>
      <c r="H29" s="120">
        <f t="shared" si="4"/>
        <v>0</v>
      </c>
      <c r="I29" s="120">
        <v>0</v>
      </c>
      <c r="J29" s="120">
        <v>0</v>
      </c>
      <c r="K29" s="120">
        <f t="shared" si="5"/>
        <v>4277</v>
      </c>
      <c r="L29" s="120">
        <v>761</v>
      </c>
      <c r="M29" s="120">
        <v>3516</v>
      </c>
      <c r="N29" s="120">
        <f t="shared" si="6"/>
        <v>4277</v>
      </c>
      <c r="O29" s="120">
        <f t="shared" si="7"/>
        <v>761</v>
      </c>
      <c r="P29" s="120">
        <v>761</v>
      </c>
      <c r="Q29" s="120">
        <v>0</v>
      </c>
      <c r="R29" s="120">
        <v>0</v>
      </c>
      <c r="S29" s="120">
        <v>0</v>
      </c>
      <c r="T29" s="120">
        <v>0</v>
      </c>
      <c r="U29" s="120">
        <v>0</v>
      </c>
      <c r="V29" s="120">
        <f t="shared" si="8"/>
        <v>3516</v>
      </c>
      <c r="W29" s="120">
        <v>3516</v>
      </c>
      <c r="X29" s="120">
        <v>0</v>
      </c>
      <c r="Y29" s="120">
        <v>0</v>
      </c>
      <c r="Z29" s="120">
        <v>0</v>
      </c>
      <c r="AA29" s="120">
        <v>0</v>
      </c>
      <c r="AB29" s="120">
        <v>0</v>
      </c>
      <c r="AC29" s="120">
        <f t="shared" si="9"/>
        <v>0</v>
      </c>
      <c r="AD29" s="120">
        <v>0</v>
      </c>
      <c r="AE29" s="120">
        <v>0</v>
      </c>
      <c r="AF29" s="120">
        <f t="shared" si="10"/>
        <v>9</v>
      </c>
      <c r="AG29" s="120">
        <v>9</v>
      </c>
      <c r="AH29" s="120">
        <v>0</v>
      </c>
      <c r="AI29" s="120">
        <v>0</v>
      </c>
      <c r="AJ29" s="120">
        <f t="shared" si="11"/>
        <v>9</v>
      </c>
      <c r="AK29" s="120"/>
      <c r="AL29" s="120">
        <v>0</v>
      </c>
      <c r="AM29" s="120">
        <v>2</v>
      </c>
      <c r="AN29" s="120">
        <v>0</v>
      </c>
      <c r="AO29" s="120">
        <v>0</v>
      </c>
      <c r="AP29" s="120">
        <v>0</v>
      </c>
      <c r="AQ29" s="120">
        <v>0</v>
      </c>
      <c r="AR29" s="120">
        <v>0</v>
      </c>
      <c r="AS29" s="120">
        <v>7</v>
      </c>
      <c r="AT29" s="120">
        <f t="shared" si="12"/>
        <v>0</v>
      </c>
      <c r="AU29" s="120">
        <v>0</v>
      </c>
      <c r="AV29" s="120">
        <v>0</v>
      </c>
      <c r="AW29" s="120">
        <v>0</v>
      </c>
      <c r="AX29" s="120">
        <v>0</v>
      </c>
      <c r="AY29" s="120">
        <v>0</v>
      </c>
      <c r="AZ29" s="120">
        <f t="shared" si="13"/>
        <v>36</v>
      </c>
      <c r="BA29" s="120">
        <v>36</v>
      </c>
      <c r="BB29" s="120">
        <v>0</v>
      </c>
      <c r="BC29" s="120">
        <v>0</v>
      </c>
    </row>
    <row r="30" spans="1:55" s="106" customFormat="1" ht="12" customHeight="1">
      <c r="A30" s="109" t="s">
        <v>165</v>
      </c>
      <c r="B30" s="110" t="s">
        <v>211</v>
      </c>
      <c r="C30" s="109" t="s">
        <v>212</v>
      </c>
      <c r="D30" s="120">
        <f t="shared" si="2"/>
        <v>1518</v>
      </c>
      <c r="E30" s="120">
        <f t="shared" si="3"/>
        <v>0</v>
      </c>
      <c r="F30" s="120">
        <v>0</v>
      </c>
      <c r="G30" s="120">
        <v>0</v>
      </c>
      <c r="H30" s="120">
        <f t="shared" si="4"/>
        <v>0</v>
      </c>
      <c r="I30" s="120">
        <v>0</v>
      </c>
      <c r="J30" s="120">
        <v>0</v>
      </c>
      <c r="K30" s="120">
        <f t="shared" si="5"/>
        <v>1518</v>
      </c>
      <c r="L30" s="120">
        <v>69</v>
      </c>
      <c r="M30" s="120">
        <v>1449</v>
      </c>
      <c r="N30" s="120">
        <f t="shared" si="6"/>
        <v>1518</v>
      </c>
      <c r="O30" s="120">
        <f t="shared" si="7"/>
        <v>69</v>
      </c>
      <c r="P30" s="120">
        <v>69</v>
      </c>
      <c r="Q30" s="120">
        <v>0</v>
      </c>
      <c r="R30" s="120">
        <v>0</v>
      </c>
      <c r="S30" s="120">
        <v>0</v>
      </c>
      <c r="T30" s="120">
        <v>0</v>
      </c>
      <c r="U30" s="120">
        <v>0</v>
      </c>
      <c r="V30" s="120">
        <f t="shared" si="8"/>
        <v>1449</v>
      </c>
      <c r="W30" s="120">
        <v>1449</v>
      </c>
      <c r="X30" s="120">
        <v>0</v>
      </c>
      <c r="Y30" s="120">
        <v>0</v>
      </c>
      <c r="Z30" s="120">
        <v>0</v>
      </c>
      <c r="AA30" s="120">
        <v>0</v>
      </c>
      <c r="AB30" s="120">
        <v>0</v>
      </c>
      <c r="AC30" s="120">
        <f t="shared" si="9"/>
        <v>0</v>
      </c>
      <c r="AD30" s="120">
        <v>0</v>
      </c>
      <c r="AE30" s="120">
        <v>0</v>
      </c>
      <c r="AF30" s="120">
        <f t="shared" si="10"/>
        <v>3</v>
      </c>
      <c r="AG30" s="120">
        <v>3</v>
      </c>
      <c r="AH30" s="120">
        <v>0</v>
      </c>
      <c r="AI30" s="120">
        <v>0</v>
      </c>
      <c r="AJ30" s="120">
        <f t="shared" si="11"/>
        <v>3</v>
      </c>
      <c r="AK30" s="120"/>
      <c r="AL30" s="120">
        <v>0</v>
      </c>
      <c r="AM30" s="120">
        <v>1</v>
      </c>
      <c r="AN30" s="120">
        <v>0</v>
      </c>
      <c r="AO30" s="120">
        <v>0</v>
      </c>
      <c r="AP30" s="120">
        <v>0</v>
      </c>
      <c r="AQ30" s="120">
        <v>0</v>
      </c>
      <c r="AR30" s="120">
        <v>0</v>
      </c>
      <c r="AS30" s="120">
        <v>2</v>
      </c>
      <c r="AT30" s="120">
        <f t="shared" si="12"/>
        <v>0</v>
      </c>
      <c r="AU30" s="120">
        <v>0</v>
      </c>
      <c r="AV30" s="120">
        <v>0</v>
      </c>
      <c r="AW30" s="120">
        <v>0</v>
      </c>
      <c r="AX30" s="120">
        <v>0</v>
      </c>
      <c r="AY30" s="120">
        <v>0</v>
      </c>
      <c r="AZ30" s="120">
        <f t="shared" si="13"/>
        <v>13</v>
      </c>
      <c r="BA30" s="120">
        <v>13</v>
      </c>
      <c r="BB30" s="120">
        <v>0</v>
      </c>
      <c r="BC30" s="120">
        <v>0</v>
      </c>
    </row>
    <row r="31" spans="1:55" s="106" customFormat="1" ht="12" customHeight="1">
      <c r="A31" s="109" t="s">
        <v>165</v>
      </c>
      <c r="B31" s="110" t="s">
        <v>213</v>
      </c>
      <c r="C31" s="109" t="s">
        <v>214</v>
      </c>
      <c r="D31" s="120">
        <f t="shared" si="2"/>
        <v>1485</v>
      </c>
      <c r="E31" s="120">
        <f t="shared" si="3"/>
        <v>0</v>
      </c>
      <c r="F31" s="120">
        <v>0</v>
      </c>
      <c r="G31" s="120">
        <v>0</v>
      </c>
      <c r="H31" s="120">
        <f t="shared" si="4"/>
        <v>0</v>
      </c>
      <c r="I31" s="120">
        <v>0</v>
      </c>
      <c r="J31" s="120">
        <v>0</v>
      </c>
      <c r="K31" s="120">
        <f t="shared" si="5"/>
        <v>1485</v>
      </c>
      <c r="L31" s="120">
        <v>270</v>
      </c>
      <c r="M31" s="120">
        <v>1215</v>
      </c>
      <c r="N31" s="120">
        <f t="shared" si="6"/>
        <v>1485</v>
      </c>
      <c r="O31" s="120">
        <f t="shared" si="7"/>
        <v>270</v>
      </c>
      <c r="P31" s="120">
        <v>270</v>
      </c>
      <c r="Q31" s="120">
        <v>0</v>
      </c>
      <c r="R31" s="120">
        <v>0</v>
      </c>
      <c r="S31" s="120">
        <v>0</v>
      </c>
      <c r="T31" s="120">
        <v>0</v>
      </c>
      <c r="U31" s="120">
        <v>0</v>
      </c>
      <c r="V31" s="120">
        <f t="shared" si="8"/>
        <v>1215</v>
      </c>
      <c r="W31" s="120">
        <v>1215</v>
      </c>
      <c r="X31" s="120">
        <v>0</v>
      </c>
      <c r="Y31" s="120">
        <v>0</v>
      </c>
      <c r="Z31" s="120">
        <v>0</v>
      </c>
      <c r="AA31" s="120">
        <v>0</v>
      </c>
      <c r="AB31" s="120">
        <v>0</v>
      </c>
      <c r="AC31" s="120">
        <f t="shared" si="9"/>
        <v>0</v>
      </c>
      <c r="AD31" s="120">
        <v>0</v>
      </c>
      <c r="AE31" s="120">
        <v>0</v>
      </c>
      <c r="AF31" s="120">
        <f t="shared" si="10"/>
        <v>66</v>
      </c>
      <c r="AG31" s="120">
        <v>66</v>
      </c>
      <c r="AH31" s="120">
        <v>0</v>
      </c>
      <c r="AI31" s="120">
        <v>0</v>
      </c>
      <c r="AJ31" s="120">
        <f t="shared" si="11"/>
        <v>66</v>
      </c>
      <c r="AK31" s="120"/>
      <c r="AL31" s="120">
        <v>0</v>
      </c>
      <c r="AM31" s="120">
        <v>66</v>
      </c>
      <c r="AN31" s="120">
        <v>0</v>
      </c>
      <c r="AO31" s="120">
        <v>0</v>
      </c>
      <c r="AP31" s="120">
        <v>0</v>
      </c>
      <c r="AQ31" s="120">
        <v>0</v>
      </c>
      <c r="AR31" s="120">
        <v>0</v>
      </c>
      <c r="AS31" s="120">
        <v>0</v>
      </c>
      <c r="AT31" s="120">
        <f t="shared" si="12"/>
        <v>0</v>
      </c>
      <c r="AU31" s="120">
        <v>0</v>
      </c>
      <c r="AV31" s="120">
        <v>0</v>
      </c>
      <c r="AW31" s="120">
        <v>0</v>
      </c>
      <c r="AX31" s="120">
        <v>0</v>
      </c>
      <c r="AY31" s="120">
        <v>0</v>
      </c>
      <c r="AZ31" s="120">
        <f t="shared" si="13"/>
        <v>0</v>
      </c>
      <c r="BA31" s="120">
        <v>0</v>
      </c>
      <c r="BB31" s="120">
        <v>0</v>
      </c>
      <c r="BC31" s="120">
        <v>0</v>
      </c>
    </row>
    <row r="32" spans="1:55" s="106" customFormat="1" ht="12" customHeight="1">
      <c r="A32" s="109" t="s">
        <v>165</v>
      </c>
      <c r="B32" s="110" t="s">
        <v>215</v>
      </c>
      <c r="C32" s="109" t="s">
        <v>216</v>
      </c>
      <c r="D32" s="120">
        <f t="shared" si="2"/>
        <v>6378</v>
      </c>
      <c r="E32" s="120">
        <f t="shared" si="3"/>
        <v>0</v>
      </c>
      <c r="F32" s="120">
        <v>0</v>
      </c>
      <c r="G32" s="120">
        <v>0</v>
      </c>
      <c r="H32" s="120">
        <f t="shared" si="4"/>
        <v>0</v>
      </c>
      <c r="I32" s="120">
        <v>0</v>
      </c>
      <c r="J32" s="120">
        <v>0</v>
      </c>
      <c r="K32" s="120">
        <f t="shared" si="5"/>
        <v>6378</v>
      </c>
      <c r="L32" s="120">
        <v>1957</v>
      </c>
      <c r="M32" s="120">
        <v>4421</v>
      </c>
      <c r="N32" s="120">
        <f t="shared" si="6"/>
        <v>6378</v>
      </c>
      <c r="O32" s="120">
        <f t="shared" si="7"/>
        <v>1957</v>
      </c>
      <c r="P32" s="120">
        <v>1957</v>
      </c>
      <c r="Q32" s="120">
        <v>0</v>
      </c>
      <c r="R32" s="120">
        <v>0</v>
      </c>
      <c r="S32" s="120">
        <v>0</v>
      </c>
      <c r="T32" s="120">
        <v>0</v>
      </c>
      <c r="U32" s="120">
        <v>0</v>
      </c>
      <c r="V32" s="120">
        <f t="shared" si="8"/>
        <v>4421</v>
      </c>
      <c r="W32" s="120">
        <v>4421</v>
      </c>
      <c r="X32" s="120">
        <v>0</v>
      </c>
      <c r="Y32" s="120">
        <v>0</v>
      </c>
      <c r="Z32" s="120">
        <v>0</v>
      </c>
      <c r="AA32" s="120">
        <v>0</v>
      </c>
      <c r="AB32" s="120">
        <v>0</v>
      </c>
      <c r="AC32" s="120">
        <f t="shared" si="9"/>
        <v>0</v>
      </c>
      <c r="AD32" s="120">
        <v>0</v>
      </c>
      <c r="AE32" s="120">
        <v>0</v>
      </c>
      <c r="AF32" s="120">
        <f t="shared" si="10"/>
        <v>284</v>
      </c>
      <c r="AG32" s="120">
        <v>284</v>
      </c>
      <c r="AH32" s="120">
        <v>0</v>
      </c>
      <c r="AI32" s="120">
        <v>0</v>
      </c>
      <c r="AJ32" s="120">
        <f t="shared" si="11"/>
        <v>284</v>
      </c>
      <c r="AK32" s="120"/>
      <c r="AL32" s="120">
        <v>0</v>
      </c>
      <c r="AM32" s="120">
        <v>284</v>
      </c>
      <c r="AN32" s="120">
        <v>0</v>
      </c>
      <c r="AO32" s="120">
        <v>0</v>
      </c>
      <c r="AP32" s="120">
        <v>0</v>
      </c>
      <c r="AQ32" s="120">
        <v>0</v>
      </c>
      <c r="AR32" s="120">
        <v>0</v>
      </c>
      <c r="AS32" s="120">
        <v>0</v>
      </c>
      <c r="AT32" s="120">
        <f t="shared" si="12"/>
        <v>0</v>
      </c>
      <c r="AU32" s="120">
        <v>0</v>
      </c>
      <c r="AV32" s="120">
        <v>0</v>
      </c>
      <c r="AW32" s="120">
        <v>0</v>
      </c>
      <c r="AX32" s="120">
        <v>0</v>
      </c>
      <c r="AY32" s="120">
        <v>0</v>
      </c>
      <c r="AZ32" s="120">
        <f t="shared" si="13"/>
        <v>0</v>
      </c>
      <c r="BA32" s="120">
        <v>0</v>
      </c>
      <c r="BB32" s="120">
        <v>0</v>
      </c>
      <c r="BC32" s="120">
        <v>0</v>
      </c>
    </row>
    <row r="33" spans="1:55" s="106" customFormat="1" ht="12" customHeight="1">
      <c r="A33" s="109" t="s">
        <v>165</v>
      </c>
      <c r="B33" s="110" t="s">
        <v>217</v>
      </c>
      <c r="C33" s="109" t="s">
        <v>218</v>
      </c>
      <c r="D33" s="120">
        <f t="shared" si="2"/>
        <v>3021</v>
      </c>
      <c r="E33" s="120">
        <f t="shared" si="3"/>
        <v>0</v>
      </c>
      <c r="F33" s="120">
        <v>0</v>
      </c>
      <c r="G33" s="120">
        <v>0</v>
      </c>
      <c r="H33" s="120">
        <f t="shared" si="4"/>
        <v>3021</v>
      </c>
      <c r="I33" s="120">
        <v>372</v>
      </c>
      <c r="J33" s="120">
        <v>2649</v>
      </c>
      <c r="K33" s="120">
        <f t="shared" si="5"/>
        <v>0</v>
      </c>
      <c r="L33" s="120">
        <v>0</v>
      </c>
      <c r="M33" s="120">
        <v>0</v>
      </c>
      <c r="N33" s="120">
        <f t="shared" si="6"/>
        <v>3021</v>
      </c>
      <c r="O33" s="120">
        <f t="shared" si="7"/>
        <v>372</v>
      </c>
      <c r="P33" s="120">
        <v>372</v>
      </c>
      <c r="Q33" s="120">
        <v>0</v>
      </c>
      <c r="R33" s="120">
        <v>0</v>
      </c>
      <c r="S33" s="120">
        <v>0</v>
      </c>
      <c r="T33" s="120">
        <v>0</v>
      </c>
      <c r="U33" s="120">
        <v>0</v>
      </c>
      <c r="V33" s="120">
        <f t="shared" si="8"/>
        <v>2649</v>
      </c>
      <c r="W33" s="120">
        <v>2649</v>
      </c>
      <c r="X33" s="120">
        <v>0</v>
      </c>
      <c r="Y33" s="120">
        <v>0</v>
      </c>
      <c r="Z33" s="120">
        <v>0</v>
      </c>
      <c r="AA33" s="120">
        <v>0</v>
      </c>
      <c r="AB33" s="120">
        <v>0</v>
      </c>
      <c r="AC33" s="120">
        <f t="shared" si="9"/>
        <v>0</v>
      </c>
      <c r="AD33" s="120">
        <v>0</v>
      </c>
      <c r="AE33" s="120">
        <v>0</v>
      </c>
      <c r="AF33" s="120">
        <f t="shared" si="10"/>
        <v>7</v>
      </c>
      <c r="AG33" s="120">
        <v>7</v>
      </c>
      <c r="AH33" s="120">
        <v>0</v>
      </c>
      <c r="AI33" s="120">
        <v>0</v>
      </c>
      <c r="AJ33" s="120">
        <f t="shared" si="11"/>
        <v>7</v>
      </c>
      <c r="AK33" s="120">
        <v>7</v>
      </c>
      <c r="AL33" s="120">
        <v>0</v>
      </c>
      <c r="AM33" s="120">
        <v>0</v>
      </c>
      <c r="AN33" s="120">
        <v>0</v>
      </c>
      <c r="AO33" s="120">
        <v>0</v>
      </c>
      <c r="AP33" s="120">
        <v>0</v>
      </c>
      <c r="AQ33" s="120">
        <v>0</v>
      </c>
      <c r="AR33" s="120">
        <v>0</v>
      </c>
      <c r="AS33" s="120">
        <v>0</v>
      </c>
      <c r="AT33" s="120">
        <f t="shared" si="12"/>
        <v>7</v>
      </c>
      <c r="AU33" s="120">
        <v>7</v>
      </c>
      <c r="AV33" s="120">
        <v>0</v>
      </c>
      <c r="AW33" s="120">
        <v>0</v>
      </c>
      <c r="AX33" s="120">
        <v>0</v>
      </c>
      <c r="AY33" s="120">
        <v>0</v>
      </c>
      <c r="AZ33" s="120">
        <f t="shared" si="13"/>
        <v>0</v>
      </c>
      <c r="BA33" s="120">
        <v>0</v>
      </c>
      <c r="BB33" s="120">
        <v>0</v>
      </c>
      <c r="BC33" s="120">
        <v>0</v>
      </c>
    </row>
    <row r="34" spans="1:55" s="106" customFormat="1" ht="12" customHeight="1">
      <c r="A34" s="109" t="s">
        <v>165</v>
      </c>
      <c r="B34" s="110" t="s">
        <v>219</v>
      </c>
      <c r="C34" s="109" t="s">
        <v>220</v>
      </c>
      <c r="D34" s="120">
        <f t="shared" si="2"/>
        <v>694</v>
      </c>
      <c r="E34" s="120">
        <f t="shared" si="3"/>
        <v>0</v>
      </c>
      <c r="F34" s="120">
        <v>0</v>
      </c>
      <c r="G34" s="120">
        <v>0</v>
      </c>
      <c r="H34" s="120">
        <f t="shared" si="4"/>
        <v>0</v>
      </c>
      <c r="I34" s="120">
        <v>0</v>
      </c>
      <c r="J34" s="120">
        <v>0</v>
      </c>
      <c r="K34" s="120">
        <f t="shared" si="5"/>
        <v>694</v>
      </c>
      <c r="L34" s="120">
        <v>168</v>
      </c>
      <c r="M34" s="120">
        <v>526</v>
      </c>
      <c r="N34" s="120">
        <f t="shared" si="6"/>
        <v>694</v>
      </c>
      <c r="O34" s="120">
        <f t="shared" si="7"/>
        <v>168</v>
      </c>
      <c r="P34" s="120">
        <v>168</v>
      </c>
      <c r="Q34" s="120">
        <v>0</v>
      </c>
      <c r="R34" s="120">
        <v>0</v>
      </c>
      <c r="S34" s="120">
        <v>0</v>
      </c>
      <c r="T34" s="120">
        <v>0</v>
      </c>
      <c r="U34" s="120">
        <v>0</v>
      </c>
      <c r="V34" s="120">
        <f t="shared" si="8"/>
        <v>526</v>
      </c>
      <c r="W34" s="120">
        <v>526</v>
      </c>
      <c r="X34" s="120">
        <v>0</v>
      </c>
      <c r="Y34" s="120">
        <v>0</v>
      </c>
      <c r="Z34" s="120">
        <v>0</v>
      </c>
      <c r="AA34" s="120">
        <v>0</v>
      </c>
      <c r="AB34" s="120">
        <v>0</v>
      </c>
      <c r="AC34" s="120">
        <f t="shared" si="9"/>
        <v>0</v>
      </c>
      <c r="AD34" s="120">
        <v>0</v>
      </c>
      <c r="AE34" s="120">
        <v>0</v>
      </c>
      <c r="AF34" s="120">
        <f t="shared" si="10"/>
        <v>2</v>
      </c>
      <c r="AG34" s="120">
        <v>2</v>
      </c>
      <c r="AH34" s="120">
        <v>0</v>
      </c>
      <c r="AI34" s="120">
        <v>0</v>
      </c>
      <c r="AJ34" s="120">
        <f t="shared" si="11"/>
        <v>0</v>
      </c>
      <c r="AK34" s="120"/>
      <c r="AL34" s="120">
        <v>0</v>
      </c>
      <c r="AM34" s="120">
        <v>0</v>
      </c>
      <c r="AN34" s="120">
        <v>0</v>
      </c>
      <c r="AO34" s="120">
        <v>0</v>
      </c>
      <c r="AP34" s="120">
        <v>0</v>
      </c>
      <c r="AQ34" s="120">
        <v>0</v>
      </c>
      <c r="AR34" s="120">
        <v>0</v>
      </c>
      <c r="AS34" s="120">
        <v>0</v>
      </c>
      <c r="AT34" s="120">
        <f t="shared" si="12"/>
        <v>2</v>
      </c>
      <c r="AU34" s="120">
        <v>2</v>
      </c>
      <c r="AV34" s="120">
        <v>0</v>
      </c>
      <c r="AW34" s="120">
        <v>0</v>
      </c>
      <c r="AX34" s="120">
        <v>0</v>
      </c>
      <c r="AY34" s="120">
        <v>0</v>
      </c>
      <c r="AZ34" s="120">
        <f t="shared" si="13"/>
        <v>0</v>
      </c>
      <c r="BA34" s="120">
        <v>0</v>
      </c>
      <c r="BB34" s="120">
        <v>0</v>
      </c>
      <c r="BC34" s="120">
        <v>0</v>
      </c>
    </row>
    <row r="35" spans="1:55" s="106" customFormat="1" ht="12" customHeight="1">
      <c r="A35" s="109" t="s">
        <v>165</v>
      </c>
      <c r="B35" s="110" t="s">
        <v>221</v>
      </c>
      <c r="C35" s="109" t="s">
        <v>164</v>
      </c>
      <c r="D35" s="120">
        <f t="shared" si="2"/>
        <v>2288</v>
      </c>
      <c r="E35" s="120">
        <f t="shared" si="3"/>
        <v>294</v>
      </c>
      <c r="F35" s="120">
        <v>0</v>
      </c>
      <c r="G35" s="120">
        <v>294</v>
      </c>
      <c r="H35" s="120">
        <f t="shared" si="4"/>
        <v>416</v>
      </c>
      <c r="I35" s="120">
        <v>0</v>
      </c>
      <c r="J35" s="120">
        <v>416</v>
      </c>
      <c r="K35" s="120">
        <f t="shared" si="5"/>
        <v>1578</v>
      </c>
      <c r="L35" s="120">
        <v>473</v>
      </c>
      <c r="M35" s="120">
        <v>1105</v>
      </c>
      <c r="N35" s="120">
        <f t="shared" si="6"/>
        <v>2288</v>
      </c>
      <c r="O35" s="120">
        <f t="shared" si="7"/>
        <v>473</v>
      </c>
      <c r="P35" s="120">
        <v>473</v>
      </c>
      <c r="Q35" s="120">
        <v>0</v>
      </c>
      <c r="R35" s="120">
        <v>0</v>
      </c>
      <c r="S35" s="120">
        <v>0</v>
      </c>
      <c r="T35" s="120">
        <v>0</v>
      </c>
      <c r="U35" s="120">
        <v>0</v>
      </c>
      <c r="V35" s="120">
        <f t="shared" si="8"/>
        <v>1815</v>
      </c>
      <c r="W35" s="120">
        <v>1521</v>
      </c>
      <c r="X35" s="120">
        <v>294</v>
      </c>
      <c r="Y35" s="120">
        <v>0</v>
      </c>
      <c r="Z35" s="120">
        <v>0</v>
      </c>
      <c r="AA35" s="120">
        <v>0</v>
      </c>
      <c r="AB35" s="120">
        <v>0</v>
      </c>
      <c r="AC35" s="120">
        <f t="shared" si="9"/>
        <v>0</v>
      </c>
      <c r="AD35" s="120">
        <v>0</v>
      </c>
      <c r="AE35" s="120">
        <v>0</v>
      </c>
      <c r="AF35" s="120">
        <f t="shared" si="10"/>
        <v>3</v>
      </c>
      <c r="AG35" s="120">
        <v>3</v>
      </c>
      <c r="AH35" s="120">
        <v>0</v>
      </c>
      <c r="AI35" s="120">
        <v>0</v>
      </c>
      <c r="AJ35" s="120">
        <f t="shared" si="11"/>
        <v>3</v>
      </c>
      <c r="AK35" s="120"/>
      <c r="AL35" s="120">
        <v>0</v>
      </c>
      <c r="AM35" s="120">
        <v>0</v>
      </c>
      <c r="AN35" s="120">
        <v>0</v>
      </c>
      <c r="AO35" s="120">
        <v>0</v>
      </c>
      <c r="AP35" s="120">
        <v>0</v>
      </c>
      <c r="AQ35" s="120">
        <v>0</v>
      </c>
      <c r="AR35" s="120">
        <v>3</v>
      </c>
      <c r="AS35" s="120">
        <v>0</v>
      </c>
      <c r="AT35" s="120">
        <f t="shared" si="12"/>
        <v>0</v>
      </c>
      <c r="AU35" s="120">
        <v>0</v>
      </c>
      <c r="AV35" s="120">
        <v>0</v>
      </c>
      <c r="AW35" s="120">
        <v>0</v>
      </c>
      <c r="AX35" s="120">
        <v>0</v>
      </c>
      <c r="AY35" s="120">
        <v>0</v>
      </c>
      <c r="AZ35" s="120">
        <f t="shared" si="13"/>
        <v>0</v>
      </c>
      <c r="BA35" s="120">
        <v>0</v>
      </c>
      <c r="BB35" s="120">
        <v>0</v>
      </c>
      <c r="BC35" s="120">
        <v>0</v>
      </c>
    </row>
    <row r="36" spans="1:55" s="106" customFormat="1" ht="12" customHeight="1">
      <c r="A36" s="109" t="s">
        <v>165</v>
      </c>
      <c r="B36" s="110" t="s">
        <v>222</v>
      </c>
      <c r="C36" s="109" t="s">
        <v>223</v>
      </c>
      <c r="D36" s="120">
        <f t="shared" si="2"/>
        <v>6841</v>
      </c>
      <c r="E36" s="120">
        <f t="shared" si="3"/>
        <v>0</v>
      </c>
      <c r="F36" s="120">
        <v>0</v>
      </c>
      <c r="G36" s="120">
        <v>0</v>
      </c>
      <c r="H36" s="120">
        <f t="shared" si="4"/>
        <v>0</v>
      </c>
      <c r="I36" s="120">
        <v>0</v>
      </c>
      <c r="J36" s="120">
        <v>0</v>
      </c>
      <c r="K36" s="120">
        <f t="shared" si="5"/>
        <v>6841</v>
      </c>
      <c r="L36" s="120">
        <v>1009</v>
      </c>
      <c r="M36" s="120">
        <v>5832</v>
      </c>
      <c r="N36" s="120">
        <f t="shared" si="6"/>
        <v>6841</v>
      </c>
      <c r="O36" s="120">
        <f t="shared" si="7"/>
        <v>1009</v>
      </c>
      <c r="P36" s="120">
        <v>1009</v>
      </c>
      <c r="Q36" s="120">
        <v>0</v>
      </c>
      <c r="R36" s="120">
        <v>0</v>
      </c>
      <c r="S36" s="120">
        <v>0</v>
      </c>
      <c r="T36" s="120">
        <v>0</v>
      </c>
      <c r="U36" s="120">
        <v>0</v>
      </c>
      <c r="V36" s="120">
        <f t="shared" si="8"/>
        <v>5832</v>
      </c>
      <c r="W36" s="120">
        <v>5832</v>
      </c>
      <c r="X36" s="120">
        <v>0</v>
      </c>
      <c r="Y36" s="120">
        <v>0</v>
      </c>
      <c r="Z36" s="120">
        <v>0</v>
      </c>
      <c r="AA36" s="120">
        <v>0</v>
      </c>
      <c r="AB36" s="120">
        <v>0</v>
      </c>
      <c r="AC36" s="120">
        <f t="shared" si="9"/>
        <v>0</v>
      </c>
      <c r="AD36" s="120">
        <v>0</v>
      </c>
      <c r="AE36" s="120">
        <v>0</v>
      </c>
      <c r="AF36" s="120">
        <f t="shared" si="10"/>
        <v>91</v>
      </c>
      <c r="AG36" s="120">
        <v>91</v>
      </c>
      <c r="AH36" s="120">
        <v>0</v>
      </c>
      <c r="AI36" s="120">
        <v>0</v>
      </c>
      <c r="AJ36" s="120">
        <f t="shared" si="11"/>
        <v>91</v>
      </c>
      <c r="AK36" s="120"/>
      <c r="AL36" s="120">
        <v>0</v>
      </c>
      <c r="AM36" s="120">
        <v>0</v>
      </c>
      <c r="AN36" s="120">
        <v>0</v>
      </c>
      <c r="AO36" s="120">
        <v>0</v>
      </c>
      <c r="AP36" s="120">
        <v>0</v>
      </c>
      <c r="AQ36" s="120">
        <v>0</v>
      </c>
      <c r="AR36" s="120">
        <v>91</v>
      </c>
      <c r="AS36" s="120">
        <v>0</v>
      </c>
      <c r="AT36" s="120">
        <f t="shared" si="12"/>
        <v>0</v>
      </c>
      <c r="AU36" s="120">
        <v>0</v>
      </c>
      <c r="AV36" s="120">
        <v>0</v>
      </c>
      <c r="AW36" s="120">
        <v>0</v>
      </c>
      <c r="AX36" s="120">
        <v>0</v>
      </c>
      <c r="AY36" s="120">
        <v>0</v>
      </c>
      <c r="AZ36" s="120">
        <f t="shared" si="13"/>
        <v>282</v>
      </c>
      <c r="BA36" s="120">
        <v>282</v>
      </c>
      <c r="BB36" s="120">
        <v>0</v>
      </c>
      <c r="BC36" s="120">
        <v>0</v>
      </c>
    </row>
    <row r="37" spans="1:55" s="106" customFormat="1" ht="12" customHeight="1">
      <c r="A37" s="109" t="s">
        <v>165</v>
      </c>
      <c r="B37" s="110" t="s">
        <v>224</v>
      </c>
      <c r="C37" s="109" t="s">
        <v>225</v>
      </c>
      <c r="D37" s="120">
        <f t="shared" si="2"/>
        <v>4331</v>
      </c>
      <c r="E37" s="120">
        <f t="shared" si="3"/>
        <v>0</v>
      </c>
      <c r="F37" s="120">
        <v>0</v>
      </c>
      <c r="G37" s="120">
        <v>0</v>
      </c>
      <c r="H37" s="120">
        <f t="shared" si="4"/>
        <v>0</v>
      </c>
      <c r="I37" s="120">
        <v>0</v>
      </c>
      <c r="J37" s="120">
        <v>0</v>
      </c>
      <c r="K37" s="120">
        <f t="shared" si="5"/>
        <v>4331</v>
      </c>
      <c r="L37" s="120">
        <v>880</v>
      </c>
      <c r="M37" s="120">
        <v>3451</v>
      </c>
      <c r="N37" s="120">
        <f t="shared" si="6"/>
        <v>4331</v>
      </c>
      <c r="O37" s="120">
        <f t="shared" si="7"/>
        <v>880</v>
      </c>
      <c r="P37" s="120">
        <v>880</v>
      </c>
      <c r="Q37" s="120">
        <v>0</v>
      </c>
      <c r="R37" s="120">
        <v>0</v>
      </c>
      <c r="S37" s="120">
        <v>0</v>
      </c>
      <c r="T37" s="120">
        <v>0</v>
      </c>
      <c r="U37" s="120">
        <v>0</v>
      </c>
      <c r="V37" s="120">
        <f t="shared" si="8"/>
        <v>3451</v>
      </c>
      <c r="W37" s="120">
        <v>3451</v>
      </c>
      <c r="X37" s="120">
        <v>0</v>
      </c>
      <c r="Y37" s="120">
        <v>0</v>
      </c>
      <c r="Z37" s="120">
        <v>0</v>
      </c>
      <c r="AA37" s="120">
        <v>0</v>
      </c>
      <c r="AB37" s="120">
        <v>0</v>
      </c>
      <c r="AC37" s="120">
        <f t="shared" si="9"/>
        <v>0</v>
      </c>
      <c r="AD37" s="120">
        <v>0</v>
      </c>
      <c r="AE37" s="120">
        <v>0</v>
      </c>
      <c r="AF37" s="120">
        <f t="shared" si="10"/>
        <v>0</v>
      </c>
      <c r="AG37" s="120">
        <v>0</v>
      </c>
      <c r="AH37" s="120">
        <v>0</v>
      </c>
      <c r="AI37" s="120">
        <v>0</v>
      </c>
      <c r="AJ37" s="120">
        <f t="shared" si="11"/>
        <v>0</v>
      </c>
      <c r="AK37" s="120"/>
      <c r="AL37" s="120">
        <v>0</v>
      </c>
      <c r="AM37" s="120">
        <v>0</v>
      </c>
      <c r="AN37" s="120">
        <v>0</v>
      </c>
      <c r="AO37" s="120">
        <v>0</v>
      </c>
      <c r="AP37" s="120">
        <v>0</v>
      </c>
      <c r="AQ37" s="120">
        <v>0</v>
      </c>
      <c r="AR37" s="120">
        <v>0</v>
      </c>
      <c r="AS37" s="120">
        <v>0</v>
      </c>
      <c r="AT37" s="120">
        <f t="shared" si="12"/>
        <v>0</v>
      </c>
      <c r="AU37" s="120">
        <v>0</v>
      </c>
      <c r="AV37" s="120">
        <v>0</v>
      </c>
      <c r="AW37" s="120">
        <v>0</v>
      </c>
      <c r="AX37" s="120">
        <v>0</v>
      </c>
      <c r="AY37" s="120">
        <v>0</v>
      </c>
      <c r="AZ37" s="120">
        <f t="shared" si="13"/>
        <v>0</v>
      </c>
      <c r="BA37" s="120">
        <v>0</v>
      </c>
      <c r="BB37" s="120">
        <v>0</v>
      </c>
      <c r="BC37" s="120">
        <v>0</v>
      </c>
    </row>
    <row r="38" spans="1:55" s="106" customFormat="1" ht="12" customHeight="1">
      <c r="A38" s="109" t="s">
        <v>165</v>
      </c>
      <c r="B38" s="110" t="s">
        <v>226</v>
      </c>
      <c r="C38" s="109" t="s">
        <v>227</v>
      </c>
      <c r="D38" s="120">
        <f t="shared" si="2"/>
        <v>4359</v>
      </c>
      <c r="E38" s="120">
        <f t="shared" si="3"/>
        <v>0</v>
      </c>
      <c r="F38" s="120">
        <v>0</v>
      </c>
      <c r="G38" s="120">
        <v>0</v>
      </c>
      <c r="H38" s="120">
        <f t="shared" si="4"/>
        <v>594</v>
      </c>
      <c r="I38" s="120">
        <v>594</v>
      </c>
      <c r="J38" s="120">
        <v>0</v>
      </c>
      <c r="K38" s="120">
        <f t="shared" si="5"/>
        <v>3765</v>
      </c>
      <c r="L38" s="120">
        <v>0</v>
      </c>
      <c r="M38" s="120">
        <v>3765</v>
      </c>
      <c r="N38" s="120">
        <f t="shared" si="6"/>
        <v>4359</v>
      </c>
      <c r="O38" s="120">
        <f t="shared" si="7"/>
        <v>594</v>
      </c>
      <c r="P38" s="120">
        <v>594</v>
      </c>
      <c r="Q38" s="120">
        <v>0</v>
      </c>
      <c r="R38" s="120">
        <v>0</v>
      </c>
      <c r="S38" s="120">
        <v>0</v>
      </c>
      <c r="T38" s="120">
        <v>0</v>
      </c>
      <c r="U38" s="120">
        <v>0</v>
      </c>
      <c r="V38" s="120">
        <f t="shared" si="8"/>
        <v>3765</v>
      </c>
      <c r="W38" s="120">
        <v>3765</v>
      </c>
      <c r="X38" s="120">
        <v>0</v>
      </c>
      <c r="Y38" s="120">
        <v>0</v>
      </c>
      <c r="Z38" s="120">
        <v>0</v>
      </c>
      <c r="AA38" s="120">
        <v>0</v>
      </c>
      <c r="AB38" s="120">
        <v>0</v>
      </c>
      <c r="AC38" s="120">
        <f t="shared" si="9"/>
        <v>0</v>
      </c>
      <c r="AD38" s="120">
        <v>0</v>
      </c>
      <c r="AE38" s="120">
        <v>0</v>
      </c>
      <c r="AF38" s="120">
        <f t="shared" si="10"/>
        <v>19</v>
      </c>
      <c r="AG38" s="120">
        <v>19</v>
      </c>
      <c r="AH38" s="120">
        <v>0</v>
      </c>
      <c r="AI38" s="120">
        <v>0</v>
      </c>
      <c r="AJ38" s="120">
        <f t="shared" si="11"/>
        <v>19</v>
      </c>
      <c r="AK38" s="120"/>
      <c r="AL38" s="120">
        <v>0</v>
      </c>
      <c r="AM38" s="120">
        <v>0</v>
      </c>
      <c r="AN38" s="120">
        <v>0</v>
      </c>
      <c r="AO38" s="120">
        <v>0</v>
      </c>
      <c r="AP38" s="120">
        <v>0</v>
      </c>
      <c r="AQ38" s="120">
        <v>0</v>
      </c>
      <c r="AR38" s="120">
        <v>0</v>
      </c>
      <c r="AS38" s="120">
        <v>19</v>
      </c>
      <c r="AT38" s="120">
        <f t="shared" si="12"/>
        <v>0</v>
      </c>
      <c r="AU38" s="120">
        <v>0</v>
      </c>
      <c r="AV38" s="120">
        <v>0</v>
      </c>
      <c r="AW38" s="120">
        <v>0</v>
      </c>
      <c r="AX38" s="120">
        <v>0</v>
      </c>
      <c r="AY38" s="120">
        <v>0</v>
      </c>
      <c r="AZ38" s="120">
        <f t="shared" si="13"/>
        <v>0</v>
      </c>
      <c r="BA38" s="120">
        <v>0</v>
      </c>
      <c r="BB38" s="120">
        <v>0</v>
      </c>
      <c r="BC38" s="120">
        <v>0</v>
      </c>
    </row>
    <row r="39" spans="1:55" s="106" customFormat="1" ht="12" customHeight="1">
      <c r="A39" s="109" t="s">
        <v>165</v>
      </c>
      <c r="B39" s="110" t="s">
        <v>228</v>
      </c>
      <c r="C39" s="109" t="s">
        <v>229</v>
      </c>
      <c r="D39" s="120">
        <f t="shared" si="2"/>
        <v>2569</v>
      </c>
      <c r="E39" s="120">
        <f t="shared" si="3"/>
        <v>0</v>
      </c>
      <c r="F39" s="120">
        <v>0</v>
      </c>
      <c r="G39" s="120">
        <v>0</v>
      </c>
      <c r="H39" s="120">
        <f t="shared" si="4"/>
        <v>220</v>
      </c>
      <c r="I39" s="120">
        <v>220</v>
      </c>
      <c r="J39" s="120">
        <v>0</v>
      </c>
      <c r="K39" s="120">
        <f t="shared" si="5"/>
        <v>2349</v>
      </c>
      <c r="L39" s="120">
        <v>0</v>
      </c>
      <c r="M39" s="120">
        <v>2349</v>
      </c>
      <c r="N39" s="120">
        <f t="shared" si="6"/>
        <v>2569</v>
      </c>
      <c r="O39" s="120">
        <f t="shared" si="7"/>
        <v>220</v>
      </c>
      <c r="P39" s="120">
        <v>220</v>
      </c>
      <c r="Q39" s="120">
        <v>0</v>
      </c>
      <c r="R39" s="120">
        <v>0</v>
      </c>
      <c r="S39" s="120">
        <v>0</v>
      </c>
      <c r="T39" s="120">
        <v>0</v>
      </c>
      <c r="U39" s="120">
        <v>0</v>
      </c>
      <c r="V39" s="120">
        <f t="shared" si="8"/>
        <v>2349</v>
      </c>
      <c r="W39" s="120">
        <v>2349</v>
      </c>
      <c r="X39" s="120"/>
      <c r="Y39" s="120">
        <v>0</v>
      </c>
      <c r="Z39" s="120">
        <v>0</v>
      </c>
      <c r="AA39" s="120">
        <v>0</v>
      </c>
      <c r="AB39" s="120">
        <v>0</v>
      </c>
      <c r="AC39" s="120">
        <f t="shared" si="9"/>
        <v>0</v>
      </c>
      <c r="AD39" s="120">
        <v>0</v>
      </c>
      <c r="AE39" s="120">
        <v>0</v>
      </c>
      <c r="AF39" s="120">
        <f t="shared" si="10"/>
        <v>11</v>
      </c>
      <c r="AG39" s="120">
        <v>11</v>
      </c>
      <c r="AH39" s="120">
        <v>0</v>
      </c>
      <c r="AI39" s="120">
        <v>0</v>
      </c>
      <c r="AJ39" s="120">
        <f t="shared" si="11"/>
        <v>11</v>
      </c>
      <c r="AK39" s="120"/>
      <c r="AL39" s="120">
        <v>0</v>
      </c>
      <c r="AM39" s="120">
        <v>0</v>
      </c>
      <c r="AN39" s="120">
        <v>0</v>
      </c>
      <c r="AO39" s="120">
        <v>0</v>
      </c>
      <c r="AP39" s="120">
        <v>0</v>
      </c>
      <c r="AQ39" s="120">
        <v>0</v>
      </c>
      <c r="AR39" s="120">
        <v>0</v>
      </c>
      <c r="AS39" s="120">
        <v>11</v>
      </c>
      <c r="AT39" s="120">
        <f t="shared" si="12"/>
        <v>0</v>
      </c>
      <c r="AU39" s="120">
        <v>0</v>
      </c>
      <c r="AV39" s="120">
        <v>0</v>
      </c>
      <c r="AW39" s="120">
        <v>0</v>
      </c>
      <c r="AX39" s="120">
        <v>0</v>
      </c>
      <c r="AY39" s="120">
        <v>0</v>
      </c>
      <c r="AZ39" s="120">
        <f t="shared" si="13"/>
        <v>0</v>
      </c>
      <c r="BA39" s="120">
        <v>0</v>
      </c>
      <c r="BB39" s="120">
        <v>0</v>
      </c>
      <c r="BC39" s="120">
        <v>0</v>
      </c>
    </row>
    <row r="40" spans="1:55" s="106" customFormat="1" ht="12" customHeight="1">
      <c r="A40" s="109" t="s">
        <v>165</v>
      </c>
      <c r="B40" s="110" t="s">
        <v>230</v>
      </c>
      <c r="C40" s="109" t="s">
        <v>231</v>
      </c>
      <c r="D40" s="120">
        <f t="shared" si="2"/>
        <v>3681</v>
      </c>
      <c r="E40" s="120">
        <f t="shared" si="3"/>
        <v>0</v>
      </c>
      <c r="F40" s="120">
        <v>0</v>
      </c>
      <c r="G40" s="120">
        <v>0</v>
      </c>
      <c r="H40" s="120">
        <f t="shared" si="4"/>
        <v>637</v>
      </c>
      <c r="I40" s="120">
        <v>637</v>
      </c>
      <c r="J40" s="120">
        <v>0</v>
      </c>
      <c r="K40" s="120">
        <f t="shared" si="5"/>
        <v>3044</v>
      </c>
      <c r="L40" s="120">
        <v>0</v>
      </c>
      <c r="M40" s="120">
        <v>3044</v>
      </c>
      <c r="N40" s="120">
        <f t="shared" si="6"/>
        <v>3681</v>
      </c>
      <c r="O40" s="120">
        <f t="shared" si="7"/>
        <v>637</v>
      </c>
      <c r="P40" s="120">
        <v>637</v>
      </c>
      <c r="Q40" s="120">
        <v>0</v>
      </c>
      <c r="R40" s="120">
        <v>0</v>
      </c>
      <c r="S40" s="120">
        <v>0</v>
      </c>
      <c r="T40" s="120">
        <v>0</v>
      </c>
      <c r="U40" s="120">
        <v>0</v>
      </c>
      <c r="V40" s="120">
        <f t="shared" si="8"/>
        <v>3044</v>
      </c>
      <c r="W40" s="120">
        <v>3044</v>
      </c>
      <c r="X40" s="120">
        <v>0</v>
      </c>
      <c r="Y40" s="120">
        <v>0</v>
      </c>
      <c r="Z40" s="120">
        <v>0</v>
      </c>
      <c r="AA40" s="120">
        <v>0</v>
      </c>
      <c r="AB40" s="120">
        <v>0</v>
      </c>
      <c r="AC40" s="120">
        <f t="shared" si="9"/>
        <v>0</v>
      </c>
      <c r="AD40" s="120">
        <v>0</v>
      </c>
      <c r="AE40" s="120">
        <v>0</v>
      </c>
      <c r="AF40" s="120">
        <f t="shared" si="10"/>
        <v>16</v>
      </c>
      <c r="AG40" s="120">
        <v>16</v>
      </c>
      <c r="AH40" s="120">
        <v>0</v>
      </c>
      <c r="AI40" s="120">
        <v>0</v>
      </c>
      <c r="AJ40" s="120">
        <f t="shared" si="11"/>
        <v>16</v>
      </c>
      <c r="AK40" s="120"/>
      <c r="AL40" s="120">
        <v>0</v>
      </c>
      <c r="AM40" s="120">
        <v>0</v>
      </c>
      <c r="AN40" s="120">
        <v>0</v>
      </c>
      <c r="AO40" s="120">
        <v>0</v>
      </c>
      <c r="AP40" s="120">
        <v>0</v>
      </c>
      <c r="AQ40" s="120">
        <v>0</v>
      </c>
      <c r="AR40" s="120">
        <v>0</v>
      </c>
      <c r="AS40" s="120">
        <v>16</v>
      </c>
      <c r="AT40" s="120">
        <f t="shared" si="12"/>
        <v>0</v>
      </c>
      <c r="AU40" s="120">
        <v>0</v>
      </c>
      <c r="AV40" s="120">
        <v>0</v>
      </c>
      <c r="AW40" s="120">
        <v>0</v>
      </c>
      <c r="AX40" s="120">
        <v>0</v>
      </c>
      <c r="AY40" s="120">
        <v>0</v>
      </c>
      <c r="AZ40" s="120">
        <f t="shared" si="13"/>
        <v>0</v>
      </c>
      <c r="BA40" s="120">
        <v>0</v>
      </c>
      <c r="BB40" s="120">
        <v>0</v>
      </c>
      <c r="BC40" s="120">
        <v>0</v>
      </c>
    </row>
    <row r="41" spans="1:55" s="106" customFormat="1" ht="12" customHeight="1">
      <c r="A41" s="109" t="s">
        <v>165</v>
      </c>
      <c r="B41" s="110" t="s">
        <v>232</v>
      </c>
      <c r="C41" s="109" t="s">
        <v>233</v>
      </c>
      <c r="D41" s="120">
        <f t="shared" si="2"/>
        <v>15005</v>
      </c>
      <c r="E41" s="120">
        <f t="shared" si="3"/>
        <v>0</v>
      </c>
      <c r="F41" s="120">
        <v>0</v>
      </c>
      <c r="G41" s="120">
        <v>0</v>
      </c>
      <c r="H41" s="120">
        <f t="shared" si="4"/>
        <v>0</v>
      </c>
      <c r="I41" s="120">
        <v>0</v>
      </c>
      <c r="J41" s="120">
        <v>0</v>
      </c>
      <c r="K41" s="120">
        <f t="shared" si="5"/>
        <v>15005</v>
      </c>
      <c r="L41" s="120">
        <v>1835</v>
      </c>
      <c r="M41" s="120">
        <v>13170</v>
      </c>
      <c r="N41" s="120">
        <f t="shared" si="6"/>
        <v>15005</v>
      </c>
      <c r="O41" s="120">
        <f t="shared" si="7"/>
        <v>1835</v>
      </c>
      <c r="P41" s="120">
        <v>1835</v>
      </c>
      <c r="Q41" s="120">
        <v>0</v>
      </c>
      <c r="R41" s="120">
        <v>0</v>
      </c>
      <c r="S41" s="120">
        <v>0</v>
      </c>
      <c r="T41" s="120">
        <v>0</v>
      </c>
      <c r="U41" s="120">
        <v>0</v>
      </c>
      <c r="V41" s="120">
        <f t="shared" si="8"/>
        <v>13170</v>
      </c>
      <c r="W41" s="120">
        <v>13170</v>
      </c>
      <c r="X41" s="120">
        <v>0</v>
      </c>
      <c r="Y41" s="120">
        <v>0</v>
      </c>
      <c r="Z41" s="120">
        <v>0</v>
      </c>
      <c r="AA41" s="120">
        <v>0</v>
      </c>
      <c r="AB41" s="120">
        <v>0</v>
      </c>
      <c r="AC41" s="120">
        <f t="shared" si="9"/>
        <v>0</v>
      </c>
      <c r="AD41" s="120">
        <v>0</v>
      </c>
      <c r="AE41" s="120">
        <v>0</v>
      </c>
      <c r="AF41" s="120">
        <f t="shared" si="10"/>
        <v>73</v>
      </c>
      <c r="AG41" s="120">
        <v>73</v>
      </c>
      <c r="AH41" s="120">
        <v>0</v>
      </c>
      <c r="AI41" s="120">
        <v>0</v>
      </c>
      <c r="AJ41" s="120">
        <f t="shared" si="11"/>
        <v>73</v>
      </c>
      <c r="AK41" s="120"/>
      <c r="AL41" s="120">
        <v>0</v>
      </c>
      <c r="AM41" s="120">
        <v>0</v>
      </c>
      <c r="AN41" s="120">
        <v>0</v>
      </c>
      <c r="AO41" s="120">
        <v>0</v>
      </c>
      <c r="AP41" s="120">
        <v>0</v>
      </c>
      <c r="AQ41" s="120">
        <v>0</v>
      </c>
      <c r="AR41" s="120">
        <v>73</v>
      </c>
      <c r="AS41" s="120">
        <v>0</v>
      </c>
      <c r="AT41" s="120">
        <f t="shared" si="12"/>
        <v>0</v>
      </c>
      <c r="AU41" s="120">
        <v>0</v>
      </c>
      <c r="AV41" s="120">
        <v>0</v>
      </c>
      <c r="AW41" s="120">
        <v>0</v>
      </c>
      <c r="AX41" s="120">
        <v>0</v>
      </c>
      <c r="AY41" s="120">
        <v>0</v>
      </c>
      <c r="AZ41" s="120">
        <f t="shared" si="13"/>
        <v>0</v>
      </c>
      <c r="BA41" s="120">
        <v>0</v>
      </c>
      <c r="BB41" s="120">
        <v>0</v>
      </c>
      <c r="BC41" s="120">
        <v>0</v>
      </c>
    </row>
    <row r="42" spans="1:55" s="106" customFormat="1" ht="12" customHeight="1">
      <c r="A42" s="109" t="s">
        <v>165</v>
      </c>
      <c r="B42" s="110" t="s">
        <v>234</v>
      </c>
      <c r="C42" s="109" t="s">
        <v>235</v>
      </c>
      <c r="D42" s="120">
        <f t="shared" si="2"/>
        <v>10448</v>
      </c>
      <c r="E42" s="120">
        <f t="shared" si="3"/>
        <v>0</v>
      </c>
      <c r="F42" s="120">
        <v>0</v>
      </c>
      <c r="G42" s="120">
        <v>0</v>
      </c>
      <c r="H42" s="120">
        <f t="shared" si="4"/>
        <v>936</v>
      </c>
      <c r="I42" s="120">
        <v>0</v>
      </c>
      <c r="J42" s="120">
        <v>936</v>
      </c>
      <c r="K42" s="120">
        <f t="shared" si="5"/>
        <v>9512</v>
      </c>
      <c r="L42" s="120">
        <v>1862</v>
      </c>
      <c r="M42" s="120">
        <v>7650</v>
      </c>
      <c r="N42" s="120">
        <f t="shared" si="6"/>
        <v>10448</v>
      </c>
      <c r="O42" s="120">
        <f t="shared" si="7"/>
        <v>1862</v>
      </c>
      <c r="P42" s="120">
        <v>1862</v>
      </c>
      <c r="Q42" s="120">
        <v>0</v>
      </c>
      <c r="R42" s="120">
        <v>0</v>
      </c>
      <c r="S42" s="120">
        <v>0</v>
      </c>
      <c r="T42" s="120">
        <v>0</v>
      </c>
      <c r="U42" s="120">
        <v>0</v>
      </c>
      <c r="V42" s="120">
        <f t="shared" si="8"/>
        <v>8586</v>
      </c>
      <c r="W42" s="120">
        <v>8586</v>
      </c>
      <c r="X42" s="120">
        <v>0</v>
      </c>
      <c r="Y42" s="120">
        <v>0</v>
      </c>
      <c r="Z42" s="120">
        <v>0</v>
      </c>
      <c r="AA42" s="120">
        <v>0</v>
      </c>
      <c r="AB42" s="120">
        <v>0</v>
      </c>
      <c r="AC42" s="120">
        <f t="shared" si="9"/>
        <v>0</v>
      </c>
      <c r="AD42" s="120">
        <v>0</v>
      </c>
      <c r="AE42" s="120">
        <v>0</v>
      </c>
      <c r="AF42" s="120">
        <f t="shared" si="10"/>
        <v>46</v>
      </c>
      <c r="AG42" s="120">
        <v>46</v>
      </c>
      <c r="AH42" s="120">
        <v>0</v>
      </c>
      <c r="AI42" s="120">
        <v>0</v>
      </c>
      <c r="AJ42" s="120">
        <f t="shared" si="11"/>
        <v>46</v>
      </c>
      <c r="AK42" s="120"/>
      <c r="AL42" s="120">
        <v>0</v>
      </c>
      <c r="AM42" s="120">
        <v>0</v>
      </c>
      <c r="AN42" s="120">
        <v>0</v>
      </c>
      <c r="AO42" s="120">
        <v>0</v>
      </c>
      <c r="AP42" s="120">
        <v>0</v>
      </c>
      <c r="AQ42" s="120">
        <v>0</v>
      </c>
      <c r="AR42" s="120">
        <v>46</v>
      </c>
      <c r="AS42" s="120">
        <v>0</v>
      </c>
      <c r="AT42" s="120">
        <f t="shared" si="12"/>
        <v>0</v>
      </c>
      <c r="AU42" s="120">
        <v>0</v>
      </c>
      <c r="AV42" s="120">
        <v>0</v>
      </c>
      <c r="AW42" s="120">
        <v>0</v>
      </c>
      <c r="AX42" s="120">
        <v>0</v>
      </c>
      <c r="AY42" s="120">
        <v>0</v>
      </c>
      <c r="AZ42" s="120">
        <f t="shared" si="13"/>
        <v>0</v>
      </c>
      <c r="BA42" s="120">
        <v>0</v>
      </c>
      <c r="BB42" s="120">
        <v>0</v>
      </c>
      <c r="BC42" s="120">
        <v>0</v>
      </c>
    </row>
  </sheetData>
  <sheetProtection/>
  <mergeCells count="36">
    <mergeCell ref="AL3:AL5"/>
    <mergeCell ref="AV3:AV5"/>
    <mergeCell ref="AW3:AW4"/>
    <mergeCell ref="AX3:AX4"/>
    <mergeCell ref="AN3:AN4"/>
    <mergeCell ref="BC3:BC4"/>
    <mergeCell ref="AY3:AY4"/>
    <mergeCell ref="AZ3:AZ4"/>
    <mergeCell ref="BA3:BA4"/>
    <mergeCell ref="BB3:BB4"/>
    <mergeCell ref="AO3:AO4"/>
    <mergeCell ref="AP3:AP4"/>
    <mergeCell ref="AU3:AU4"/>
    <mergeCell ref="AT2:AY2"/>
    <mergeCell ref="AQ3:AQ4"/>
    <mergeCell ref="AR3:AR4"/>
    <mergeCell ref="AS3:AS4"/>
    <mergeCell ref="AT3:AT4"/>
    <mergeCell ref="A2:A6"/>
    <mergeCell ref="B2:B6"/>
    <mergeCell ref="C2:C6"/>
    <mergeCell ref="AF2:AI2"/>
    <mergeCell ref="AH3:AH4"/>
    <mergeCell ref="AI3:AI4"/>
    <mergeCell ref="O3:U3"/>
    <mergeCell ref="V3:AB3"/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ゴシック,標準"&amp;14し尿処理の状況（平成24年度実績）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352"/>
  <sheetViews>
    <sheetView zoomScaleSheetLayoutView="85" zoomScalePageLayoutView="0" workbookViewId="0" topLeftCell="A1">
      <selection activeCell="O1" sqref="O1:AJ16384"/>
    </sheetView>
  </sheetViews>
  <sheetFormatPr defaultColWidth="0" defaultRowHeight="14.25" zeroHeight="1"/>
  <cols>
    <col min="1" max="1" width="4.69921875" style="3" customWidth="1"/>
    <col min="2" max="2" width="8.09765625" style="3" customWidth="1"/>
    <col min="3" max="3" width="13.3984375" style="3" customWidth="1"/>
    <col min="4" max="4" width="15.19921875" style="3" customWidth="1"/>
    <col min="5" max="5" width="3.3984375" style="3" customWidth="1"/>
    <col min="6" max="6" width="3.8984375" style="3" customWidth="1"/>
    <col min="7" max="7" width="17" style="3" customWidth="1"/>
    <col min="8" max="10" width="15.8984375" style="3" customWidth="1"/>
    <col min="11" max="11" width="8" style="3" customWidth="1"/>
    <col min="12" max="13" width="15.8984375" style="3" customWidth="1"/>
    <col min="14" max="14" width="2.59765625" style="3" customWidth="1"/>
    <col min="15" max="26" width="8.8984375" style="3" hidden="1" customWidth="1"/>
    <col min="27" max="27" width="14.5" style="3" hidden="1" customWidth="1"/>
    <col min="28" max="28" width="14.5" style="45" hidden="1" customWidth="1"/>
    <col min="29" max="29" width="3" style="45" hidden="1" customWidth="1"/>
    <col min="30" max="30" width="10.8984375" style="45" hidden="1" customWidth="1"/>
    <col min="31" max="31" width="8.8984375" style="45" hidden="1" customWidth="1"/>
    <col min="32" max="32" width="8.8984375" style="10" hidden="1" customWidth="1"/>
    <col min="33" max="33" width="5" style="10" hidden="1" customWidth="1"/>
    <col min="34" max="34" width="8.8984375" style="3" hidden="1" customWidth="1"/>
    <col min="35" max="35" width="4" style="3" hidden="1" customWidth="1"/>
    <col min="36" max="36" width="10" style="3" hidden="1" customWidth="1"/>
    <col min="37" max="16384" width="8.8984375" style="3" hidden="1" customWidth="1"/>
  </cols>
  <sheetData>
    <row r="1" ht="14.25" thickBot="1"/>
    <row r="2" spans="1:33" ht="14.25" thickBot="1">
      <c r="A2" s="48"/>
      <c r="B2" s="11" t="s">
        <v>123</v>
      </c>
      <c r="C2" s="44" t="s">
        <v>236</v>
      </c>
      <c r="D2" s="94" t="s">
        <v>124</v>
      </c>
      <c r="E2" s="2"/>
      <c r="F2" s="2"/>
      <c r="G2" s="2"/>
      <c r="H2" s="2"/>
      <c r="I2" s="2"/>
      <c r="J2" s="2"/>
      <c r="K2" s="2"/>
      <c r="L2" s="2" t="str">
        <f>LEFT(C2,2)</f>
        <v>10</v>
      </c>
      <c r="M2" s="2" t="str">
        <f>IF(L2&lt;&gt;"",VLOOKUP(L2,$AI$6:$AJ$52,2,FALSE),"-")</f>
        <v>群馬県</v>
      </c>
      <c r="AA2" s="1">
        <f>IF(VALUE(C2)=0,0,1)</f>
        <v>1</v>
      </c>
      <c r="AB2" s="10" t="str">
        <f>IF(AA2=0,"",VLOOKUP(C2,'水洗化人口等'!B7:C42,2,FALSE))</f>
        <v>合計</v>
      </c>
      <c r="AC2" s="10"/>
      <c r="AD2" s="46">
        <f>IF(AA2=0,1,IF(ISERROR(AB2),1,0))</f>
        <v>0</v>
      </c>
      <c r="AF2" s="10">
        <f>COUNTA('水洗化人口等'!B7:B42)+6</f>
        <v>42</v>
      </c>
      <c r="AG2" s="10">
        <f>IF(AA2=0,0,VLOOKUP(C2,AF5:AG300,2,FALSE))</f>
        <v>7</v>
      </c>
    </row>
    <row r="3" ht="13.5">
      <c r="AD3" s="46"/>
    </row>
    <row r="4" spans="2:30" ht="13.5">
      <c r="B4" s="12" t="s">
        <v>163</v>
      </c>
      <c r="C4" s="13"/>
      <c r="AA4" s="43"/>
      <c r="AB4" s="47"/>
      <c r="AC4" s="47"/>
      <c r="AD4" s="47"/>
    </row>
    <row r="5" spans="10:33" ht="14.25" thickBot="1">
      <c r="J5" s="14"/>
      <c r="AF5" s="10">
        <f>+'水洗化人口等'!B5</f>
        <v>0</v>
      </c>
      <c r="AG5" s="10">
        <v>5</v>
      </c>
    </row>
    <row r="6" spans="6:36" ht="27.75" thickBot="1">
      <c r="F6" s="176" t="s">
        <v>125</v>
      </c>
      <c r="G6" s="177"/>
      <c r="H6" s="38" t="s">
        <v>126</v>
      </c>
      <c r="I6" s="38" t="s">
        <v>127</v>
      </c>
      <c r="J6" s="38" t="s">
        <v>128</v>
      </c>
      <c r="K6" s="4" t="s">
        <v>129</v>
      </c>
      <c r="L6" s="15" t="s">
        <v>130</v>
      </c>
      <c r="M6" s="39" t="s">
        <v>131</v>
      </c>
      <c r="AF6" s="10">
        <f>+'水洗化人口等'!B6</f>
        <v>0</v>
      </c>
      <c r="AG6" s="10">
        <v>6</v>
      </c>
      <c r="AI6" s="42" t="s">
        <v>237</v>
      </c>
      <c r="AJ6" s="2" t="s">
        <v>53</v>
      </c>
    </row>
    <row r="7" spans="2:36" ht="16.5" customHeight="1">
      <c r="B7" s="181" t="s">
        <v>132</v>
      </c>
      <c r="C7" s="5" t="s">
        <v>133</v>
      </c>
      <c r="D7" s="16">
        <f>AD7</f>
        <v>138742</v>
      </c>
      <c r="F7" s="178" t="s">
        <v>134</v>
      </c>
      <c r="G7" s="6" t="s">
        <v>100</v>
      </c>
      <c r="H7" s="17">
        <f aca="true" t="shared" si="0" ref="H7:H12">AD14</f>
        <v>84719</v>
      </c>
      <c r="I7" s="17">
        <f aca="true" t="shared" si="1" ref="I7:I12">AD24</f>
        <v>383028</v>
      </c>
      <c r="J7" s="17">
        <f aca="true" t="shared" si="2" ref="J7:J12">SUM(H7:I7)</f>
        <v>467747</v>
      </c>
      <c r="K7" s="18">
        <f aca="true" t="shared" si="3" ref="K7:K12">IF(J$13&gt;0,J7/J$13,0)</f>
        <v>0.9669688355987389</v>
      </c>
      <c r="L7" s="19">
        <f>AD34</f>
        <v>3981</v>
      </c>
      <c r="M7" s="20">
        <f>AD37</f>
        <v>1337</v>
      </c>
      <c r="AA7" s="3" t="s">
        <v>238</v>
      </c>
      <c r="AB7" s="45" t="s">
        <v>239</v>
      </c>
      <c r="AC7" s="45" t="s">
        <v>240</v>
      </c>
      <c r="AD7" s="10">
        <f aca="true" ca="1" t="shared" si="4" ref="AD7:AD53">IF(AD$2=0,INDIRECT(AB7&amp;"!"&amp;AC7&amp;$AG$2),0)</f>
        <v>138742</v>
      </c>
      <c r="AF7" s="42" t="str">
        <f>+'水洗化人口等'!B7</f>
        <v>10000</v>
      </c>
      <c r="AG7" s="10">
        <v>7</v>
      </c>
      <c r="AI7" s="42" t="s">
        <v>241</v>
      </c>
      <c r="AJ7" s="2" t="s">
        <v>52</v>
      </c>
    </row>
    <row r="8" spans="2:36" ht="16.5" customHeight="1">
      <c r="B8" s="182"/>
      <c r="C8" s="6" t="s">
        <v>68</v>
      </c>
      <c r="D8" s="21">
        <f>AD8</f>
        <v>105</v>
      </c>
      <c r="F8" s="179"/>
      <c r="G8" s="6" t="s">
        <v>102</v>
      </c>
      <c r="H8" s="17">
        <f t="shared" si="0"/>
        <v>0</v>
      </c>
      <c r="I8" s="17">
        <f t="shared" si="1"/>
        <v>6745</v>
      </c>
      <c r="J8" s="17">
        <f t="shared" si="2"/>
        <v>6745</v>
      </c>
      <c r="K8" s="18">
        <f t="shared" si="3"/>
        <v>0.013943873068375627</v>
      </c>
      <c r="L8" s="19">
        <f>AD35</f>
        <v>0</v>
      </c>
      <c r="M8" s="20">
        <f>AD38</f>
        <v>555</v>
      </c>
      <c r="AA8" s="3" t="s">
        <v>242</v>
      </c>
      <c r="AB8" s="45" t="s">
        <v>239</v>
      </c>
      <c r="AC8" s="45" t="s">
        <v>243</v>
      </c>
      <c r="AD8" s="10">
        <f ca="1" t="shared" si="4"/>
        <v>105</v>
      </c>
      <c r="AF8" s="42" t="str">
        <f>+'水洗化人口等'!B8</f>
        <v>10201</v>
      </c>
      <c r="AG8" s="10">
        <v>8</v>
      </c>
      <c r="AI8" s="42" t="s">
        <v>244</v>
      </c>
      <c r="AJ8" s="2" t="s">
        <v>51</v>
      </c>
    </row>
    <row r="9" spans="2:36" ht="16.5" customHeight="1">
      <c r="B9" s="183"/>
      <c r="C9" s="7" t="s">
        <v>135</v>
      </c>
      <c r="D9" s="22">
        <f>SUM(D7:D8)</f>
        <v>138847</v>
      </c>
      <c r="F9" s="179"/>
      <c r="G9" s="6" t="s">
        <v>1</v>
      </c>
      <c r="H9" s="17">
        <f t="shared" si="0"/>
        <v>0</v>
      </c>
      <c r="I9" s="17">
        <f t="shared" si="1"/>
        <v>0</v>
      </c>
      <c r="J9" s="17">
        <f t="shared" si="2"/>
        <v>0</v>
      </c>
      <c r="K9" s="18">
        <f t="shared" si="3"/>
        <v>0</v>
      </c>
      <c r="L9" s="19">
        <f>AD36</f>
        <v>0</v>
      </c>
      <c r="M9" s="20">
        <f>AD39</f>
        <v>0</v>
      </c>
      <c r="AA9" s="3" t="s">
        <v>245</v>
      </c>
      <c r="AB9" s="45" t="s">
        <v>239</v>
      </c>
      <c r="AC9" s="45" t="s">
        <v>246</v>
      </c>
      <c r="AD9" s="10">
        <f ca="1" t="shared" si="4"/>
        <v>910321</v>
      </c>
      <c r="AF9" s="42" t="str">
        <f>+'水洗化人口等'!B9</f>
        <v>10202</v>
      </c>
      <c r="AG9" s="10">
        <v>9</v>
      </c>
      <c r="AI9" s="42" t="s">
        <v>247</v>
      </c>
      <c r="AJ9" s="2" t="s">
        <v>50</v>
      </c>
    </row>
    <row r="10" spans="2:36" ht="16.5" customHeight="1">
      <c r="B10" s="184" t="s">
        <v>137</v>
      </c>
      <c r="C10" s="95" t="s">
        <v>136</v>
      </c>
      <c r="D10" s="21">
        <f>AD9</f>
        <v>910321</v>
      </c>
      <c r="F10" s="179"/>
      <c r="G10" s="6" t="s">
        <v>115</v>
      </c>
      <c r="H10" s="17">
        <f t="shared" si="0"/>
        <v>0</v>
      </c>
      <c r="I10" s="17">
        <f t="shared" si="1"/>
        <v>0</v>
      </c>
      <c r="J10" s="17">
        <f t="shared" si="2"/>
        <v>0</v>
      </c>
      <c r="K10" s="18">
        <f t="shared" si="3"/>
        <v>0</v>
      </c>
      <c r="L10" s="23" t="s">
        <v>138</v>
      </c>
      <c r="M10" s="24" t="s">
        <v>138</v>
      </c>
      <c r="AA10" s="3" t="s">
        <v>248</v>
      </c>
      <c r="AB10" s="45" t="s">
        <v>239</v>
      </c>
      <c r="AC10" s="45" t="s">
        <v>249</v>
      </c>
      <c r="AD10" s="10">
        <f ca="1" t="shared" si="4"/>
        <v>25117</v>
      </c>
      <c r="AF10" s="42" t="str">
        <f>+'水洗化人口等'!B10</f>
        <v>10203</v>
      </c>
      <c r="AG10" s="10">
        <v>10</v>
      </c>
      <c r="AI10" s="42" t="s">
        <v>250</v>
      </c>
      <c r="AJ10" s="2" t="s">
        <v>49</v>
      </c>
    </row>
    <row r="11" spans="2:36" ht="16.5" customHeight="1">
      <c r="B11" s="185"/>
      <c r="C11" s="6" t="s">
        <v>139</v>
      </c>
      <c r="D11" s="21">
        <f>AD10</f>
        <v>25117</v>
      </c>
      <c r="F11" s="179"/>
      <c r="G11" s="6" t="s">
        <v>117</v>
      </c>
      <c r="H11" s="17">
        <f t="shared" si="0"/>
        <v>0</v>
      </c>
      <c r="I11" s="17">
        <f t="shared" si="1"/>
        <v>0</v>
      </c>
      <c r="J11" s="17">
        <f t="shared" si="2"/>
        <v>0</v>
      </c>
      <c r="K11" s="18">
        <f t="shared" si="3"/>
        <v>0</v>
      </c>
      <c r="L11" s="23" t="s">
        <v>138</v>
      </c>
      <c r="M11" s="24" t="s">
        <v>138</v>
      </c>
      <c r="AA11" s="3" t="s">
        <v>251</v>
      </c>
      <c r="AB11" s="45" t="s">
        <v>239</v>
      </c>
      <c r="AC11" s="45" t="s">
        <v>252</v>
      </c>
      <c r="AD11" s="10">
        <f ca="1" t="shared" si="4"/>
        <v>957288</v>
      </c>
      <c r="AF11" s="42" t="str">
        <f>+'水洗化人口等'!B11</f>
        <v>10204</v>
      </c>
      <c r="AG11" s="10">
        <v>11</v>
      </c>
      <c r="AI11" s="42" t="s">
        <v>253</v>
      </c>
      <c r="AJ11" s="2" t="s">
        <v>48</v>
      </c>
    </row>
    <row r="12" spans="2:36" ht="16.5" customHeight="1">
      <c r="B12" s="185"/>
      <c r="C12" s="6" t="s">
        <v>140</v>
      </c>
      <c r="D12" s="21">
        <f>AD11</f>
        <v>957288</v>
      </c>
      <c r="F12" s="179"/>
      <c r="G12" s="6" t="s">
        <v>119</v>
      </c>
      <c r="H12" s="17">
        <f t="shared" si="0"/>
        <v>0</v>
      </c>
      <c r="I12" s="17">
        <f t="shared" si="1"/>
        <v>9233</v>
      </c>
      <c r="J12" s="17">
        <f t="shared" si="2"/>
        <v>9233</v>
      </c>
      <c r="K12" s="18">
        <f t="shared" si="3"/>
        <v>0.01908729133288542</v>
      </c>
      <c r="L12" s="23" t="s">
        <v>138</v>
      </c>
      <c r="M12" s="24" t="s">
        <v>138</v>
      </c>
      <c r="AA12" s="3" t="s">
        <v>254</v>
      </c>
      <c r="AB12" s="45" t="s">
        <v>239</v>
      </c>
      <c r="AC12" s="45" t="s">
        <v>255</v>
      </c>
      <c r="AD12" s="10">
        <f ca="1" t="shared" si="4"/>
        <v>416177</v>
      </c>
      <c r="AF12" s="42" t="str">
        <f>+'水洗化人口等'!B12</f>
        <v>10205</v>
      </c>
      <c r="AG12" s="10">
        <v>12</v>
      </c>
      <c r="AI12" s="42" t="s">
        <v>256</v>
      </c>
      <c r="AJ12" s="2" t="s">
        <v>47</v>
      </c>
    </row>
    <row r="13" spans="2:36" ht="16.5" customHeight="1">
      <c r="B13" s="186"/>
      <c r="C13" s="7" t="s">
        <v>135</v>
      </c>
      <c r="D13" s="22">
        <f>SUM(D10:D12)</f>
        <v>1892726</v>
      </c>
      <c r="F13" s="180"/>
      <c r="G13" s="6" t="s">
        <v>135</v>
      </c>
      <c r="H13" s="17">
        <f>SUM(H7:H12)</f>
        <v>84719</v>
      </c>
      <c r="I13" s="17">
        <f>SUM(I7:I12)</f>
        <v>399006</v>
      </c>
      <c r="J13" s="17">
        <f>SUM(J7:J12)</f>
        <v>483725</v>
      </c>
      <c r="K13" s="18">
        <v>1</v>
      </c>
      <c r="L13" s="23" t="s">
        <v>138</v>
      </c>
      <c r="M13" s="24" t="s">
        <v>138</v>
      </c>
      <c r="AA13" s="3" t="s">
        <v>257</v>
      </c>
      <c r="AB13" s="45" t="s">
        <v>239</v>
      </c>
      <c r="AC13" s="45" t="s">
        <v>258</v>
      </c>
      <c r="AD13" s="10">
        <f ca="1" t="shared" si="4"/>
        <v>41412</v>
      </c>
      <c r="AF13" s="42" t="str">
        <f>+'水洗化人口等'!B13</f>
        <v>10206</v>
      </c>
      <c r="AG13" s="10">
        <v>13</v>
      </c>
      <c r="AI13" s="42" t="s">
        <v>259</v>
      </c>
      <c r="AJ13" s="2" t="s">
        <v>46</v>
      </c>
    </row>
    <row r="14" spans="2:36" ht="16.5" customHeight="1" thickBot="1">
      <c r="B14" s="163" t="s">
        <v>141</v>
      </c>
      <c r="C14" s="164"/>
      <c r="D14" s="25">
        <f>SUM(D9,D13)</f>
        <v>2031573</v>
      </c>
      <c r="F14" s="161" t="s">
        <v>142</v>
      </c>
      <c r="G14" s="162"/>
      <c r="H14" s="17">
        <f>AD20</f>
        <v>64</v>
      </c>
      <c r="I14" s="17">
        <f>AD30</f>
        <v>0</v>
      </c>
      <c r="J14" s="17">
        <f>SUM(H14:I14)</f>
        <v>64</v>
      </c>
      <c r="K14" s="26" t="s">
        <v>138</v>
      </c>
      <c r="L14" s="23" t="s">
        <v>138</v>
      </c>
      <c r="M14" s="24" t="s">
        <v>138</v>
      </c>
      <c r="AA14" s="3" t="s">
        <v>260</v>
      </c>
      <c r="AB14" s="45" t="s">
        <v>261</v>
      </c>
      <c r="AC14" s="45" t="s">
        <v>255</v>
      </c>
      <c r="AD14" s="10">
        <f ca="1" t="shared" si="4"/>
        <v>84719</v>
      </c>
      <c r="AF14" s="42" t="str">
        <f>+'水洗化人口等'!B14</f>
        <v>10207</v>
      </c>
      <c r="AG14" s="10">
        <v>14</v>
      </c>
      <c r="AI14" s="42" t="s">
        <v>262</v>
      </c>
      <c r="AJ14" s="2" t="s">
        <v>45</v>
      </c>
    </row>
    <row r="15" spans="2:36" ht="16.5" customHeight="1" thickBot="1">
      <c r="B15" s="163" t="s">
        <v>59</v>
      </c>
      <c r="C15" s="164"/>
      <c r="D15" s="25">
        <f>AD13</f>
        <v>41412</v>
      </c>
      <c r="F15" s="163" t="s">
        <v>54</v>
      </c>
      <c r="G15" s="164"/>
      <c r="H15" s="27">
        <f>SUM(H13:H14)</f>
        <v>84783</v>
      </c>
      <c r="I15" s="27">
        <f>SUM(I13:I14)</f>
        <v>399006</v>
      </c>
      <c r="J15" s="27">
        <f>SUM(J13:J14)</f>
        <v>483789</v>
      </c>
      <c r="K15" s="28" t="s">
        <v>138</v>
      </c>
      <c r="L15" s="29">
        <f>SUM(L7:L9)</f>
        <v>3981</v>
      </c>
      <c r="M15" s="30">
        <f>SUM(M7:M9)</f>
        <v>1892</v>
      </c>
      <c r="AA15" s="3" t="s">
        <v>263</v>
      </c>
      <c r="AB15" s="45" t="s">
        <v>261</v>
      </c>
      <c r="AC15" s="45" t="s">
        <v>264</v>
      </c>
      <c r="AD15" s="10">
        <f ca="1" t="shared" si="4"/>
        <v>0</v>
      </c>
      <c r="AF15" s="42" t="str">
        <f>+'水洗化人口等'!B15</f>
        <v>10208</v>
      </c>
      <c r="AG15" s="10">
        <v>15</v>
      </c>
      <c r="AI15" s="42" t="s">
        <v>265</v>
      </c>
      <c r="AJ15" s="2" t="s">
        <v>44</v>
      </c>
    </row>
    <row r="16" spans="2:36" ht="16.5" customHeight="1" thickBot="1">
      <c r="B16" s="96" t="s">
        <v>143</v>
      </c>
      <c r="AA16" s="3" t="s">
        <v>266</v>
      </c>
      <c r="AB16" s="45" t="s">
        <v>261</v>
      </c>
      <c r="AC16" s="45" t="s">
        <v>258</v>
      </c>
      <c r="AD16" s="10">
        <f ca="1" t="shared" si="4"/>
        <v>0</v>
      </c>
      <c r="AF16" s="42" t="str">
        <f>+'水洗化人口等'!B16</f>
        <v>10209</v>
      </c>
      <c r="AG16" s="10">
        <v>16</v>
      </c>
      <c r="AI16" s="42" t="s">
        <v>267</v>
      </c>
      <c r="AJ16" s="2" t="s">
        <v>43</v>
      </c>
    </row>
    <row r="17" spans="3:36" ht="16.5" customHeight="1" thickBot="1">
      <c r="C17" s="31">
        <f>AD12</f>
        <v>416177</v>
      </c>
      <c r="D17" s="3" t="s">
        <v>144</v>
      </c>
      <c r="J17" s="14"/>
      <c r="AA17" s="3" t="s">
        <v>268</v>
      </c>
      <c r="AB17" s="45" t="s">
        <v>261</v>
      </c>
      <c r="AC17" s="45" t="s">
        <v>269</v>
      </c>
      <c r="AD17" s="10">
        <f ca="1" t="shared" si="4"/>
        <v>0</v>
      </c>
      <c r="AF17" s="42" t="str">
        <f>+'水洗化人口等'!B17</f>
        <v>10210</v>
      </c>
      <c r="AG17" s="10">
        <v>17</v>
      </c>
      <c r="AI17" s="42" t="s">
        <v>270</v>
      </c>
      <c r="AJ17" s="2" t="s">
        <v>42</v>
      </c>
    </row>
    <row r="18" spans="6:36" ht="30" customHeight="1">
      <c r="F18" s="176" t="s">
        <v>145</v>
      </c>
      <c r="G18" s="177"/>
      <c r="H18" s="38" t="s">
        <v>126</v>
      </c>
      <c r="I18" s="38" t="s">
        <v>127</v>
      </c>
      <c r="J18" s="41" t="s">
        <v>128</v>
      </c>
      <c r="AA18" s="3" t="s">
        <v>271</v>
      </c>
      <c r="AB18" s="45" t="s">
        <v>261</v>
      </c>
      <c r="AC18" s="45" t="s">
        <v>272</v>
      </c>
      <c r="AD18" s="10">
        <f ca="1" t="shared" si="4"/>
        <v>0</v>
      </c>
      <c r="AF18" s="42" t="str">
        <f>+'水洗化人口等'!B18</f>
        <v>10211</v>
      </c>
      <c r="AG18" s="10">
        <v>18</v>
      </c>
      <c r="AI18" s="42" t="s">
        <v>273</v>
      </c>
      <c r="AJ18" s="2" t="s">
        <v>41</v>
      </c>
    </row>
    <row r="19" spans="3:36" ht="16.5" customHeight="1">
      <c r="C19" s="40" t="s">
        <v>146</v>
      </c>
      <c r="D19" s="9">
        <f>IF(D$14&gt;0,D13/D$14,0)</f>
        <v>0.9316554216855609</v>
      </c>
      <c r="F19" s="161" t="s">
        <v>147</v>
      </c>
      <c r="G19" s="162"/>
      <c r="H19" s="17">
        <f>AD21</f>
        <v>266</v>
      </c>
      <c r="I19" s="17">
        <f>AD31</f>
        <v>1209</v>
      </c>
      <c r="J19" s="21">
        <f>SUM(H19:I19)</f>
        <v>1475</v>
      </c>
      <c r="AA19" s="3" t="s">
        <v>274</v>
      </c>
      <c r="AB19" s="45" t="s">
        <v>261</v>
      </c>
      <c r="AC19" s="45" t="s">
        <v>275</v>
      </c>
      <c r="AD19" s="10">
        <f ca="1" t="shared" si="4"/>
        <v>0</v>
      </c>
      <c r="AF19" s="42" t="str">
        <f>+'水洗化人口等'!B19</f>
        <v>10212</v>
      </c>
      <c r="AG19" s="10">
        <v>19</v>
      </c>
      <c r="AI19" s="42" t="s">
        <v>276</v>
      </c>
      <c r="AJ19" s="2" t="s">
        <v>40</v>
      </c>
    </row>
    <row r="20" spans="3:36" ht="16.5" customHeight="1">
      <c r="C20" s="40" t="s">
        <v>148</v>
      </c>
      <c r="D20" s="9">
        <f>IF(D$14&gt;0,D9/D$14,0)</f>
        <v>0.0683445783144391</v>
      </c>
      <c r="F20" s="161" t="s">
        <v>149</v>
      </c>
      <c r="G20" s="162"/>
      <c r="H20" s="17">
        <f>AD22</f>
        <v>7109</v>
      </c>
      <c r="I20" s="17">
        <f>AD32</f>
        <v>20532</v>
      </c>
      <c r="J20" s="21">
        <f>SUM(H20:I20)</f>
        <v>27641</v>
      </c>
      <c r="AA20" s="3" t="s">
        <v>277</v>
      </c>
      <c r="AB20" s="45" t="s">
        <v>261</v>
      </c>
      <c r="AC20" s="45" t="s">
        <v>278</v>
      </c>
      <c r="AD20" s="10">
        <f ca="1" t="shared" si="4"/>
        <v>64</v>
      </c>
      <c r="AF20" s="42" t="str">
        <f>+'水洗化人口等'!B20</f>
        <v>10344</v>
      </c>
      <c r="AG20" s="10">
        <v>20</v>
      </c>
      <c r="AI20" s="42" t="s">
        <v>279</v>
      </c>
      <c r="AJ20" s="2" t="s">
        <v>39</v>
      </c>
    </row>
    <row r="21" spans="3:36" ht="16.5" customHeight="1">
      <c r="C21" s="40" t="s">
        <v>150</v>
      </c>
      <c r="D21" s="9">
        <f>IF(D$14&gt;0,D10/D$14,0)</f>
        <v>0.44808677807787367</v>
      </c>
      <c r="F21" s="161" t="s">
        <v>151</v>
      </c>
      <c r="G21" s="162"/>
      <c r="H21" s="17">
        <f>AD23</f>
        <v>77344</v>
      </c>
      <c r="I21" s="17">
        <f>AD33</f>
        <v>377265</v>
      </c>
      <c r="J21" s="21">
        <f>SUM(H21:I21)</f>
        <v>454609</v>
      </c>
      <c r="AA21" s="3" t="s">
        <v>280</v>
      </c>
      <c r="AB21" s="45" t="s">
        <v>261</v>
      </c>
      <c r="AC21" s="45" t="s">
        <v>281</v>
      </c>
      <c r="AD21" s="10">
        <f ca="1" t="shared" si="4"/>
        <v>266</v>
      </c>
      <c r="AF21" s="42" t="str">
        <f>+'水洗化人口等'!B21</f>
        <v>10345</v>
      </c>
      <c r="AG21" s="10">
        <v>21</v>
      </c>
      <c r="AI21" s="42" t="s">
        <v>282</v>
      </c>
      <c r="AJ21" s="2" t="s">
        <v>38</v>
      </c>
    </row>
    <row r="22" spans="3:36" ht="16.5" customHeight="1" thickBot="1">
      <c r="C22" s="40" t="s">
        <v>152</v>
      </c>
      <c r="D22" s="9">
        <f>IF(D$14&gt;0,D12/D$14,0)</f>
        <v>0.4712053172590894</v>
      </c>
      <c r="F22" s="163" t="s">
        <v>54</v>
      </c>
      <c r="G22" s="164"/>
      <c r="H22" s="27">
        <f>SUM(H19:H21)</f>
        <v>84719</v>
      </c>
      <c r="I22" s="27">
        <f>SUM(I19:I21)</f>
        <v>399006</v>
      </c>
      <c r="J22" s="32">
        <f>SUM(J19:J21)</f>
        <v>483725</v>
      </c>
      <c r="AA22" s="3" t="s">
        <v>283</v>
      </c>
      <c r="AB22" s="45" t="s">
        <v>261</v>
      </c>
      <c r="AC22" s="45" t="s">
        <v>284</v>
      </c>
      <c r="AD22" s="10">
        <f ca="1" t="shared" si="4"/>
        <v>7109</v>
      </c>
      <c r="AF22" s="42" t="str">
        <f>+'水洗化人口等'!B22</f>
        <v>10366</v>
      </c>
      <c r="AG22" s="10">
        <v>22</v>
      </c>
      <c r="AI22" s="42" t="s">
        <v>285</v>
      </c>
      <c r="AJ22" s="2" t="s">
        <v>37</v>
      </c>
    </row>
    <row r="23" spans="3:36" ht="16.5" customHeight="1">
      <c r="C23" s="40" t="s">
        <v>153</v>
      </c>
      <c r="D23" s="9">
        <f>IF(D$14&gt;0,C17/D$14,0)</f>
        <v>0.20485456343434374</v>
      </c>
      <c r="F23" s="8"/>
      <c r="J23" s="33"/>
      <c r="AA23" s="3" t="s">
        <v>286</v>
      </c>
      <c r="AB23" s="45" t="s">
        <v>261</v>
      </c>
      <c r="AC23" s="45" t="s">
        <v>287</v>
      </c>
      <c r="AD23" s="10">
        <f ca="1" t="shared" si="4"/>
        <v>77344</v>
      </c>
      <c r="AF23" s="42" t="str">
        <f>+'水洗化人口等'!B23</f>
        <v>10367</v>
      </c>
      <c r="AG23" s="10">
        <v>23</v>
      </c>
      <c r="AI23" s="42" t="s">
        <v>288</v>
      </c>
      <c r="AJ23" s="2" t="s">
        <v>36</v>
      </c>
    </row>
    <row r="24" spans="3:36" ht="16.5" customHeight="1" thickBot="1">
      <c r="C24" s="40" t="s">
        <v>154</v>
      </c>
      <c r="D24" s="9">
        <f>IF(D$9&gt;0,D7/D$9,0)</f>
        <v>0.9992437719216115</v>
      </c>
      <c r="J24" s="34" t="s">
        <v>155</v>
      </c>
      <c r="AA24" s="3" t="s">
        <v>260</v>
      </c>
      <c r="AB24" s="45" t="s">
        <v>261</v>
      </c>
      <c r="AC24" s="45" t="s">
        <v>289</v>
      </c>
      <c r="AD24" s="10">
        <f ca="1" t="shared" si="4"/>
        <v>383028</v>
      </c>
      <c r="AF24" s="42" t="str">
        <f>+'水洗化人口等'!B24</f>
        <v>10382</v>
      </c>
      <c r="AG24" s="10">
        <v>24</v>
      </c>
      <c r="AI24" s="42" t="s">
        <v>290</v>
      </c>
      <c r="AJ24" s="2" t="s">
        <v>35</v>
      </c>
    </row>
    <row r="25" spans="3:36" ht="16.5" customHeight="1">
      <c r="C25" s="40" t="s">
        <v>156</v>
      </c>
      <c r="D25" s="9">
        <f>IF(D$9&gt;0,D8/D$9,0)</f>
        <v>0.000756228078388442</v>
      </c>
      <c r="F25" s="172" t="s">
        <v>6</v>
      </c>
      <c r="G25" s="173"/>
      <c r="H25" s="173"/>
      <c r="I25" s="165" t="s">
        <v>157</v>
      </c>
      <c r="J25" s="167" t="s">
        <v>158</v>
      </c>
      <c r="AA25" s="3" t="s">
        <v>263</v>
      </c>
      <c r="AB25" s="45" t="s">
        <v>261</v>
      </c>
      <c r="AC25" s="45" t="s">
        <v>291</v>
      </c>
      <c r="AD25" s="10">
        <f ca="1" t="shared" si="4"/>
        <v>6745</v>
      </c>
      <c r="AF25" s="42" t="str">
        <f>+'水洗化人口等'!B25</f>
        <v>10383</v>
      </c>
      <c r="AG25" s="10">
        <v>25</v>
      </c>
      <c r="AI25" s="42" t="s">
        <v>292</v>
      </c>
      <c r="AJ25" s="2" t="s">
        <v>34</v>
      </c>
    </row>
    <row r="26" spans="6:36" ht="16.5" customHeight="1">
      <c r="F26" s="174"/>
      <c r="G26" s="175"/>
      <c r="H26" s="175"/>
      <c r="I26" s="166"/>
      <c r="J26" s="168"/>
      <c r="AA26" s="3" t="s">
        <v>266</v>
      </c>
      <c r="AB26" s="45" t="s">
        <v>261</v>
      </c>
      <c r="AC26" s="45" t="s">
        <v>293</v>
      </c>
      <c r="AD26" s="10">
        <f ca="1" t="shared" si="4"/>
        <v>0</v>
      </c>
      <c r="AF26" s="42" t="str">
        <f>+'水洗化人口等'!B26</f>
        <v>10384</v>
      </c>
      <c r="AG26" s="10">
        <v>26</v>
      </c>
      <c r="AI26" s="42" t="s">
        <v>294</v>
      </c>
      <c r="AJ26" s="2" t="s">
        <v>33</v>
      </c>
    </row>
    <row r="27" spans="6:36" ht="16.5" customHeight="1">
      <c r="F27" s="158" t="s">
        <v>105</v>
      </c>
      <c r="G27" s="159"/>
      <c r="H27" s="160"/>
      <c r="I27" s="19">
        <f aca="true" t="shared" si="5" ref="I27:I35">AD40</f>
        <v>61979</v>
      </c>
      <c r="J27" s="35">
        <f>AD49</f>
        <v>727</v>
      </c>
      <c r="AA27" s="3" t="s">
        <v>268</v>
      </c>
      <c r="AB27" s="45" t="s">
        <v>261</v>
      </c>
      <c r="AC27" s="45" t="s">
        <v>295</v>
      </c>
      <c r="AD27" s="10">
        <f ca="1" t="shared" si="4"/>
        <v>0</v>
      </c>
      <c r="AF27" s="42" t="str">
        <f>+'水洗化人口等'!B27</f>
        <v>10421</v>
      </c>
      <c r="AG27" s="10">
        <v>27</v>
      </c>
      <c r="AI27" s="42" t="s">
        <v>296</v>
      </c>
      <c r="AJ27" s="2" t="s">
        <v>32</v>
      </c>
    </row>
    <row r="28" spans="6:36" ht="16.5" customHeight="1">
      <c r="F28" s="169" t="s">
        <v>159</v>
      </c>
      <c r="G28" s="170"/>
      <c r="H28" s="171"/>
      <c r="I28" s="19">
        <f t="shared" si="5"/>
        <v>0</v>
      </c>
      <c r="J28" s="35">
        <f>AD50</f>
        <v>0</v>
      </c>
      <c r="AA28" s="3" t="s">
        <v>271</v>
      </c>
      <c r="AB28" s="45" t="s">
        <v>261</v>
      </c>
      <c r="AC28" s="45" t="s">
        <v>297</v>
      </c>
      <c r="AD28" s="10">
        <f ca="1" t="shared" si="4"/>
        <v>0</v>
      </c>
      <c r="AF28" s="42" t="str">
        <f>+'水洗化人口等'!B28</f>
        <v>10424</v>
      </c>
      <c r="AG28" s="10">
        <v>28</v>
      </c>
      <c r="AI28" s="42" t="s">
        <v>298</v>
      </c>
      <c r="AJ28" s="2" t="s">
        <v>31</v>
      </c>
    </row>
    <row r="29" spans="6:36" ht="16.5" customHeight="1">
      <c r="F29" s="158" t="s">
        <v>0</v>
      </c>
      <c r="G29" s="159"/>
      <c r="H29" s="160"/>
      <c r="I29" s="19">
        <f t="shared" si="5"/>
        <v>544</v>
      </c>
      <c r="J29" s="35">
        <f>AD51</f>
        <v>0</v>
      </c>
      <c r="AA29" s="3" t="s">
        <v>274</v>
      </c>
      <c r="AB29" s="45" t="s">
        <v>261</v>
      </c>
      <c r="AC29" s="45" t="s">
        <v>299</v>
      </c>
      <c r="AD29" s="10">
        <f ca="1" t="shared" si="4"/>
        <v>9233</v>
      </c>
      <c r="AF29" s="42" t="str">
        <f>+'水洗化人口等'!B29</f>
        <v>10425</v>
      </c>
      <c r="AG29" s="10">
        <v>29</v>
      </c>
      <c r="AI29" s="42" t="s">
        <v>300</v>
      </c>
      <c r="AJ29" s="2" t="s">
        <v>30</v>
      </c>
    </row>
    <row r="30" spans="6:36" ht="16.5" customHeight="1">
      <c r="F30" s="158" t="s">
        <v>102</v>
      </c>
      <c r="G30" s="159"/>
      <c r="H30" s="160"/>
      <c r="I30" s="19">
        <f t="shared" si="5"/>
        <v>2</v>
      </c>
      <c r="J30" s="35">
        <f>AD52</f>
        <v>0</v>
      </c>
      <c r="AA30" s="3" t="s">
        <v>277</v>
      </c>
      <c r="AB30" s="45" t="s">
        <v>261</v>
      </c>
      <c r="AC30" s="45" t="s">
        <v>301</v>
      </c>
      <c r="AD30" s="10">
        <f ca="1" t="shared" si="4"/>
        <v>0</v>
      </c>
      <c r="AF30" s="42" t="str">
        <f>+'水洗化人口等'!B30</f>
        <v>10426</v>
      </c>
      <c r="AG30" s="10">
        <v>30</v>
      </c>
      <c r="AI30" s="42" t="s">
        <v>302</v>
      </c>
      <c r="AJ30" s="2" t="s">
        <v>29</v>
      </c>
    </row>
    <row r="31" spans="6:36" ht="16.5" customHeight="1">
      <c r="F31" s="158" t="s">
        <v>1</v>
      </c>
      <c r="G31" s="159"/>
      <c r="H31" s="160"/>
      <c r="I31" s="19">
        <f t="shared" si="5"/>
        <v>0</v>
      </c>
      <c r="J31" s="35">
        <f>AD53</f>
        <v>0</v>
      </c>
      <c r="AA31" s="3" t="s">
        <v>280</v>
      </c>
      <c r="AB31" s="45" t="s">
        <v>261</v>
      </c>
      <c r="AC31" s="45" t="s">
        <v>303</v>
      </c>
      <c r="AD31" s="10">
        <f ca="1" t="shared" si="4"/>
        <v>1209</v>
      </c>
      <c r="AF31" s="42" t="str">
        <f>+'水洗化人口等'!B31</f>
        <v>10428</v>
      </c>
      <c r="AG31" s="10">
        <v>31</v>
      </c>
      <c r="AI31" s="42" t="s">
        <v>304</v>
      </c>
      <c r="AJ31" s="2" t="s">
        <v>28</v>
      </c>
    </row>
    <row r="32" spans="6:36" ht="16.5" customHeight="1">
      <c r="F32" s="158" t="s">
        <v>2</v>
      </c>
      <c r="G32" s="159"/>
      <c r="H32" s="160"/>
      <c r="I32" s="19">
        <f t="shared" si="5"/>
        <v>0</v>
      </c>
      <c r="J32" s="24" t="s">
        <v>138</v>
      </c>
      <c r="AA32" s="3" t="s">
        <v>283</v>
      </c>
      <c r="AB32" s="45" t="s">
        <v>261</v>
      </c>
      <c r="AC32" s="45" t="s">
        <v>305</v>
      </c>
      <c r="AD32" s="10">
        <f ca="1" t="shared" si="4"/>
        <v>20532</v>
      </c>
      <c r="AF32" s="42" t="str">
        <f>+'水洗化人口等'!B32</f>
        <v>10429</v>
      </c>
      <c r="AG32" s="10">
        <v>32</v>
      </c>
      <c r="AI32" s="42" t="s">
        <v>306</v>
      </c>
      <c r="AJ32" s="2" t="s">
        <v>27</v>
      </c>
    </row>
    <row r="33" spans="6:36" ht="16.5" customHeight="1">
      <c r="F33" s="158" t="s">
        <v>3</v>
      </c>
      <c r="G33" s="159"/>
      <c r="H33" s="160"/>
      <c r="I33" s="19">
        <f t="shared" si="5"/>
        <v>18</v>
      </c>
      <c r="J33" s="24" t="s">
        <v>138</v>
      </c>
      <c r="AA33" s="3" t="s">
        <v>286</v>
      </c>
      <c r="AB33" s="45" t="s">
        <v>261</v>
      </c>
      <c r="AC33" s="45" t="s">
        <v>307</v>
      </c>
      <c r="AD33" s="10">
        <f ca="1" t="shared" si="4"/>
        <v>377265</v>
      </c>
      <c r="AF33" s="42" t="str">
        <f>+'水洗化人口等'!B33</f>
        <v>10443</v>
      </c>
      <c r="AG33" s="10">
        <v>33</v>
      </c>
      <c r="AI33" s="42" t="s">
        <v>308</v>
      </c>
      <c r="AJ33" s="2" t="s">
        <v>26</v>
      </c>
    </row>
    <row r="34" spans="6:36" ht="16.5" customHeight="1">
      <c r="F34" s="158" t="s">
        <v>4</v>
      </c>
      <c r="G34" s="159"/>
      <c r="H34" s="160"/>
      <c r="I34" s="19">
        <f t="shared" si="5"/>
        <v>213</v>
      </c>
      <c r="J34" s="24" t="s">
        <v>138</v>
      </c>
      <c r="AA34" s="3" t="s">
        <v>260</v>
      </c>
      <c r="AB34" s="45" t="s">
        <v>261</v>
      </c>
      <c r="AC34" s="45" t="s">
        <v>309</v>
      </c>
      <c r="AD34" s="45">
        <f ca="1" t="shared" si="4"/>
        <v>3981</v>
      </c>
      <c r="AF34" s="42" t="str">
        <f>+'水洗化人口等'!B34</f>
        <v>10444</v>
      </c>
      <c r="AG34" s="10">
        <v>34</v>
      </c>
      <c r="AI34" s="42" t="s">
        <v>310</v>
      </c>
      <c r="AJ34" s="2" t="s">
        <v>25</v>
      </c>
    </row>
    <row r="35" spans="6:36" ht="16.5" customHeight="1">
      <c r="F35" s="158" t="s">
        <v>5</v>
      </c>
      <c r="G35" s="159"/>
      <c r="H35" s="160"/>
      <c r="I35" s="19">
        <f t="shared" si="5"/>
        <v>2477</v>
      </c>
      <c r="J35" s="24" t="s">
        <v>138</v>
      </c>
      <c r="AA35" s="3" t="s">
        <v>263</v>
      </c>
      <c r="AB35" s="45" t="s">
        <v>261</v>
      </c>
      <c r="AC35" s="45" t="s">
        <v>311</v>
      </c>
      <c r="AD35" s="45">
        <f ca="1" t="shared" si="4"/>
        <v>0</v>
      </c>
      <c r="AF35" s="42" t="str">
        <f>+'水洗化人口等'!B35</f>
        <v>10448</v>
      </c>
      <c r="AG35" s="10">
        <v>35</v>
      </c>
      <c r="AI35" s="42" t="s">
        <v>312</v>
      </c>
      <c r="AJ35" s="2" t="s">
        <v>24</v>
      </c>
    </row>
    <row r="36" spans="6:36" ht="16.5" customHeight="1" thickBot="1">
      <c r="F36" s="155" t="s">
        <v>54</v>
      </c>
      <c r="G36" s="156"/>
      <c r="H36" s="157"/>
      <c r="I36" s="36">
        <f>SUM(I27:I35)</f>
        <v>65233</v>
      </c>
      <c r="J36" s="37">
        <f>SUM(J27:J31)</f>
        <v>727</v>
      </c>
      <c r="AA36" s="3" t="s">
        <v>266</v>
      </c>
      <c r="AB36" s="45" t="s">
        <v>261</v>
      </c>
      <c r="AC36" s="45" t="s">
        <v>313</v>
      </c>
      <c r="AD36" s="45">
        <f ca="1" t="shared" si="4"/>
        <v>0</v>
      </c>
      <c r="AF36" s="42" t="str">
        <f>+'水洗化人口等'!B36</f>
        <v>10449</v>
      </c>
      <c r="AG36" s="10">
        <v>36</v>
      </c>
      <c r="AI36" s="42" t="s">
        <v>314</v>
      </c>
      <c r="AJ36" s="2" t="s">
        <v>23</v>
      </c>
    </row>
    <row r="37" spans="27:36" ht="13.5">
      <c r="AA37" s="3" t="s">
        <v>260</v>
      </c>
      <c r="AB37" s="45" t="s">
        <v>261</v>
      </c>
      <c r="AC37" s="45" t="s">
        <v>315</v>
      </c>
      <c r="AD37" s="45">
        <f ca="1" t="shared" si="4"/>
        <v>1337</v>
      </c>
      <c r="AF37" s="42" t="str">
        <f>+'水洗化人口等'!B37</f>
        <v>10464</v>
      </c>
      <c r="AG37" s="10">
        <v>37</v>
      </c>
      <c r="AI37" s="42" t="s">
        <v>316</v>
      </c>
      <c r="AJ37" s="2" t="s">
        <v>22</v>
      </c>
    </row>
    <row r="38" spans="27:36" ht="13.5" hidden="1">
      <c r="AA38" s="3" t="s">
        <v>263</v>
      </c>
      <c r="AB38" s="45" t="s">
        <v>261</v>
      </c>
      <c r="AC38" s="45" t="s">
        <v>317</v>
      </c>
      <c r="AD38" s="45">
        <f ca="1" t="shared" si="4"/>
        <v>555</v>
      </c>
      <c r="AF38" s="42" t="str">
        <f>+'水洗化人口等'!B38</f>
        <v>10521</v>
      </c>
      <c r="AG38" s="10">
        <v>38</v>
      </c>
      <c r="AI38" s="42" t="s">
        <v>318</v>
      </c>
      <c r="AJ38" s="2" t="s">
        <v>21</v>
      </c>
    </row>
    <row r="39" spans="27:36" ht="13.5" hidden="1">
      <c r="AA39" s="3" t="s">
        <v>266</v>
      </c>
      <c r="AB39" s="45" t="s">
        <v>261</v>
      </c>
      <c r="AC39" s="45" t="s">
        <v>319</v>
      </c>
      <c r="AD39" s="45">
        <f ca="1" t="shared" si="4"/>
        <v>0</v>
      </c>
      <c r="AF39" s="42" t="str">
        <f>+'水洗化人口等'!B39</f>
        <v>10522</v>
      </c>
      <c r="AG39" s="10">
        <v>39</v>
      </c>
      <c r="AI39" s="42" t="s">
        <v>320</v>
      </c>
      <c r="AJ39" s="2" t="s">
        <v>20</v>
      </c>
    </row>
    <row r="40" spans="27:36" ht="13.5" hidden="1">
      <c r="AA40" s="3" t="s">
        <v>321</v>
      </c>
      <c r="AB40" s="45" t="s">
        <v>261</v>
      </c>
      <c r="AC40" s="45" t="s">
        <v>322</v>
      </c>
      <c r="AD40" s="45">
        <f ca="1" t="shared" si="4"/>
        <v>61979</v>
      </c>
      <c r="AF40" s="42" t="str">
        <f>+'水洗化人口等'!B40</f>
        <v>10523</v>
      </c>
      <c r="AG40" s="10">
        <v>40</v>
      </c>
      <c r="AI40" s="42" t="s">
        <v>323</v>
      </c>
      <c r="AJ40" s="2" t="s">
        <v>19</v>
      </c>
    </row>
    <row r="41" spans="27:36" ht="13.5" hidden="1">
      <c r="AA41" s="3" t="s">
        <v>324</v>
      </c>
      <c r="AB41" s="45" t="s">
        <v>261</v>
      </c>
      <c r="AC41" s="45" t="s">
        <v>325</v>
      </c>
      <c r="AD41" s="45">
        <f ca="1" t="shared" si="4"/>
        <v>0</v>
      </c>
      <c r="AF41" s="42" t="str">
        <f>+'水洗化人口等'!B41</f>
        <v>10524</v>
      </c>
      <c r="AG41" s="10">
        <v>41</v>
      </c>
      <c r="AI41" s="42" t="s">
        <v>326</v>
      </c>
      <c r="AJ41" s="2" t="s">
        <v>18</v>
      </c>
    </row>
    <row r="42" spans="27:36" ht="13.5" hidden="1">
      <c r="AA42" s="3" t="s">
        <v>327</v>
      </c>
      <c r="AB42" s="45" t="s">
        <v>261</v>
      </c>
      <c r="AC42" s="45" t="s">
        <v>328</v>
      </c>
      <c r="AD42" s="45">
        <f ca="1" t="shared" si="4"/>
        <v>544</v>
      </c>
      <c r="AF42" s="42" t="str">
        <f>+'水洗化人口等'!B42</f>
        <v>10525</v>
      </c>
      <c r="AG42" s="10">
        <v>42</v>
      </c>
      <c r="AI42" s="42" t="s">
        <v>329</v>
      </c>
      <c r="AJ42" s="2" t="s">
        <v>17</v>
      </c>
    </row>
    <row r="43" spans="27:36" ht="13.5" hidden="1">
      <c r="AA43" s="3" t="s">
        <v>330</v>
      </c>
      <c r="AB43" s="45" t="s">
        <v>261</v>
      </c>
      <c r="AC43" s="45" t="s">
        <v>331</v>
      </c>
      <c r="AD43" s="45">
        <f ca="1" t="shared" si="4"/>
        <v>2</v>
      </c>
      <c r="AF43" s="42" t="e">
        <f>+水洗化人口等!#REF!</f>
        <v>#REF!</v>
      </c>
      <c r="AG43" s="10">
        <v>43</v>
      </c>
      <c r="AI43" s="42" t="s">
        <v>332</v>
      </c>
      <c r="AJ43" s="2" t="s">
        <v>16</v>
      </c>
    </row>
    <row r="44" spans="27:36" ht="13.5" hidden="1">
      <c r="AA44" s="3" t="s">
        <v>333</v>
      </c>
      <c r="AB44" s="45" t="s">
        <v>261</v>
      </c>
      <c r="AC44" s="45" t="s">
        <v>334</v>
      </c>
      <c r="AD44" s="45">
        <f ca="1" t="shared" si="4"/>
        <v>0</v>
      </c>
      <c r="AF44" s="42" t="e">
        <f>+水洗化人口等!#REF!</f>
        <v>#REF!</v>
      </c>
      <c r="AG44" s="10">
        <v>44</v>
      </c>
      <c r="AI44" s="42" t="s">
        <v>335</v>
      </c>
      <c r="AJ44" s="2" t="s">
        <v>15</v>
      </c>
    </row>
    <row r="45" spans="27:36" ht="13.5" hidden="1">
      <c r="AA45" s="3" t="s">
        <v>336</v>
      </c>
      <c r="AB45" s="45" t="s">
        <v>261</v>
      </c>
      <c r="AC45" s="45" t="s">
        <v>337</v>
      </c>
      <c r="AD45" s="45">
        <f ca="1" t="shared" si="4"/>
        <v>0</v>
      </c>
      <c r="AF45" s="42" t="e">
        <f>+水洗化人口等!#REF!</f>
        <v>#REF!</v>
      </c>
      <c r="AG45" s="10">
        <v>45</v>
      </c>
      <c r="AI45" s="42" t="s">
        <v>338</v>
      </c>
      <c r="AJ45" s="2" t="s">
        <v>14</v>
      </c>
    </row>
    <row r="46" spans="27:36" ht="13.5" hidden="1">
      <c r="AA46" s="3" t="s">
        <v>339</v>
      </c>
      <c r="AB46" s="45" t="s">
        <v>261</v>
      </c>
      <c r="AC46" s="45" t="s">
        <v>340</v>
      </c>
      <c r="AD46" s="45">
        <f ca="1" t="shared" si="4"/>
        <v>18</v>
      </c>
      <c r="AF46" s="42" t="e">
        <f>+水洗化人口等!#REF!</f>
        <v>#REF!</v>
      </c>
      <c r="AG46" s="10">
        <v>46</v>
      </c>
      <c r="AI46" s="42" t="s">
        <v>341</v>
      </c>
      <c r="AJ46" s="2" t="s">
        <v>13</v>
      </c>
    </row>
    <row r="47" spans="27:36" ht="13.5" hidden="1">
      <c r="AA47" s="3" t="s">
        <v>342</v>
      </c>
      <c r="AB47" s="45" t="s">
        <v>261</v>
      </c>
      <c r="AC47" s="45" t="s">
        <v>343</v>
      </c>
      <c r="AD47" s="45">
        <f ca="1" t="shared" si="4"/>
        <v>213</v>
      </c>
      <c r="AF47" s="42" t="e">
        <f>+水洗化人口等!#REF!</f>
        <v>#REF!</v>
      </c>
      <c r="AG47" s="10">
        <v>47</v>
      </c>
      <c r="AI47" s="42" t="s">
        <v>344</v>
      </c>
      <c r="AJ47" s="2" t="s">
        <v>12</v>
      </c>
    </row>
    <row r="48" spans="27:36" ht="13.5" hidden="1">
      <c r="AA48" s="3" t="s">
        <v>345</v>
      </c>
      <c r="AB48" s="45" t="s">
        <v>261</v>
      </c>
      <c r="AC48" s="45" t="s">
        <v>346</v>
      </c>
      <c r="AD48" s="45">
        <f ca="1" t="shared" si="4"/>
        <v>2477</v>
      </c>
      <c r="AF48" s="42" t="e">
        <f>+水洗化人口等!#REF!</f>
        <v>#REF!</v>
      </c>
      <c r="AG48" s="10">
        <v>48</v>
      </c>
      <c r="AI48" s="42" t="s">
        <v>347</v>
      </c>
      <c r="AJ48" s="2" t="s">
        <v>11</v>
      </c>
    </row>
    <row r="49" spans="27:36" ht="13.5" hidden="1">
      <c r="AA49" s="3" t="s">
        <v>321</v>
      </c>
      <c r="AB49" s="45" t="s">
        <v>261</v>
      </c>
      <c r="AC49" s="45" t="s">
        <v>348</v>
      </c>
      <c r="AD49" s="45">
        <f ca="1" t="shared" si="4"/>
        <v>727</v>
      </c>
      <c r="AF49" s="42" t="e">
        <f>+水洗化人口等!#REF!</f>
        <v>#REF!</v>
      </c>
      <c r="AG49" s="10">
        <v>49</v>
      </c>
      <c r="AI49" s="42" t="s">
        <v>349</v>
      </c>
      <c r="AJ49" s="2" t="s">
        <v>10</v>
      </c>
    </row>
    <row r="50" spans="27:36" ht="13.5" hidden="1">
      <c r="AA50" s="3" t="s">
        <v>324</v>
      </c>
      <c r="AB50" s="45" t="s">
        <v>261</v>
      </c>
      <c r="AC50" s="45" t="s">
        <v>350</v>
      </c>
      <c r="AD50" s="45">
        <f ca="1" t="shared" si="4"/>
        <v>0</v>
      </c>
      <c r="AF50" s="42" t="e">
        <f>+水洗化人口等!#REF!</f>
        <v>#REF!</v>
      </c>
      <c r="AG50" s="10">
        <v>50</v>
      </c>
      <c r="AI50" s="42" t="s">
        <v>351</v>
      </c>
      <c r="AJ50" s="2" t="s">
        <v>9</v>
      </c>
    </row>
    <row r="51" spans="27:36" ht="13.5" hidden="1">
      <c r="AA51" s="3" t="s">
        <v>327</v>
      </c>
      <c r="AB51" s="45" t="s">
        <v>261</v>
      </c>
      <c r="AC51" s="45" t="s">
        <v>352</v>
      </c>
      <c r="AD51" s="45">
        <f ca="1" t="shared" si="4"/>
        <v>0</v>
      </c>
      <c r="AF51" s="42" t="e">
        <f>+水洗化人口等!#REF!</f>
        <v>#REF!</v>
      </c>
      <c r="AG51" s="10">
        <v>51</v>
      </c>
      <c r="AI51" s="42" t="s">
        <v>353</v>
      </c>
      <c r="AJ51" s="2" t="s">
        <v>8</v>
      </c>
    </row>
    <row r="52" spans="27:36" ht="13.5" hidden="1">
      <c r="AA52" s="3" t="s">
        <v>330</v>
      </c>
      <c r="AB52" s="45" t="s">
        <v>261</v>
      </c>
      <c r="AC52" s="45" t="s">
        <v>354</v>
      </c>
      <c r="AD52" s="45">
        <f ca="1" t="shared" si="4"/>
        <v>0</v>
      </c>
      <c r="AF52" s="42" t="e">
        <f>+水洗化人口等!#REF!</f>
        <v>#REF!</v>
      </c>
      <c r="AG52" s="10">
        <v>52</v>
      </c>
      <c r="AI52" s="42" t="s">
        <v>355</v>
      </c>
      <c r="AJ52" s="2" t="s">
        <v>7</v>
      </c>
    </row>
    <row r="53" spans="27:35" ht="13.5" hidden="1">
      <c r="AA53" s="3" t="s">
        <v>333</v>
      </c>
      <c r="AB53" s="45" t="s">
        <v>261</v>
      </c>
      <c r="AC53" s="45" t="s">
        <v>356</v>
      </c>
      <c r="AD53" s="45">
        <f ca="1" t="shared" si="4"/>
        <v>0</v>
      </c>
      <c r="AF53" s="42" t="e">
        <f>+水洗化人口等!#REF!</f>
        <v>#REF!</v>
      </c>
      <c r="AG53" s="10">
        <v>53</v>
      </c>
      <c r="AI53" s="42"/>
    </row>
    <row r="54" spans="32:33" ht="13.5" hidden="1">
      <c r="AF54" s="42" t="e">
        <f>+水洗化人口等!#REF!</f>
        <v>#REF!</v>
      </c>
      <c r="AG54" s="10">
        <v>54</v>
      </c>
    </row>
    <row r="55" spans="32:33" ht="13.5" hidden="1">
      <c r="AF55" s="42" t="e">
        <f>+水洗化人口等!#REF!</f>
        <v>#REF!</v>
      </c>
      <c r="AG55" s="10">
        <v>55</v>
      </c>
    </row>
    <row r="56" spans="32:33" ht="13.5" hidden="1">
      <c r="AF56" s="42" t="e">
        <f>+水洗化人口等!#REF!</f>
        <v>#REF!</v>
      </c>
      <c r="AG56" s="10">
        <v>56</v>
      </c>
    </row>
    <row r="57" spans="32:33" ht="13.5" hidden="1">
      <c r="AF57" s="42" t="e">
        <f>+水洗化人口等!#REF!</f>
        <v>#REF!</v>
      </c>
      <c r="AG57" s="10">
        <v>57</v>
      </c>
    </row>
    <row r="58" spans="32:33" ht="13.5" hidden="1">
      <c r="AF58" s="42" t="e">
        <f>+水洗化人口等!#REF!</f>
        <v>#REF!</v>
      </c>
      <c r="AG58" s="10">
        <v>58</v>
      </c>
    </row>
    <row r="59" spans="32:33" ht="13.5" hidden="1">
      <c r="AF59" s="42" t="e">
        <f>+水洗化人口等!#REF!</f>
        <v>#REF!</v>
      </c>
      <c r="AG59" s="10">
        <v>59</v>
      </c>
    </row>
    <row r="60" spans="32:33" ht="13.5" hidden="1">
      <c r="AF60" s="42" t="e">
        <f>+水洗化人口等!#REF!</f>
        <v>#REF!</v>
      </c>
      <c r="AG60" s="10">
        <v>60</v>
      </c>
    </row>
    <row r="61" spans="32:33" ht="13.5" hidden="1">
      <c r="AF61" s="42" t="e">
        <f>+水洗化人口等!#REF!</f>
        <v>#REF!</v>
      </c>
      <c r="AG61" s="10">
        <v>61</v>
      </c>
    </row>
    <row r="62" spans="32:33" ht="13.5" hidden="1">
      <c r="AF62" s="42" t="e">
        <f>+水洗化人口等!#REF!</f>
        <v>#REF!</v>
      </c>
      <c r="AG62" s="10">
        <v>62</v>
      </c>
    </row>
    <row r="63" spans="32:33" ht="13.5" hidden="1">
      <c r="AF63" s="42" t="e">
        <f>+水洗化人口等!#REF!</f>
        <v>#REF!</v>
      </c>
      <c r="AG63" s="10">
        <v>63</v>
      </c>
    </row>
    <row r="64" spans="32:33" ht="13.5" hidden="1">
      <c r="AF64" s="42" t="e">
        <f>+水洗化人口等!#REF!</f>
        <v>#REF!</v>
      </c>
      <c r="AG64" s="10">
        <v>64</v>
      </c>
    </row>
    <row r="65" spans="32:33" ht="13.5" hidden="1">
      <c r="AF65" s="42" t="e">
        <f>+水洗化人口等!#REF!</f>
        <v>#REF!</v>
      </c>
      <c r="AG65" s="10">
        <v>65</v>
      </c>
    </row>
    <row r="66" spans="32:33" ht="13.5" hidden="1">
      <c r="AF66" s="42" t="e">
        <f>+水洗化人口等!#REF!</f>
        <v>#REF!</v>
      </c>
      <c r="AG66" s="10">
        <v>66</v>
      </c>
    </row>
    <row r="67" spans="32:33" ht="13.5" hidden="1">
      <c r="AF67" s="42" t="e">
        <f>+水洗化人口等!#REF!</f>
        <v>#REF!</v>
      </c>
      <c r="AG67" s="10">
        <v>67</v>
      </c>
    </row>
    <row r="68" spans="32:33" ht="13.5" hidden="1">
      <c r="AF68" s="42" t="e">
        <f>+水洗化人口等!#REF!</f>
        <v>#REF!</v>
      </c>
      <c r="AG68" s="10">
        <v>68</v>
      </c>
    </row>
    <row r="69" spans="32:33" ht="13.5" hidden="1">
      <c r="AF69" s="42" t="e">
        <f>+水洗化人口等!#REF!</f>
        <v>#REF!</v>
      </c>
      <c r="AG69" s="10">
        <v>69</v>
      </c>
    </row>
    <row r="70" spans="32:33" ht="13.5" hidden="1">
      <c r="AF70" s="42" t="e">
        <f>+水洗化人口等!#REF!</f>
        <v>#REF!</v>
      </c>
      <c r="AG70" s="10">
        <v>70</v>
      </c>
    </row>
    <row r="71" spans="32:33" ht="13.5" hidden="1">
      <c r="AF71" s="42" t="e">
        <f>+水洗化人口等!#REF!</f>
        <v>#REF!</v>
      </c>
      <c r="AG71" s="10">
        <v>71</v>
      </c>
    </row>
    <row r="72" spans="32:33" ht="13.5" hidden="1">
      <c r="AF72" s="42" t="e">
        <f>+水洗化人口等!#REF!</f>
        <v>#REF!</v>
      </c>
      <c r="AG72" s="10">
        <v>72</v>
      </c>
    </row>
    <row r="73" spans="32:33" ht="13.5" hidden="1">
      <c r="AF73" s="42" t="e">
        <f>+水洗化人口等!#REF!</f>
        <v>#REF!</v>
      </c>
      <c r="AG73" s="10">
        <v>73</v>
      </c>
    </row>
    <row r="74" spans="32:33" ht="13.5" hidden="1">
      <c r="AF74" s="42" t="e">
        <f>+水洗化人口等!#REF!</f>
        <v>#REF!</v>
      </c>
      <c r="AG74" s="10">
        <v>74</v>
      </c>
    </row>
    <row r="75" spans="32:33" ht="13.5" hidden="1">
      <c r="AF75" s="42" t="e">
        <f>+水洗化人口等!#REF!</f>
        <v>#REF!</v>
      </c>
      <c r="AG75" s="10">
        <v>75</v>
      </c>
    </row>
    <row r="76" spans="32:33" ht="13.5" hidden="1">
      <c r="AF76" s="42" t="e">
        <f>+水洗化人口等!#REF!</f>
        <v>#REF!</v>
      </c>
      <c r="AG76" s="10">
        <v>76</v>
      </c>
    </row>
    <row r="77" spans="32:33" ht="13.5" hidden="1">
      <c r="AF77" s="42" t="e">
        <f>+水洗化人口等!#REF!</f>
        <v>#REF!</v>
      </c>
      <c r="AG77" s="10">
        <v>77</v>
      </c>
    </row>
    <row r="78" spans="32:33" ht="13.5" hidden="1">
      <c r="AF78" s="42" t="e">
        <f>+水洗化人口等!#REF!</f>
        <v>#REF!</v>
      </c>
      <c r="AG78" s="10">
        <v>78</v>
      </c>
    </row>
    <row r="79" spans="32:33" ht="13.5" hidden="1">
      <c r="AF79" s="42" t="e">
        <f>+水洗化人口等!#REF!</f>
        <v>#REF!</v>
      </c>
      <c r="AG79" s="10">
        <v>79</v>
      </c>
    </row>
    <row r="80" spans="32:33" ht="13.5" hidden="1">
      <c r="AF80" s="42" t="e">
        <f>+水洗化人口等!#REF!</f>
        <v>#REF!</v>
      </c>
      <c r="AG80" s="10">
        <v>80</v>
      </c>
    </row>
    <row r="81" spans="32:33" ht="13.5" hidden="1">
      <c r="AF81" s="42" t="e">
        <f>+水洗化人口等!#REF!</f>
        <v>#REF!</v>
      </c>
      <c r="AG81" s="10">
        <v>81</v>
      </c>
    </row>
    <row r="82" spans="32:33" ht="13.5" hidden="1">
      <c r="AF82" s="42" t="e">
        <f>+水洗化人口等!#REF!</f>
        <v>#REF!</v>
      </c>
      <c r="AG82" s="10">
        <v>82</v>
      </c>
    </row>
    <row r="83" spans="32:33" ht="13.5" hidden="1">
      <c r="AF83" s="42" t="e">
        <f>+水洗化人口等!#REF!</f>
        <v>#REF!</v>
      </c>
      <c r="AG83" s="10">
        <v>83</v>
      </c>
    </row>
    <row r="84" spans="32:33" ht="13.5" hidden="1">
      <c r="AF84" s="42" t="e">
        <f>+水洗化人口等!#REF!</f>
        <v>#REF!</v>
      </c>
      <c r="AG84" s="10">
        <v>84</v>
      </c>
    </row>
    <row r="85" spans="32:33" ht="13.5" hidden="1">
      <c r="AF85" s="42" t="e">
        <f>+水洗化人口等!#REF!</f>
        <v>#REF!</v>
      </c>
      <c r="AG85" s="10">
        <v>85</v>
      </c>
    </row>
    <row r="86" spans="32:33" ht="13.5" hidden="1">
      <c r="AF86" s="42" t="e">
        <f>+水洗化人口等!#REF!</f>
        <v>#REF!</v>
      </c>
      <c r="AG86" s="10">
        <v>86</v>
      </c>
    </row>
    <row r="87" spans="32:33" ht="13.5" hidden="1">
      <c r="AF87" s="42" t="e">
        <f>+水洗化人口等!#REF!</f>
        <v>#REF!</v>
      </c>
      <c r="AG87" s="10">
        <v>87</v>
      </c>
    </row>
    <row r="88" spans="32:33" ht="13.5" hidden="1">
      <c r="AF88" s="42" t="e">
        <f>+水洗化人口等!#REF!</f>
        <v>#REF!</v>
      </c>
      <c r="AG88" s="10">
        <v>88</v>
      </c>
    </row>
    <row r="89" spans="32:33" ht="13.5" hidden="1">
      <c r="AF89" s="42" t="e">
        <f>+水洗化人口等!#REF!</f>
        <v>#REF!</v>
      </c>
      <c r="AG89" s="10">
        <v>89</v>
      </c>
    </row>
    <row r="90" spans="32:33" ht="13.5" hidden="1">
      <c r="AF90" s="42" t="e">
        <f>+水洗化人口等!#REF!</f>
        <v>#REF!</v>
      </c>
      <c r="AG90" s="10">
        <v>90</v>
      </c>
    </row>
    <row r="91" spans="32:33" ht="13.5" hidden="1">
      <c r="AF91" s="42" t="e">
        <f>+水洗化人口等!#REF!</f>
        <v>#REF!</v>
      </c>
      <c r="AG91" s="10">
        <v>91</v>
      </c>
    </row>
    <row r="92" spans="32:33" ht="13.5" hidden="1">
      <c r="AF92" s="42" t="e">
        <f>+水洗化人口等!#REF!</f>
        <v>#REF!</v>
      </c>
      <c r="AG92" s="10">
        <v>92</v>
      </c>
    </row>
    <row r="93" spans="32:33" ht="13.5" hidden="1">
      <c r="AF93" s="42" t="e">
        <f>+水洗化人口等!#REF!</f>
        <v>#REF!</v>
      </c>
      <c r="AG93" s="10">
        <v>93</v>
      </c>
    </row>
    <row r="94" spans="32:33" ht="13.5" hidden="1">
      <c r="AF94" s="42" t="e">
        <f>+水洗化人口等!#REF!</f>
        <v>#REF!</v>
      </c>
      <c r="AG94" s="10">
        <v>94</v>
      </c>
    </row>
    <row r="95" spans="32:33" ht="13.5" hidden="1">
      <c r="AF95" s="42" t="e">
        <f>+水洗化人口等!#REF!</f>
        <v>#REF!</v>
      </c>
      <c r="AG95" s="10">
        <v>95</v>
      </c>
    </row>
    <row r="96" spans="32:33" ht="13.5" hidden="1">
      <c r="AF96" s="42" t="e">
        <f>+水洗化人口等!#REF!</f>
        <v>#REF!</v>
      </c>
      <c r="AG96" s="10">
        <v>96</v>
      </c>
    </row>
    <row r="97" spans="32:33" ht="13.5" hidden="1">
      <c r="AF97" s="42" t="e">
        <f>+水洗化人口等!#REF!</f>
        <v>#REF!</v>
      </c>
      <c r="AG97" s="10">
        <v>97</v>
      </c>
    </row>
    <row r="98" spans="32:33" ht="13.5" hidden="1">
      <c r="AF98" s="42" t="e">
        <f>+水洗化人口等!#REF!</f>
        <v>#REF!</v>
      </c>
      <c r="AG98" s="10">
        <v>98</v>
      </c>
    </row>
    <row r="99" spans="32:33" ht="13.5" hidden="1">
      <c r="AF99" s="42" t="e">
        <f>+水洗化人口等!#REF!</f>
        <v>#REF!</v>
      </c>
      <c r="AG99" s="10">
        <v>99</v>
      </c>
    </row>
    <row r="100" spans="32:33" ht="13.5" hidden="1">
      <c r="AF100" s="42" t="e">
        <f>+水洗化人口等!#REF!</f>
        <v>#REF!</v>
      </c>
      <c r="AG100" s="10">
        <v>100</v>
      </c>
    </row>
    <row r="101" spans="32:33" ht="13.5" hidden="1">
      <c r="AF101" s="42" t="e">
        <f>+水洗化人口等!#REF!</f>
        <v>#REF!</v>
      </c>
      <c r="AG101" s="10">
        <v>101</v>
      </c>
    </row>
    <row r="102" spans="32:33" ht="13.5" hidden="1">
      <c r="AF102" s="42" t="e">
        <f>+水洗化人口等!#REF!</f>
        <v>#REF!</v>
      </c>
      <c r="AG102" s="10">
        <v>102</v>
      </c>
    </row>
    <row r="103" spans="32:33" ht="13.5" hidden="1">
      <c r="AF103" s="42" t="e">
        <f>+水洗化人口等!#REF!</f>
        <v>#REF!</v>
      </c>
      <c r="AG103" s="10">
        <v>103</v>
      </c>
    </row>
    <row r="104" spans="32:33" ht="13.5" hidden="1">
      <c r="AF104" s="42" t="e">
        <f>+水洗化人口等!#REF!</f>
        <v>#REF!</v>
      </c>
      <c r="AG104" s="10">
        <v>104</v>
      </c>
    </row>
    <row r="105" spans="32:33" ht="13.5" hidden="1">
      <c r="AF105" s="42" t="e">
        <f>+水洗化人口等!#REF!</f>
        <v>#REF!</v>
      </c>
      <c r="AG105" s="10">
        <v>105</v>
      </c>
    </row>
    <row r="106" spans="32:33" ht="13.5" hidden="1">
      <c r="AF106" s="42" t="e">
        <f>+水洗化人口等!#REF!</f>
        <v>#REF!</v>
      </c>
      <c r="AG106" s="10">
        <v>106</v>
      </c>
    </row>
    <row r="107" spans="32:33" ht="13.5" hidden="1">
      <c r="AF107" s="42" t="e">
        <f>+水洗化人口等!#REF!</f>
        <v>#REF!</v>
      </c>
      <c r="AG107" s="10">
        <v>107</v>
      </c>
    </row>
    <row r="108" spans="32:33" ht="13.5" hidden="1">
      <c r="AF108" s="42" t="e">
        <f>+水洗化人口等!#REF!</f>
        <v>#REF!</v>
      </c>
      <c r="AG108" s="10">
        <v>108</v>
      </c>
    </row>
    <row r="109" spans="32:33" ht="13.5" hidden="1">
      <c r="AF109" s="42" t="e">
        <f>+水洗化人口等!#REF!</f>
        <v>#REF!</v>
      </c>
      <c r="AG109" s="10">
        <v>109</v>
      </c>
    </row>
    <row r="110" spans="32:33" ht="13.5" hidden="1">
      <c r="AF110" s="42" t="e">
        <f>+水洗化人口等!#REF!</f>
        <v>#REF!</v>
      </c>
      <c r="AG110" s="10">
        <v>110</v>
      </c>
    </row>
    <row r="111" spans="32:33" ht="13.5" hidden="1">
      <c r="AF111" s="42" t="e">
        <f>+水洗化人口等!#REF!</f>
        <v>#REF!</v>
      </c>
      <c r="AG111" s="10">
        <v>111</v>
      </c>
    </row>
    <row r="112" spans="32:33" ht="13.5" hidden="1">
      <c r="AF112" s="42" t="e">
        <f>+水洗化人口等!#REF!</f>
        <v>#REF!</v>
      </c>
      <c r="AG112" s="10">
        <v>112</v>
      </c>
    </row>
    <row r="113" spans="32:33" ht="13.5" hidden="1">
      <c r="AF113" s="42" t="e">
        <f>+水洗化人口等!#REF!</f>
        <v>#REF!</v>
      </c>
      <c r="AG113" s="10">
        <v>113</v>
      </c>
    </row>
    <row r="114" spans="32:33" ht="13.5" hidden="1">
      <c r="AF114" s="42" t="e">
        <f>+水洗化人口等!#REF!</f>
        <v>#REF!</v>
      </c>
      <c r="AG114" s="10">
        <v>114</v>
      </c>
    </row>
    <row r="115" spans="32:33" ht="13.5" hidden="1">
      <c r="AF115" s="42" t="e">
        <f>+水洗化人口等!#REF!</f>
        <v>#REF!</v>
      </c>
      <c r="AG115" s="10">
        <v>115</v>
      </c>
    </row>
    <row r="116" spans="32:33" ht="13.5" hidden="1">
      <c r="AF116" s="42" t="e">
        <f>+水洗化人口等!#REF!</f>
        <v>#REF!</v>
      </c>
      <c r="AG116" s="10">
        <v>116</v>
      </c>
    </row>
    <row r="117" spans="32:33" ht="13.5" hidden="1">
      <c r="AF117" s="42" t="e">
        <f>+水洗化人口等!#REF!</f>
        <v>#REF!</v>
      </c>
      <c r="AG117" s="10">
        <v>117</v>
      </c>
    </row>
    <row r="118" spans="32:33" ht="13.5" hidden="1">
      <c r="AF118" s="42" t="e">
        <f>+水洗化人口等!#REF!</f>
        <v>#REF!</v>
      </c>
      <c r="AG118" s="10">
        <v>118</v>
      </c>
    </row>
    <row r="119" spans="32:33" ht="13.5" hidden="1">
      <c r="AF119" s="42" t="e">
        <f>+水洗化人口等!#REF!</f>
        <v>#REF!</v>
      </c>
      <c r="AG119" s="10">
        <v>119</v>
      </c>
    </row>
    <row r="120" spans="32:33" ht="13.5" hidden="1">
      <c r="AF120" s="42" t="e">
        <f>+水洗化人口等!#REF!</f>
        <v>#REF!</v>
      </c>
      <c r="AG120" s="10">
        <v>120</v>
      </c>
    </row>
    <row r="121" spans="32:33" ht="13.5" hidden="1">
      <c r="AF121" s="42" t="e">
        <f>+水洗化人口等!#REF!</f>
        <v>#REF!</v>
      </c>
      <c r="AG121" s="10">
        <v>121</v>
      </c>
    </row>
    <row r="122" spans="32:33" ht="13.5" hidden="1">
      <c r="AF122" s="42" t="e">
        <f>+水洗化人口等!#REF!</f>
        <v>#REF!</v>
      </c>
      <c r="AG122" s="10">
        <v>122</v>
      </c>
    </row>
    <row r="123" spans="32:33" ht="13.5" hidden="1">
      <c r="AF123" s="42" t="e">
        <f>+水洗化人口等!#REF!</f>
        <v>#REF!</v>
      </c>
      <c r="AG123" s="10">
        <v>123</v>
      </c>
    </row>
    <row r="124" spans="32:33" ht="13.5" hidden="1">
      <c r="AF124" s="42" t="e">
        <f>+水洗化人口等!#REF!</f>
        <v>#REF!</v>
      </c>
      <c r="AG124" s="10">
        <v>124</v>
      </c>
    </row>
    <row r="125" spans="32:33" ht="13.5" hidden="1">
      <c r="AF125" s="42" t="e">
        <f>+水洗化人口等!#REF!</f>
        <v>#REF!</v>
      </c>
      <c r="AG125" s="10">
        <v>125</v>
      </c>
    </row>
    <row r="126" spans="32:33" ht="13.5" hidden="1">
      <c r="AF126" s="42" t="e">
        <f>+水洗化人口等!#REF!</f>
        <v>#REF!</v>
      </c>
      <c r="AG126" s="10">
        <v>126</v>
      </c>
    </row>
    <row r="127" spans="32:33" ht="13.5" hidden="1">
      <c r="AF127" s="42" t="e">
        <f>+水洗化人口等!#REF!</f>
        <v>#REF!</v>
      </c>
      <c r="AG127" s="10">
        <v>127</v>
      </c>
    </row>
    <row r="128" spans="32:33" ht="13.5" hidden="1">
      <c r="AF128" s="42" t="e">
        <f>+水洗化人口等!#REF!</f>
        <v>#REF!</v>
      </c>
      <c r="AG128" s="10">
        <v>128</v>
      </c>
    </row>
    <row r="129" spans="32:33" ht="13.5" hidden="1">
      <c r="AF129" s="42" t="e">
        <f>+水洗化人口等!#REF!</f>
        <v>#REF!</v>
      </c>
      <c r="AG129" s="10">
        <v>129</v>
      </c>
    </row>
    <row r="130" spans="32:33" ht="13.5" hidden="1">
      <c r="AF130" s="42" t="e">
        <f>+水洗化人口等!#REF!</f>
        <v>#REF!</v>
      </c>
      <c r="AG130" s="10">
        <v>130</v>
      </c>
    </row>
    <row r="131" spans="32:33" ht="13.5" hidden="1">
      <c r="AF131" s="42" t="e">
        <f>+水洗化人口等!#REF!</f>
        <v>#REF!</v>
      </c>
      <c r="AG131" s="10">
        <v>131</v>
      </c>
    </row>
    <row r="132" spans="32:33" ht="13.5" hidden="1">
      <c r="AF132" s="42" t="e">
        <f>+水洗化人口等!#REF!</f>
        <v>#REF!</v>
      </c>
      <c r="AG132" s="10">
        <v>132</v>
      </c>
    </row>
    <row r="133" spans="32:33" ht="13.5" hidden="1">
      <c r="AF133" s="42" t="e">
        <f>+水洗化人口等!#REF!</f>
        <v>#REF!</v>
      </c>
      <c r="AG133" s="10">
        <v>133</v>
      </c>
    </row>
    <row r="134" spans="32:33" ht="13.5" hidden="1">
      <c r="AF134" s="42" t="e">
        <f>+水洗化人口等!#REF!</f>
        <v>#REF!</v>
      </c>
      <c r="AG134" s="10">
        <v>134</v>
      </c>
    </row>
    <row r="135" spans="32:33" ht="13.5" hidden="1">
      <c r="AF135" s="42" t="e">
        <f>+水洗化人口等!#REF!</f>
        <v>#REF!</v>
      </c>
      <c r="AG135" s="10">
        <v>135</v>
      </c>
    </row>
    <row r="136" spans="32:33" ht="13.5" hidden="1">
      <c r="AF136" s="42" t="e">
        <f>+水洗化人口等!#REF!</f>
        <v>#REF!</v>
      </c>
      <c r="AG136" s="10">
        <v>136</v>
      </c>
    </row>
    <row r="137" spans="32:33" ht="13.5" hidden="1">
      <c r="AF137" s="42" t="e">
        <f>+水洗化人口等!#REF!</f>
        <v>#REF!</v>
      </c>
      <c r="AG137" s="10">
        <v>137</v>
      </c>
    </row>
    <row r="138" spans="32:33" ht="13.5" hidden="1">
      <c r="AF138" s="42" t="e">
        <f>+水洗化人口等!#REF!</f>
        <v>#REF!</v>
      </c>
      <c r="AG138" s="10">
        <v>138</v>
      </c>
    </row>
    <row r="139" spans="32:33" ht="13.5" hidden="1">
      <c r="AF139" s="42" t="e">
        <f>+水洗化人口等!#REF!</f>
        <v>#REF!</v>
      </c>
      <c r="AG139" s="10">
        <v>139</v>
      </c>
    </row>
    <row r="140" spans="32:33" ht="13.5" hidden="1">
      <c r="AF140" s="42" t="e">
        <f>+水洗化人口等!#REF!</f>
        <v>#REF!</v>
      </c>
      <c r="AG140" s="10">
        <v>140</v>
      </c>
    </row>
    <row r="141" spans="32:33" ht="13.5" hidden="1">
      <c r="AF141" s="42" t="e">
        <f>+水洗化人口等!#REF!</f>
        <v>#REF!</v>
      </c>
      <c r="AG141" s="10">
        <v>141</v>
      </c>
    </row>
    <row r="142" spans="32:33" ht="13.5" hidden="1">
      <c r="AF142" s="42" t="e">
        <f>+水洗化人口等!#REF!</f>
        <v>#REF!</v>
      </c>
      <c r="AG142" s="10">
        <v>142</v>
      </c>
    </row>
    <row r="143" spans="32:33" ht="13.5" hidden="1">
      <c r="AF143" s="42" t="e">
        <f>+水洗化人口等!#REF!</f>
        <v>#REF!</v>
      </c>
      <c r="AG143" s="10">
        <v>143</v>
      </c>
    </row>
    <row r="144" spans="32:33" ht="13.5" hidden="1">
      <c r="AF144" s="42" t="e">
        <f>+水洗化人口等!#REF!</f>
        <v>#REF!</v>
      </c>
      <c r="AG144" s="10">
        <v>144</v>
      </c>
    </row>
    <row r="145" spans="32:33" ht="13.5" hidden="1">
      <c r="AF145" s="42" t="e">
        <f>+水洗化人口等!#REF!</f>
        <v>#REF!</v>
      </c>
      <c r="AG145" s="10">
        <v>145</v>
      </c>
    </row>
    <row r="146" spans="32:33" ht="13.5" hidden="1">
      <c r="AF146" s="42" t="e">
        <f>+水洗化人口等!#REF!</f>
        <v>#REF!</v>
      </c>
      <c r="AG146" s="10">
        <v>146</v>
      </c>
    </row>
    <row r="147" spans="32:33" ht="13.5" hidden="1">
      <c r="AF147" s="42" t="e">
        <f>+水洗化人口等!#REF!</f>
        <v>#REF!</v>
      </c>
      <c r="AG147" s="10">
        <v>147</v>
      </c>
    </row>
    <row r="148" spans="32:33" ht="13.5" hidden="1">
      <c r="AF148" s="42" t="e">
        <f>+水洗化人口等!#REF!</f>
        <v>#REF!</v>
      </c>
      <c r="AG148" s="10">
        <v>148</v>
      </c>
    </row>
    <row r="149" spans="32:33" ht="13.5" hidden="1">
      <c r="AF149" s="42" t="e">
        <f>+水洗化人口等!#REF!</f>
        <v>#REF!</v>
      </c>
      <c r="AG149" s="10">
        <v>149</v>
      </c>
    </row>
    <row r="150" spans="32:33" ht="13.5" hidden="1">
      <c r="AF150" s="42" t="e">
        <f>+水洗化人口等!#REF!</f>
        <v>#REF!</v>
      </c>
      <c r="AG150" s="10">
        <v>150</v>
      </c>
    </row>
    <row r="151" spans="32:33" ht="13.5" hidden="1">
      <c r="AF151" s="42" t="e">
        <f>+水洗化人口等!#REF!</f>
        <v>#REF!</v>
      </c>
      <c r="AG151" s="10">
        <v>151</v>
      </c>
    </row>
    <row r="152" spans="32:33" ht="13.5" hidden="1">
      <c r="AF152" s="42" t="e">
        <f>+水洗化人口等!#REF!</f>
        <v>#REF!</v>
      </c>
      <c r="AG152" s="10">
        <v>152</v>
      </c>
    </row>
    <row r="153" spans="32:33" ht="13.5" hidden="1">
      <c r="AF153" s="42" t="e">
        <f>+水洗化人口等!#REF!</f>
        <v>#REF!</v>
      </c>
      <c r="AG153" s="10">
        <v>153</v>
      </c>
    </row>
    <row r="154" spans="32:33" ht="13.5" hidden="1">
      <c r="AF154" s="42" t="e">
        <f>+水洗化人口等!#REF!</f>
        <v>#REF!</v>
      </c>
      <c r="AG154" s="10">
        <v>154</v>
      </c>
    </row>
    <row r="155" spans="32:33" ht="13.5" hidden="1">
      <c r="AF155" s="42" t="e">
        <f>+水洗化人口等!#REF!</f>
        <v>#REF!</v>
      </c>
      <c r="AG155" s="10">
        <v>155</v>
      </c>
    </row>
    <row r="156" spans="32:33" ht="13.5" hidden="1">
      <c r="AF156" s="42" t="e">
        <f>+水洗化人口等!#REF!</f>
        <v>#REF!</v>
      </c>
      <c r="AG156" s="10">
        <v>156</v>
      </c>
    </row>
    <row r="157" spans="32:33" ht="13.5" hidden="1">
      <c r="AF157" s="42" t="e">
        <f>+水洗化人口等!#REF!</f>
        <v>#REF!</v>
      </c>
      <c r="AG157" s="10">
        <v>157</v>
      </c>
    </row>
    <row r="158" spans="32:33" ht="13.5" hidden="1">
      <c r="AF158" s="42" t="e">
        <f>+水洗化人口等!#REF!</f>
        <v>#REF!</v>
      </c>
      <c r="AG158" s="10">
        <v>158</v>
      </c>
    </row>
    <row r="159" spans="32:33" ht="13.5" hidden="1">
      <c r="AF159" s="42" t="e">
        <f>+水洗化人口等!#REF!</f>
        <v>#REF!</v>
      </c>
      <c r="AG159" s="10">
        <v>159</v>
      </c>
    </row>
    <row r="160" spans="32:33" ht="13.5" hidden="1">
      <c r="AF160" s="42" t="e">
        <f>+水洗化人口等!#REF!</f>
        <v>#REF!</v>
      </c>
      <c r="AG160" s="10">
        <v>160</v>
      </c>
    </row>
    <row r="161" spans="32:33" ht="13.5" hidden="1">
      <c r="AF161" s="42" t="e">
        <f>+水洗化人口等!#REF!</f>
        <v>#REF!</v>
      </c>
      <c r="AG161" s="10">
        <v>161</v>
      </c>
    </row>
    <row r="162" spans="32:33" ht="13.5" hidden="1">
      <c r="AF162" s="42" t="e">
        <f>+水洗化人口等!#REF!</f>
        <v>#REF!</v>
      </c>
      <c r="AG162" s="10">
        <v>162</v>
      </c>
    </row>
    <row r="163" spans="32:33" ht="13.5" hidden="1">
      <c r="AF163" s="42" t="e">
        <f>+水洗化人口等!#REF!</f>
        <v>#REF!</v>
      </c>
      <c r="AG163" s="10">
        <v>163</v>
      </c>
    </row>
    <row r="164" spans="32:33" ht="13.5" hidden="1">
      <c r="AF164" s="42" t="e">
        <f>+水洗化人口等!#REF!</f>
        <v>#REF!</v>
      </c>
      <c r="AG164" s="10">
        <v>164</v>
      </c>
    </row>
    <row r="165" spans="32:33" ht="13.5" hidden="1">
      <c r="AF165" s="42" t="e">
        <f>+水洗化人口等!#REF!</f>
        <v>#REF!</v>
      </c>
      <c r="AG165" s="10">
        <v>165</v>
      </c>
    </row>
    <row r="166" spans="32:33" ht="13.5" hidden="1">
      <c r="AF166" s="42" t="e">
        <f>+水洗化人口等!#REF!</f>
        <v>#REF!</v>
      </c>
      <c r="AG166" s="10">
        <v>166</v>
      </c>
    </row>
    <row r="167" spans="32:33" ht="13.5" hidden="1">
      <c r="AF167" s="42" t="e">
        <f>+水洗化人口等!#REF!</f>
        <v>#REF!</v>
      </c>
      <c r="AG167" s="10">
        <v>167</v>
      </c>
    </row>
    <row r="168" spans="32:33" ht="13.5" hidden="1">
      <c r="AF168" s="42" t="e">
        <f>+水洗化人口等!#REF!</f>
        <v>#REF!</v>
      </c>
      <c r="AG168" s="10">
        <v>168</v>
      </c>
    </row>
    <row r="169" spans="32:33" ht="13.5" hidden="1">
      <c r="AF169" s="42" t="e">
        <f>+水洗化人口等!#REF!</f>
        <v>#REF!</v>
      </c>
      <c r="AG169" s="10">
        <v>169</v>
      </c>
    </row>
    <row r="170" spans="32:33" ht="13.5" hidden="1">
      <c r="AF170" s="42" t="e">
        <f>+水洗化人口等!#REF!</f>
        <v>#REF!</v>
      </c>
      <c r="AG170" s="10">
        <v>170</v>
      </c>
    </row>
    <row r="171" spans="32:33" ht="13.5" hidden="1">
      <c r="AF171" s="42" t="e">
        <f>+水洗化人口等!#REF!</f>
        <v>#REF!</v>
      </c>
      <c r="AG171" s="10">
        <v>171</v>
      </c>
    </row>
    <row r="172" spans="32:33" ht="13.5" hidden="1">
      <c r="AF172" s="42" t="e">
        <f>+水洗化人口等!#REF!</f>
        <v>#REF!</v>
      </c>
      <c r="AG172" s="10">
        <v>172</v>
      </c>
    </row>
    <row r="173" spans="32:33" ht="13.5" hidden="1">
      <c r="AF173" s="42" t="e">
        <f>+水洗化人口等!#REF!</f>
        <v>#REF!</v>
      </c>
      <c r="AG173" s="10">
        <v>173</v>
      </c>
    </row>
    <row r="174" spans="32:33" ht="13.5" hidden="1">
      <c r="AF174" s="42" t="e">
        <f>+水洗化人口等!#REF!</f>
        <v>#REF!</v>
      </c>
      <c r="AG174" s="10">
        <v>174</v>
      </c>
    </row>
    <row r="175" spans="32:33" ht="13.5" hidden="1">
      <c r="AF175" s="42" t="e">
        <f>+水洗化人口等!#REF!</f>
        <v>#REF!</v>
      </c>
      <c r="AG175" s="10">
        <v>175</v>
      </c>
    </row>
    <row r="176" spans="32:33" ht="13.5" hidden="1">
      <c r="AF176" s="42" t="e">
        <f>+水洗化人口等!#REF!</f>
        <v>#REF!</v>
      </c>
      <c r="AG176" s="10">
        <v>176</v>
      </c>
    </row>
    <row r="177" spans="32:33" ht="13.5" hidden="1">
      <c r="AF177" s="42" t="e">
        <f>+水洗化人口等!#REF!</f>
        <v>#REF!</v>
      </c>
      <c r="AG177" s="10">
        <v>177</v>
      </c>
    </row>
    <row r="178" spans="32:33" ht="13.5" hidden="1">
      <c r="AF178" s="42" t="e">
        <f>+水洗化人口等!#REF!</f>
        <v>#REF!</v>
      </c>
      <c r="AG178" s="10">
        <v>178</v>
      </c>
    </row>
    <row r="179" spans="32:33" ht="13.5" hidden="1">
      <c r="AF179" s="42" t="e">
        <f>+水洗化人口等!#REF!</f>
        <v>#REF!</v>
      </c>
      <c r="AG179" s="10">
        <v>179</v>
      </c>
    </row>
    <row r="180" spans="32:33" ht="13.5" hidden="1">
      <c r="AF180" s="42" t="e">
        <f>+水洗化人口等!#REF!</f>
        <v>#REF!</v>
      </c>
      <c r="AG180" s="10">
        <v>180</v>
      </c>
    </row>
    <row r="181" spans="32:33" ht="13.5" hidden="1">
      <c r="AF181" s="42" t="e">
        <f>+水洗化人口等!#REF!</f>
        <v>#REF!</v>
      </c>
      <c r="AG181" s="10">
        <v>181</v>
      </c>
    </row>
    <row r="182" spans="32:33" ht="13.5" hidden="1">
      <c r="AF182" s="42" t="e">
        <f>+水洗化人口等!#REF!</f>
        <v>#REF!</v>
      </c>
      <c r="AG182" s="10">
        <v>182</v>
      </c>
    </row>
    <row r="183" spans="32:33" ht="13.5" hidden="1">
      <c r="AF183" s="42" t="e">
        <f>+水洗化人口等!#REF!</f>
        <v>#REF!</v>
      </c>
      <c r="AG183" s="10">
        <v>183</v>
      </c>
    </row>
    <row r="184" spans="32:33" ht="13.5" hidden="1">
      <c r="AF184" s="42" t="e">
        <f>+水洗化人口等!#REF!</f>
        <v>#REF!</v>
      </c>
      <c r="AG184" s="10">
        <v>184</v>
      </c>
    </row>
    <row r="185" spans="32:33" ht="13.5" hidden="1">
      <c r="AF185" s="42" t="e">
        <f>+水洗化人口等!#REF!</f>
        <v>#REF!</v>
      </c>
      <c r="AG185" s="10">
        <v>185</v>
      </c>
    </row>
    <row r="186" spans="32:33" ht="13.5" hidden="1">
      <c r="AF186" s="42" t="e">
        <f>+水洗化人口等!#REF!</f>
        <v>#REF!</v>
      </c>
      <c r="AG186" s="10">
        <v>186</v>
      </c>
    </row>
    <row r="187" spans="32:33" ht="13.5" hidden="1">
      <c r="AF187" s="42" t="e">
        <f>+水洗化人口等!#REF!</f>
        <v>#REF!</v>
      </c>
      <c r="AG187" s="10">
        <v>187</v>
      </c>
    </row>
    <row r="188" spans="32:33" ht="13.5" hidden="1">
      <c r="AF188" s="42" t="e">
        <f>+水洗化人口等!#REF!</f>
        <v>#REF!</v>
      </c>
      <c r="AG188" s="10">
        <v>188</v>
      </c>
    </row>
    <row r="189" spans="32:33" ht="13.5" hidden="1">
      <c r="AF189" s="42" t="e">
        <f>+水洗化人口等!#REF!</f>
        <v>#REF!</v>
      </c>
      <c r="AG189" s="10">
        <v>189</v>
      </c>
    </row>
    <row r="190" spans="32:33" ht="13.5" hidden="1">
      <c r="AF190" s="42" t="e">
        <f>+水洗化人口等!#REF!</f>
        <v>#REF!</v>
      </c>
      <c r="AG190" s="10">
        <v>190</v>
      </c>
    </row>
    <row r="191" spans="32:33" ht="13.5" hidden="1">
      <c r="AF191" s="42" t="e">
        <f>+水洗化人口等!#REF!</f>
        <v>#REF!</v>
      </c>
      <c r="AG191" s="10">
        <v>191</v>
      </c>
    </row>
    <row r="192" spans="32:33" ht="13.5" hidden="1">
      <c r="AF192" s="42" t="e">
        <f>+水洗化人口等!#REF!</f>
        <v>#REF!</v>
      </c>
      <c r="AG192" s="10">
        <v>192</v>
      </c>
    </row>
    <row r="193" spans="32:33" ht="13.5" hidden="1">
      <c r="AF193" s="42" t="e">
        <f>+水洗化人口等!#REF!</f>
        <v>#REF!</v>
      </c>
      <c r="AG193" s="10">
        <v>193</v>
      </c>
    </row>
    <row r="194" spans="32:33" ht="13.5" hidden="1">
      <c r="AF194" s="42" t="e">
        <f>+水洗化人口等!#REF!</f>
        <v>#REF!</v>
      </c>
      <c r="AG194" s="10">
        <v>194</v>
      </c>
    </row>
    <row r="195" spans="32:33" ht="13.5" hidden="1">
      <c r="AF195" s="42" t="e">
        <f>+水洗化人口等!#REF!</f>
        <v>#REF!</v>
      </c>
      <c r="AG195" s="10">
        <v>195</v>
      </c>
    </row>
    <row r="196" spans="32:33" ht="13.5" hidden="1">
      <c r="AF196" s="42" t="e">
        <f>+水洗化人口等!#REF!</f>
        <v>#REF!</v>
      </c>
      <c r="AG196" s="10">
        <v>196</v>
      </c>
    </row>
    <row r="197" spans="32:33" ht="13.5" hidden="1">
      <c r="AF197" s="42" t="e">
        <f>+水洗化人口等!#REF!</f>
        <v>#REF!</v>
      </c>
      <c r="AG197" s="10">
        <v>197</v>
      </c>
    </row>
    <row r="198" spans="32:33" ht="13.5" hidden="1">
      <c r="AF198" s="42" t="e">
        <f>+水洗化人口等!#REF!</f>
        <v>#REF!</v>
      </c>
      <c r="AG198" s="10">
        <v>198</v>
      </c>
    </row>
    <row r="199" spans="32:33" ht="13.5" hidden="1">
      <c r="AF199" s="42" t="e">
        <f>+水洗化人口等!#REF!</f>
        <v>#REF!</v>
      </c>
      <c r="AG199" s="10">
        <v>199</v>
      </c>
    </row>
    <row r="200" spans="32:33" ht="13.5" hidden="1">
      <c r="AF200" s="42" t="e">
        <f>+水洗化人口等!#REF!</f>
        <v>#REF!</v>
      </c>
      <c r="AG200" s="10">
        <v>200</v>
      </c>
    </row>
    <row r="201" spans="32:33" ht="13.5" hidden="1">
      <c r="AF201" s="42" t="e">
        <f>+水洗化人口等!#REF!</f>
        <v>#REF!</v>
      </c>
      <c r="AG201" s="10">
        <v>201</v>
      </c>
    </row>
    <row r="202" spans="32:33" ht="13.5" hidden="1">
      <c r="AF202" s="42" t="e">
        <f>+水洗化人口等!#REF!</f>
        <v>#REF!</v>
      </c>
      <c r="AG202" s="10">
        <v>202</v>
      </c>
    </row>
    <row r="203" spans="32:33" ht="13.5" hidden="1">
      <c r="AF203" s="42" t="e">
        <f>+水洗化人口等!#REF!</f>
        <v>#REF!</v>
      </c>
      <c r="AG203" s="10">
        <v>203</v>
      </c>
    </row>
    <row r="204" spans="32:33" ht="13.5" hidden="1">
      <c r="AF204" s="42" t="e">
        <f>+水洗化人口等!#REF!</f>
        <v>#REF!</v>
      </c>
      <c r="AG204" s="10">
        <v>204</v>
      </c>
    </row>
    <row r="205" spans="32:33" ht="13.5" hidden="1">
      <c r="AF205" s="42" t="e">
        <f>+水洗化人口等!#REF!</f>
        <v>#REF!</v>
      </c>
      <c r="AG205" s="10">
        <v>205</v>
      </c>
    </row>
    <row r="206" spans="32:33" ht="13.5" hidden="1">
      <c r="AF206" s="42" t="e">
        <f>+水洗化人口等!#REF!</f>
        <v>#REF!</v>
      </c>
      <c r="AG206" s="10">
        <v>206</v>
      </c>
    </row>
    <row r="207" spans="32:33" ht="13.5" hidden="1">
      <c r="AF207" s="42" t="e">
        <f>+水洗化人口等!#REF!</f>
        <v>#REF!</v>
      </c>
      <c r="AG207" s="10">
        <v>207</v>
      </c>
    </row>
    <row r="208" spans="32:33" ht="13.5" hidden="1">
      <c r="AF208" s="42" t="e">
        <f>+水洗化人口等!#REF!</f>
        <v>#REF!</v>
      </c>
      <c r="AG208" s="10">
        <v>208</v>
      </c>
    </row>
    <row r="209" spans="32:33" ht="13.5" hidden="1">
      <c r="AF209" s="42" t="e">
        <f>+水洗化人口等!#REF!</f>
        <v>#REF!</v>
      </c>
      <c r="AG209" s="10">
        <v>209</v>
      </c>
    </row>
    <row r="210" spans="32:33" ht="13.5" hidden="1">
      <c r="AF210" s="42" t="e">
        <f>+水洗化人口等!#REF!</f>
        <v>#REF!</v>
      </c>
      <c r="AG210" s="10">
        <v>210</v>
      </c>
    </row>
    <row r="211" spans="32:33" ht="13.5" hidden="1">
      <c r="AF211" s="42" t="e">
        <f>+水洗化人口等!#REF!</f>
        <v>#REF!</v>
      </c>
      <c r="AG211" s="10">
        <v>211</v>
      </c>
    </row>
    <row r="212" spans="32:33" ht="13.5" hidden="1">
      <c r="AF212" s="42" t="e">
        <f>+水洗化人口等!#REF!</f>
        <v>#REF!</v>
      </c>
      <c r="AG212" s="10">
        <v>212</v>
      </c>
    </row>
    <row r="213" spans="32:33" ht="13.5" hidden="1">
      <c r="AF213" s="42" t="e">
        <f>+水洗化人口等!#REF!</f>
        <v>#REF!</v>
      </c>
      <c r="AG213" s="10">
        <v>213</v>
      </c>
    </row>
    <row r="214" spans="32:33" ht="13.5" hidden="1">
      <c r="AF214" s="42" t="e">
        <f>+水洗化人口等!#REF!</f>
        <v>#REF!</v>
      </c>
      <c r="AG214" s="10">
        <v>214</v>
      </c>
    </row>
    <row r="215" spans="32:33" ht="13.5" hidden="1">
      <c r="AF215" s="42" t="e">
        <f>+水洗化人口等!#REF!</f>
        <v>#REF!</v>
      </c>
      <c r="AG215" s="10">
        <v>215</v>
      </c>
    </row>
    <row r="216" spans="32:33" ht="13.5" hidden="1">
      <c r="AF216" s="42" t="e">
        <f>+水洗化人口等!#REF!</f>
        <v>#REF!</v>
      </c>
      <c r="AG216" s="10">
        <v>216</v>
      </c>
    </row>
    <row r="217" spans="32:33" ht="13.5" hidden="1">
      <c r="AF217" s="42" t="e">
        <f>+水洗化人口等!#REF!</f>
        <v>#REF!</v>
      </c>
      <c r="AG217" s="10">
        <v>217</v>
      </c>
    </row>
    <row r="218" spans="32:33" ht="13.5" hidden="1">
      <c r="AF218" s="42" t="e">
        <f>+水洗化人口等!#REF!</f>
        <v>#REF!</v>
      </c>
      <c r="AG218" s="10">
        <v>218</v>
      </c>
    </row>
    <row r="219" spans="32:33" ht="13.5" hidden="1">
      <c r="AF219" s="42" t="e">
        <f>+水洗化人口等!#REF!</f>
        <v>#REF!</v>
      </c>
      <c r="AG219" s="10">
        <v>219</v>
      </c>
    </row>
    <row r="220" spans="32:33" ht="13.5" hidden="1">
      <c r="AF220" s="42" t="e">
        <f>+水洗化人口等!#REF!</f>
        <v>#REF!</v>
      </c>
      <c r="AG220" s="10">
        <v>220</v>
      </c>
    </row>
    <row r="221" spans="32:33" ht="13.5" hidden="1">
      <c r="AF221" s="42" t="e">
        <f>+水洗化人口等!#REF!</f>
        <v>#REF!</v>
      </c>
      <c r="AG221" s="10">
        <v>221</v>
      </c>
    </row>
    <row r="222" spans="32:33" ht="13.5" hidden="1">
      <c r="AF222" s="42" t="e">
        <f>+水洗化人口等!#REF!</f>
        <v>#REF!</v>
      </c>
      <c r="AG222" s="10">
        <v>222</v>
      </c>
    </row>
    <row r="223" spans="32:33" ht="13.5" hidden="1">
      <c r="AF223" s="42" t="e">
        <f>+水洗化人口等!#REF!</f>
        <v>#REF!</v>
      </c>
      <c r="AG223" s="10">
        <v>223</v>
      </c>
    </row>
    <row r="224" spans="32:33" ht="13.5" hidden="1">
      <c r="AF224" s="42" t="e">
        <f>+水洗化人口等!#REF!</f>
        <v>#REF!</v>
      </c>
      <c r="AG224" s="10">
        <v>224</v>
      </c>
    </row>
    <row r="225" spans="32:33" ht="13.5" hidden="1">
      <c r="AF225" s="42" t="e">
        <f>+水洗化人口等!#REF!</f>
        <v>#REF!</v>
      </c>
      <c r="AG225" s="10">
        <v>225</v>
      </c>
    </row>
    <row r="226" spans="32:33" ht="13.5" hidden="1">
      <c r="AF226" s="42" t="e">
        <f>+水洗化人口等!#REF!</f>
        <v>#REF!</v>
      </c>
      <c r="AG226" s="10">
        <v>226</v>
      </c>
    </row>
    <row r="227" spans="32:33" ht="13.5" hidden="1">
      <c r="AF227" s="42" t="e">
        <f>+水洗化人口等!#REF!</f>
        <v>#REF!</v>
      </c>
      <c r="AG227" s="10">
        <v>227</v>
      </c>
    </row>
    <row r="228" spans="32:33" ht="13.5" hidden="1">
      <c r="AF228" s="42" t="e">
        <f>+水洗化人口等!#REF!</f>
        <v>#REF!</v>
      </c>
      <c r="AG228" s="10">
        <v>228</v>
      </c>
    </row>
    <row r="229" spans="32:33" ht="13.5" hidden="1">
      <c r="AF229" s="42" t="e">
        <f>+水洗化人口等!#REF!</f>
        <v>#REF!</v>
      </c>
      <c r="AG229" s="10">
        <v>229</v>
      </c>
    </row>
    <row r="230" spans="32:33" ht="13.5" hidden="1">
      <c r="AF230" s="42" t="e">
        <f>+水洗化人口等!#REF!</f>
        <v>#REF!</v>
      </c>
      <c r="AG230" s="10">
        <v>230</v>
      </c>
    </row>
    <row r="231" spans="32:33" ht="13.5" hidden="1">
      <c r="AF231" s="42" t="e">
        <f>+水洗化人口等!#REF!</f>
        <v>#REF!</v>
      </c>
      <c r="AG231" s="10">
        <v>231</v>
      </c>
    </row>
    <row r="232" spans="32:33" ht="13.5" hidden="1">
      <c r="AF232" s="42" t="e">
        <f>+水洗化人口等!#REF!</f>
        <v>#REF!</v>
      </c>
      <c r="AG232" s="10">
        <v>232</v>
      </c>
    </row>
    <row r="233" spans="32:33" ht="13.5" hidden="1">
      <c r="AF233" s="42" t="e">
        <f>+水洗化人口等!#REF!</f>
        <v>#REF!</v>
      </c>
      <c r="AG233" s="10">
        <v>233</v>
      </c>
    </row>
    <row r="234" spans="32:33" ht="13.5" hidden="1">
      <c r="AF234" s="42" t="e">
        <f>+水洗化人口等!#REF!</f>
        <v>#REF!</v>
      </c>
      <c r="AG234" s="10">
        <v>234</v>
      </c>
    </row>
    <row r="235" spans="32:33" ht="13.5" hidden="1">
      <c r="AF235" s="42" t="e">
        <f>+水洗化人口等!#REF!</f>
        <v>#REF!</v>
      </c>
      <c r="AG235" s="10">
        <v>235</v>
      </c>
    </row>
    <row r="236" spans="32:33" ht="13.5" hidden="1">
      <c r="AF236" s="42" t="e">
        <f>+水洗化人口等!#REF!</f>
        <v>#REF!</v>
      </c>
      <c r="AG236" s="10">
        <v>236</v>
      </c>
    </row>
    <row r="237" spans="32:33" ht="13.5" hidden="1">
      <c r="AF237" s="42" t="e">
        <f>+水洗化人口等!#REF!</f>
        <v>#REF!</v>
      </c>
      <c r="AG237" s="10">
        <v>237</v>
      </c>
    </row>
    <row r="238" spans="32:33" ht="13.5" hidden="1">
      <c r="AF238" s="42" t="e">
        <f>+水洗化人口等!#REF!</f>
        <v>#REF!</v>
      </c>
      <c r="AG238" s="10">
        <v>238</v>
      </c>
    </row>
    <row r="239" spans="32:33" ht="13.5" hidden="1">
      <c r="AF239" s="42" t="e">
        <f>+水洗化人口等!#REF!</f>
        <v>#REF!</v>
      </c>
      <c r="AG239" s="10">
        <v>239</v>
      </c>
    </row>
    <row r="240" spans="32:33" ht="13.5" hidden="1">
      <c r="AF240" s="42" t="e">
        <f>+水洗化人口等!#REF!</f>
        <v>#REF!</v>
      </c>
      <c r="AG240" s="10">
        <v>240</v>
      </c>
    </row>
    <row r="241" spans="32:33" ht="13.5" hidden="1">
      <c r="AF241" s="42" t="e">
        <f>+水洗化人口等!#REF!</f>
        <v>#REF!</v>
      </c>
      <c r="AG241" s="10">
        <v>241</v>
      </c>
    </row>
    <row r="242" spans="32:33" ht="13.5" hidden="1">
      <c r="AF242" s="42" t="e">
        <f>+水洗化人口等!#REF!</f>
        <v>#REF!</v>
      </c>
      <c r="AG242" s="10">
        <v>242</v>
      </c>
    </row>
    <row r="243" spans="32:33" ht="13.5" hidden="1">
      <c r="AF243" s="42" t="e">
        <f>+水洗化人口等!#REF!</f>
        <v>#REF!</v>
      </c>
      <c r="AG243" s="10">
        <v>243</v>
      </c>
    </row>
    <row r="244" spans="32:33" ht="13.5" hidden="1">
      <c r="AF244" s="42" t="e">
        <f>+水洗化人口等!#REF!</f>
        <v>#REF!</v>
      </c>
      <c r="AG244" s="10">
        <v>244</v>
      </c>
    </row>
    <row r="245" spans="32:33" ht="13.5" hidden="1">
      <c r="AF245" s="42" t="e">
        <f>+水洗化人口等!#REF!</f>
        <v>#REF!</v>
      </c>
      <c r="AG245" s="10">
        <v>245</v>
      </c>
    </row>
    <row r="246" spans="32:33" ht="13.5" hidden="1">
      <c r="AF246" s="42" t="e">
        <f>+水洗化人口等!#REF!</f>
        <v>#REF!</v>
      </c>
      <c r="AG246" s="10">
        <v>246</v>
      </c>
    </row>
    <row r="247" spans="32:33" ht="13.5" hidden="1">
      <c r="AF247" s="42" t="e">
        <f>+水洗化人口等!#REF!</f>
        <v>#REF!</v>
      </c>
      <c r="AG247" s="10">
        <v>247</v>
      </c>
    </row>
    <row r="248" spans="32:33" ht="13.5" hidden="1">
      <c r="AF248" s="42" t="e">
        <f>+水洗化人口等!#REF!</f>
        <v>#REF!</v>
      </c>
      <c r="AG248" s="10">
        <v>248</v>
      </c>
    </row>
    <row r="249" spans="32:33" ht="13.5" hidden="1">
      <c r="AF249" s="42" t="e">
        <f>+水洗化人口等!#REF!</f>
        <v>#REF!</v>
      </c>
      <c r="AG249" s="10">
        <v>249</v>
      </c>
    </row>
    <row r="250" spans="32:33" ht="13.5" hidden="1">
      <c r="AF250" s="42" t="e">
        <f>+水洗化人口等!#REF!</f>
        <v>#REF!</v>
      </c>
      <c r="AG250" s="10">
        <v>250</v>
      </c>
    </row>
    <row r="251" spans="32:33" ht="13.5" hidden="1">
      <c r="AF251" s="42" t="e">
        <f>+水洗化人口等!#REF!</f>
        <v>#REF!</v>
      </c>
      <c r="AG251" s="10">
        <v>251</v>
      </c>
    </row>
    <row r="252" spans="32:33" ht="13.5" hidden="1">
      <c r="AF252" s="42" t="e">
        <f>+水洗化人口等!#REF!</f>
        <v>#REF!</v>
      </c>
      <c r="AG252" s="10">
        <v>252</v>
      </c>
    </row>
    <row r="253" spans="32:33" ht="13.5" hidden="1">
      <c r="AF253" s="42" t="e">
        <f>+水洗化人口等!#REF!</f>
        <v>#REF!</v>
      </c>
      <c r="AG253" s="10">
        <v>253</v>
      </c>
    </row>
    <row r="254" spans="32:33" ht="13.5" hidden="1">
      <c r="AF254" s="42" t="e">
        <f>+水洗化人口等!#REF!</f>
        <v>#REF!</v>
      </c>
      <c r="AG254" s="10">
        <v>254</v>
      </c>
    </row>
    <row r="255" spans="32:33" ht="13.5" hidden="1">
      <c r="AF255" s="42" t="e">
        <f>+水洗化人口等!#REF!</f>
        <v>#REF!</v>
      </c>
      <c r="AG255" s="10">
        <v>255</v>
      </c>
    </row>
    <row r="256" spans="32:33" ht="13.5" hidden="1">
      <c r="AF256" s="42" t="e">
        <f>+水洗化人口等!#REF!</f>
        <v>#REF!</v>
      </c>
      <c r="AG256" s="10">
        <v>256</v>
      </c>
    </row>
    <row r="257" spans="32:33" ht="13.5" hidden="1">
      <c r="AF257" s="42" t="e">
        <f>+水洗化人口等!#REF!</f>
        <v>#REF!</v>
      </c>
      <c r="AG257" s="10">
        <v>257</v>
      </c>
    </row>
    <row r="258" spans="32:33" ht="13.5" hidden="1">
      <c r="AF258" s="42" t="e">
        <f>+水洗化人口等!#REF!</f>
        <v>#REF!</v>
      </c>
      <c r="AG258" s="10">
        <v>258</v>
      </c>
    </row>
    <row r="259" spans="32:33" ht="13.5" hidden="1">
      <c r="AF259" s="42" t="e">
        <f>+水洗化人口等!#REF!</f>
        <v>#REF!</v>
      </c>
      <c r="AG259" s="10">
        <v>259</v>
      </c>
    </row>
    <row r="260" spans="32:33" ht="13.5" hidden="1">
      <c r="AF260" s="42" t="e">
        <f>+水洗化人口等!#REF!</f>
        <v>#REF!</v>
      </c>
      <c r="AG260" s="10">
        <v>260</v>
      </c>
    </row>
    <row r="261" spans="32:33" ht="13.5" hidden="1">
      <c r="AF261" s="42" t="e">
        <f>+水洗化人口等!#REF!</f>
        <v>#REF!</v>
      </c>
      <c r="AG261" s="10">
        <v>261</v>
      </c>
    </row>
    <row r="262" spans="32:33" ht="13.5" hidden="1">
      <c r="AF262" s="42" t="e">
        <f>+水洗化人口等!#REF!</f>
        <v>#REF!</v>
      </c>
      <c r="AG262" s="10">
        <v>262</v>
      </c>
    </row>
    <row r="263" spans="32:33" ht="13.5" hidden="1">
      <c r="AF263" s="42" t="e">
        <f>+水洗化人口等!#REF!</f>
        <v>#REF!</v>
      </c>
      <c r="AG263" s="10">
        <v>263</v>
      </c>
    </row>
    <row r="264" spans="32:33" ht="13.5" hidden="1">
      <c r="AF264" s="42" t="e">
        <f>+水洗化人口等!#REF!</f>
        <v>#REF!</v>
      </c>
      <c r="AG264" s="10">
        <v>264</v>
      </c>
    </row>
    <row r="265" spans="32:33" ht="13.5" hidden="1">
      <c r="AF265" s="42" t="e">
        <f>+水洗化人口等!#REF!</f>
        <v>#REF!</v>
      </c>
      <c r="AG265" s="10">
        <v>265</v>
      </c>
    </row>
    <row r="266" spans="32:33" ht="13.5" hidden="1">
      <c r="AF266" s="42" t="e">
        <f>+水洗化人口等!#REF!</f>
        <v>#REF!</v>
      </c>
      <c r="AG266" s="10">
        <v>266</v>
      </c>
    </row>
    <row r="267" spans="32:33" ht="13.5" hidden="1">
      <c r="AF267" s="42" t="e">
        <f>+水洗化人口等!#REF!</f>
        <v>#REF!</v>
      </c>
      <c r="AG267" s="10">
        <v>267</v>
      </c>
    </row>
    <row r="268" spans="32:33" ht="13.5" hidden="1">
      <c r="AF268" s="42" t="e">
        <f>+水洗化人口等!#REF!</f>
        <v>#REF!</v>
      </c>
      <c r="AG268" s="10">
        <v>268</v>
      </c>
    </row>
    <row r="269" spans="32:33" ht="13.5" hidden="1">
      <c r="AF269" s="42" t="e">
        <f>+水洗化人口等!#REF!</f>
        <v>#REF!</v>
      </c>
      <c r="AG269" s="10">
        <v>269</v>
      </c>
    </row>
    <row r="270" spans="32:33" ht="13.5" hidden="1">
      <c r="AF270" s="42" t="e">
        <f>+水洗化人口等!#REF!</f>
        <v>#REF!</v>
      </c>
      <c r="AG270" s="10">
        <v>270</v>
      </c>
    </row>
    <row r="271" spans="32:33" ht="13.5" hidden="1">
      <c r="AF271" s="42" t="e">
        <f>+水洗化人口等!#REF!</f>
        <v>#REF!</v>
      </c>
      <c r="AG271" s="10">
        <v>271</v>
      </c>
    </row>
    <row r="272" spans="32:33" ht="13.5" hidden="1">
      <c r="AF272" s="42" t="e">
        <f>+水洗化人口等!#REF!</f>
        <v>#REF!</v>
      </c>
      <c r="AG272" s="10">
        <v>272</v>
      </c>
    </row>
    <row r="273" spans="32:33" ht="13.5" hidden="1">
      <c r="AF273" s="42" t="e">
        <f>+水洗化人口等!#REF!</f>
        <v>#REF!</v>
      </c>
      <c r="AG273" s="10">
        <v>273</v>
      </c>
    </row>
    <row r="274" spans="32:33" ht="13.5" hidden="1">
      <c r="AF274" s="42" t="e">
        <f>+水洗化人口等!#REF!</f>
        <v>#REF!</v>
      </c>
      <c r="AG274" s="10">
        <v>274</v>
      </c>
    </row>
    <row r="275" spans="32:33" ht="13.5" hidden="1">
      <c r="AF275" s="42" t="e">
        <f>+水洗化人口等!#REF!</f>
        <v>#REF!</v>
      </c>
      <c r="AG275" s="10">
        <v>275</v>
      </c>
    </row>
    <row r="276" spans="32:33" ht="13.5" hidden="1">
      <c r="AF276" s="42" t="e">
        <f>+水洗化人口等!#REF!</f>
        <v>#REF!</v>
      </c>
      <c r="AG276" s="10">
        <v>276</v>
      </c>
    </row>
    <row r="277" spans="32:33" ht="13.5" hidden="1">
      <c r="AF277" s="42" t="e">
        <f>+水洗化人口等!#REF!</f>
        <v>#REF!</v>
      </c>
      <c r="AG277" s="10">
        <v>277</v>
      </c>
    </row>
    <row r="278" spans="32:33" ht="13.5" hidden="1">
      <c r="AF278" s="42" t="e">
        <f>+水洗化人口等!#REF!</f>
        <v>#REF!</v>
      </c>
      <c r="AG278" s="10">
        <v>278</v>
      </c>
    </row>
    <row r="279" spans="32:33" ht="13.5" hidden="1">
      <c r="AF279" s="42" t="e">
        <f>+水洗化人口等!#REF!</f>
        <v>#REF!</v>
      </c>
      <c r="AG279" s="10">
        <v>279</v>
      </c>
    </row>
    <row r="280" spans="32:33" ht="13.5" hidden="1">
      <c r="AF280" s="42" t="e">
        <f>+水洗化人口等!#REF!</f>
        <v>#REF!</v>
      </c>
      <c r="AG280" s="10">
        <v>280</v>
      </c>
    </row>
    <row r="281" spans="32:33" ht="13.5" hidden="1">
      <c r="AF281" s="42" t="e">
        <f>+水洗化人口等!#REF!</f>
        <v>#REF!</v>
      </c>
      <c r="AG281" s="10">
        <v>281</v>
      </c>
    </row>
    <row r="282" spans="32:33" ht="13.5" hidden="1">
      <c r="AF282" s="42" t="e">
        <f>+水洗化人口等!#REF!</f>
        <v>#REF!</v>
      </c>
      <c r="AG282" s="10">
        <v>282</v>
      </c>
    </row>
    <row r="283" spans="32:33" ht="13.5" hidden="1">
      <c r="AF283" s="42" t="e">
        <f>+水洗化人口等!#REF!</f>
        <v>#REF!</v>
      </c>
      <c r="AG283" s="10">
        <v>283</v>
      </c>
    </row>
    <row r="284" spans="32:33" ht="13.5" hidden="1">
      <c r="AF284" s="42" t="e">
        <f>+水洗化人口等!#REF!</f>
        <v>#REF!</v>
      </c>
      <c r="AG284" s="10">
        <v>284</v>
      </c>
    </row>
    <row r="285" spans="32:33" ht="13.5" hidden="1">
      <c r="AF285" s="42" t="e">
        <f>+水洗化人口等!#REF!</f>
        <v>#REF!</v>
      </c>
      <c r="AG285" s="10">
        <v>285</v>
      </c>
    </row>
    <row r="286" spans="32:33" ht="13.5" hidden="1">
      <c r="AF286" s="42" t="e">
        <f>+水洗化人口等!#REF!</f>
        <v>#REF!</v>
      </c>
      <c r="AG286" s="10">
        <v>286</v>
      </c>
    </row>
    <row r="287" spans="32:33" ht="13.5" hidden="1">
      <c r="AF287" s="42" t="e">
        <f>+水洗化人口等!#REF!</f>
        <v>#REF!</v>
      </c>
      <c r="AG287" s="10">
        <v>287</v>
      </c>
    </row>
    <row r="288" spans="32:33" ht="13.5" hidden="1">
      <c r="AF288" s="42" t="e">
        <f>+水洗化人口等!#REF!</f>
        <v>#REF!</v>
      </c>
      <c r="AG288" s="10">
        <v>288</v>
      </c>
    </row>
    <row r="289" spans="32:33" ht="13.5" hidden="1">
      <c r="AF289" s="42" t="e">
        <f>+水洗化人口等!#REF!</f>
        <v>#REF!</v>
      </c>
      <c r="AG289" s="10">
        <v>289</v>
      </c>
    </row>
    <row r="290" spans="32:33" ht="13.5" hidden="1">
      <c r="AF290" s="42" t="e">
        <f>+水洗化人口等!#REF!</f>
        <v>#REF!</v>
      </c>
      <c r="AG290" s="10">
        <v>290</v>
      </c>
    </row>
    <row r="291" spans="32:33" ht="13.5" hidden="1">
      <c r="AF291" s="42" t="e">
        <f>+水洗化人口等!#REF!</f>
        <v>#REF!</v>
      </c>
      <c r="AG291" s="10">
        <v>291</v>
      </c>
    </row>
    <row r="292" spans="32:33" ht="13.5" hidden="1">
      <c r="AF292" s="42" t="e">
        <f>+水洗化人口等!#REF!</f>
        <v>#REF!</v>
      </c>
      <c r="AG292" s="10">
        <v>292</v>
      </c>
    </row>
    <row r="293" spans="32:33" ht="13.5" hidden="1">
      <c r="AF293" s="42" t="e">
        <f>+水洗化人口等!#REF!</f>
        <v>#REF!</v>
      </c>
      <c r="AG293" s="10">
        <v>293</v>
      </c>
    </row>
    <row r="294" spans="32:33" ht="13.5" hidden="1">
      <c r="AF294" s="42" t="e">
        <f>+水洗化人口等!#REF!</f>
        <v>#REF!</v>
      </c>
      <c r="AG294" s="10">
        <v>294</v>
      </c>
    </row>
    <row r="295" spans="32:33" ht="13.5" hidden="1">
      <c r="AF295" s="42" t="e">
        <f>+水洗化人口等!#REF!</f>
        <v>#REF!</v>
      </c>
      <c r="AG295" s="10">
        <v>295</v>
      </c>
    </row>
    <row r="296" spans="32:33" ht="13.5" hidden="1">
      <c r="AF296" s="42" t="e">
        <f>+水洗化人口等!#REF!</f>
        <v>#REF!</v>
      </c>
      <c r="AG296" s="10">
        <v>296</v>
      </c>
    </row>
    <row r="297" spans="32:33" ht="13.5" hidden="1">
      <c r="AF297" s="42" t="e">
        <f>+水洗化人口等!#REF!</f>
        <v>#REF!</v>
      </c>
      <c r="AG297" s="10">
        <v>297</v>
      </c>
    </row>
    <row r="298" spans="32:33" ht="13.5" hidden="1">
      <c r="AF298" s="42" t="e">
        <f>+水洗化人口等!#REF!</f>
        <v>#REF!</v>
      </c>
      <c r="AG298" s="10">
        <v>298</v>
      </c>
    </row>
    <row r="299" spans="32:33" ht="13.5" hidden="1">
      <c r="AF299" s="42" t="e">
        <f>+水洗化人口等!#REF!</f>
        <v>#REF!</v>
      </c>
      <c r="AG299" s="10">
        <v>299</v>
      </c>
    </row>
    <row r="300" spans="32:33" ht="13.5" hidden="1">
      <c r="AF300" s="42" t="e">
        <f>+水洗化人口等!#REF!</f>
        <v>#REF!</v>
      </c>
      <c r="AG300" s="10">
        <v>300</v>
      </c>
    </row>
    <row r="301" ht="13.5" hidden="1"/>
    <row r="302" ht="13.5" hidden="1"/>
    <row r="303" ht="13.5" hidden="1"/>
    <row r="304" ht="13.5" hidden="1"/>
    <row r="305" spans="28:33" ht="13.5" hidden="1">
      <c r="AB305" s="3"/>
      <c r="AC305" s="3"/>
      <c r="AD305" s="3"/>
      <c r="AE305" s="3"/>
      <c r="AF305" s="45"/>
      <c r="AG305" s="3"/>
    </row>
    <row r="306" spans="28:33" ht="13.5" hidden="1">
      <c r="AB306" s="3"/>
      <c r="AC306" s="3"/>
      <c r="AD306" s="3"/>
      <c r="AE306" s="3"/>
      <c r="AF306" s="45"/>
      <c r="AG306" s="3"/>
    </row>
    <row r="307" spans="28:33" ht="13.5" hidden="1">
      <c r="AB307" s="3"/>
      <c r="AC307" s="3"/>
      <c r="AD307" s="3"/>
      <c r="AE307" s="3"/>
      <c r="AF307" s="45"/>
      <c r="AG307" s="3"/>
    </row>
    <row r="308" spans="28:33" ht="13.5" hidden="1">
      <c r="AB308" s="3"/>
      <c r="AC308" s="3"/>
      <c r="AD308" s="3"/>
      <c r="AE308" s="3"/>
      <c r="AF308" s="45"/>
      <c r="AG308" s="3"/>
    </row>
    <row r="309" spans="28:33" ht="13.5" hidden="1">
      <c r="AB309" s="3"/>
      <c r="AC309" s="3"/>
      <c r="AD309" s="3"/>
      <c r="AE309" s="3"/>
      <c r="AF309" s="45"/>
      <c r="AG309" s="3"/>
    </row>
    <row r="310" spans="28:33" ht="13.5" hidden="1">
      <c r="AB310" s="3"/>
      <c r="AC310" s="3"/>
      <c r="AD310" s="3"/>
      <c r="AE310" s="3"/>
      <c r="AF310" s="45"/>
      <c r="AG310" s="3"/>
    </row>
    <row r="311" spans="28:33" ht="13.5" hidden="1">
      <c r="AB311" s="3"/>
      <c r="AC311" s="3"/>
      <c r="AD311" s="3"/>
      <c r="AE311" s="3"/>
      <c r="AF311" s="45"/>
      <c r="AG311" s="3"/>
    </row>
    <row r="312" spans="28:33" ht="13.5" hidden="1">
      <c r="AB312" s="3"/>
      <c r="AC312" s="3"/>
      <c r="AD312" s="3"/>
      <c r="AE312" s="3"/>
      <c r="AF312" s="45"/>
      <c r="AG312" s="3"/>
    </row>
    <row r="313" spans="28:33" ht="13.5" hidden="1">
      <c r="AB313" s="3"/>
      <c r="AC313" s="3"/>
      <c r="AD313" s="3"/>
      <c r="AE313" s="3"/>
      <c r="AF313" s="45"/>
      <c r="AG313" s="3"/>
    </row>
    <row r="314" spans="28:33" ht="13.5" hidden="1">
      <c r="AB314" s="3"/>
      <c r="AC314" s="3"/>
      <c r="AD314" s="3"/>
      <c r="AE314" s="3"/>
      <c r="AF314" s="45"/>
      <c r="AG314" s="3"/>
    </row>
    <row r="315" spans="28:33" ht="13.5" hidden="1">
      <c r="AB315" s="3"/>
      <c r="AC315" s="3"/>
      <c r="AD315" s="3"/>
      <c r="AE315" s="3"/>
      <c r="AF315" s="45"/>
      <c r="AG315" s="3"/>
    </row>
    <row r="316" spans="28:33" ht="13.5" hidden="1">
      <c r="AB316" s="3"/>
      <c r="AC316" s="3"/>
      <c r="AD316" s="3"/>
      <c r="AE316" s="3"/>
      <c r="AF316" s="45"/>
      <c r="AG316" s="3"/>
    </row>
    <row r="317" spans="28:33" ht="13.5" hidden="1">
      <c r="AB317" s="3"/>
      <c r="AC317" s="3"/>
      <c r="AD317" s="3"/>
      <c r="AE317" s="3"/>
      <c r="AF317" s="45"/>
      <c r="AG317" s="3"/>
    </row>
    <row r="318" spans="28:33" ht="13.5" hidden="1">
      <c r="AB318" s="3"/>
      <c r="AC318" s="3"/>
      <c r="AD318" s="3"/>
      <c r="AE318" s="3"/>
      <c r="AF318" s="45"/>
      <c r="AG318" s="3"/>
    </row>
    <row r="319" spans="28:33" ht="13.5" hidden="1">
      <c r="AB319" s="3"/>
      <c r="AC319" s="3"/>
      <c r="AD319" s="3"/>
      <c r="AE319" s="3"/>
      <c r="AF319" s="45"/>
      <c r="AG319" s="3"/>
    </row>
    <row r="320" spans="28:33" ht="13.5" hidden="1">
      <c r="AB320" s="3"/>
      <c r="AC320" s="3"/>
      <c r="AD320" s="3"/>
      <c r="AE320" s="3"/>
      <c r="AF320" s="45"/>
      <c r="AG320" s="3"/>
    </row>
    <row r="321" spans="28:33" ht="13.5" hidden="1">
      <c r="AB321" s="3"/>
      <c r="AC321" s="3"/>
      <c r="AD321" s="3"/>
      <c r="AE321" s="3"/>
      <c r="AF321" s="45"/>
      <c r="AG321" s="3"/>
    </row>
    <row r="322" spans="28:33" ht="13.5" hidden="1">
      <c r="AB322" s="3"/>
      <c r="AC322" s="3"/>
      <c r="AD322" s="3"/>
      <c r="AE322" s="3"/>
      <c r="AF322" s="45"/>
      <c r="AG322" s="3"/>
    </row>
    <row r="323" spans="28:33" ht="13.5" hidden="1">
      <c r="AB323" s="3"/>
      <c r="AC323" s="3"/>
      <c r="AD323" s="3"/>
      <c r="AE323" s="3"/>
      <c r="AF323" s="45"/>
      <c r="AG323" s="3"/>
    </row>
    <row r="324" spans="28:33" ht="13.5" hidden="1">
      <c r="AB324" s="3"/>
      <c r="AC324" s="3"/>
      <c r="AD324" s="3"/>
      <c r="AE324" s="3"/>
      <c r="AF324" s="45"/>
      <c r="AG324" s="3"/>
    </row>
    <row r="325" spans="28:33" ht="13.5" hidden="1">
      <c r="AB325" s="3"/>
      <c r="AC325" s="3"/>
      <c r="AD325" s="3"/>
      <c r="AE325" s="3"/>
      <c r="AF325" s="45"/>
      <c r="AG325" s="3"/>
    </row>
    <row r="326" spans="28:33" ht="13.5" hidden="1">
      <c r="AB326" s="3"/>
      <c r="AC326" s="3"/>
      <c r="AD326" s="3"/>
      <c r="AE326" s="3"/>
      <c r="AF326" s="45"/>
      <c r="AG326" s="3"/>
    </row>
    <row r="327" spans="28:33" ht="13.5" hidden="1">
      <c r="AB327" s="3"/>
      <c r="AC327" s="3"/>
      <c r="AD327" s="3"/>
      <c r="AE327" s="3"/>
      <c r="AF327" s="45"/>
      <c r="AG327" s="3"/>
    </row>
    <row r="328" spans="28:33" ht="13.5" hidden="1">
      <c r="AB328" s="3"/>
      <c r="AC328" s="3"/>
      <c r="AD328" s="3"/>
      <c r="AE328" s="3"/>
      <c r="AF328" s="45"/>
      <c r="AG328" s="3"/>
    </row>
    <row r="329" spans="28:33" ht="13.5" hidden="1">
      <c r="AB329" s="3"/>
      <c r="AC329" s="3"/>
      <c r="AD329" s="3"/>
      <c r="AE329" s="3"/>
      <c r="AF329" s="45"/>
      <c r="AG329" s="3"/>
    </row>
    <row r="330" spans="28:33" ht="13.5" hidden="1">
      <c r="AB330" s="3"/>
      <c r="AC330" s="3"/>
      <c r="AD330" s="3"/>
      <c r="AE330" s="3"/>
      <c r="AF330" s="45"/>
      <c r="AG330" s="3"/>
    </row>
    <row r="331" spans="28:33" ht="13.5" hidden="1">
      <c r="AB331" s="3"/>
      <c r="AC331" s="3"/>
      <c r="AD331" s="3"/>
      <c r="AE331" s="3"/>
      <c r="AF331" s="45"/>
      <c r="AG331" s="3"/>
    </row>
    <row r="332" spans="28:33" ht="13.5" hidden="1">
      <c r="AB332" s="3"/>
      <c r="AC332" s="3"/>
      <c r="AD332" s="3"/>
      <c r="AE332" s="3"/>
      <c r="AF332" s="45"/>
      <c r="AG332" s="3"/>
    </row>
    <row r="333" spans="28:33" ht="13.5" hidden="1">
      <c r="AB333" s="3"/>
      <c r="AC333" s="3"/>
      <c r="AD333" s="3"/>
      <c r="AE333" s="3"/>
      <c r="AF333" s="45"/>
      <c r="AG333" s="3"/>
    </row>
    <row r="334" spans="28:33" ht="13.5" hidden="1">
      <c r="AB334" s="3"/>
      <c r="AC334" s="3"/>
      <c r="AD334" s="3"/>
      <c r="AE334" s="3"/>
      <c r="AF334" s="45"/>
      <c r="AG334" s="3"/>
    </row>
    <row r="335" spans="28:33" ht="13.5" hidden="1">
      <c r="AB335" s="3"/>
      <c r="AC335" s="3"/>
      <c r="AD335" s="3"/>
      <c r="AE335" s="3"/>
      <c r="AF335" s="45"/>
      <c r="AG335" s="3"/>
    </row>
    <row r="336" spans="28:33" ht="13.5" hidden="1">
      <c r="AB336" s="3"/>
      <c r="AC336" s="3"/>
      <c r="AD336" s="3"/>
      <c r="AE336" s="3"/>
      <c r="AF336" s="45"/>
      <c r="AG336" s="3"/>
    </row>
    <row r="337" spans="28:33" ht="13.5" hidden="1">
      <c r="AB337" s="3"/>
      <c r="AC337" s="3"/>
      <c r="AD337" s="3"/>
      <c r="AE337" s="3"/>
      <c r="AF337" s="45"/>
      <c r="AG337" s="3"/>
    </row>
    <row r="338" spans="28:33" ht="13.5" hidden="1">
      <c r="AB338" s="3"/>
      <c r="AC338" s="3"/>
      <c r="AD338" s="3"/>
      <c r="AE338" s="3"/>
      <c r="AF338" s="45"/>
      <c r="AG338" s="3"/>
    </row>
    <row r="339" spans="28:33" ht="13.5" hidden="1">
      <c r="AB339" s="3"/>
      <c r="AC339" s="3"/>
      <c r="AD339" s="3"/>
      <c r="AE339" s="3"/>
      <c r="AF339" s="45"/>
      <c r="AG339" s="3"/>
    </row>
    <row r="340" spans="28:33" ht="13.5" hidden="1">
      <c r="AB340" s="3"/>
      <c r="AC340" s="3"/>
      <c r="AD340" s="3"/>
      <c r="AE340" s="3"/>
      <c r="AF340" s="45"/>
      <c r="AG340" s="3"/>
    </row>
    <row r="341" spans="28:33" ht="13.5" hidden="1">
      <c r="AB341" s="3"/>
      <c r="AC341" s="3"/>
      <c r="AD341" s="3"/>
      <c r="AE341" s="3"/>
      <c r="AF341" s="45"/>
      <c r="AG341" s="3"/>
    </row>
    <row r="342" spans="28:33" ht="13.5" hidden="1">
      <c r="AB342" s="3"/>
      <c r="AC342" s="3"/>
      <c r="AD342" s="3"/>
      <c r="AE342" s="3"/>
      <c r="AF342" s="45"/>
      <c r="AG342" s="3"/>
    </row>
    <row r="343" spans="28:33" ht="13.5" hidden="1">
      <c r="AB343" s="3"/>
      <c r="AC343" s="3"/>
      <c r="AD343" s="3"/>
      <c r="AE343" s="3"/>
      <c r="AF343" s="45"/>
      <c r="AG343" s="3"/>
    </row>
    <row r="344" spans="28:33" ht="13.5" hidden="1">
      <c r="AB344" s="3"/>
      <c r="AC344" s="3"/>
      <c r="AD344" s="3"/>
      <c r="AE344" s="3"/>
      <c r="AF344" s="45"/>
      <c r="AG344" s="3"/>
    </row>
    <row r="345" spans="28:33" ht="13.5" hidden="1">
      <c r="AB345" s="3"/>
      <c r="AC345" s="3"/>
      <c r="AD345" s="3"/>
      <c r="AE345" s="3"/>
      <c r="AF345" s="45"/>
      <c r="AG345" s="3"/>
    </row>
    <row r="346" spans="28:33" ht="13.5" hidden="1">
      <c r="AB346" s="3"/>
      <c r="AC346" s="3"/>
      <c r="AD346" s="3"/>
      <c r="AE346" s="3"/>
      <c r="AF346" s="45"/>
      <c r="AG346" s="3"/>
    </row>
    <row r="347" spans="28:33" ht="13.5" hidden="1">
      <c r="AB347" s="3"/>
      <c r="AC347" s="3"/>
      <c r="AD347" s="3"/>
      <c r="AE347" s="3"/>
      <c r="AF347" s="45"/>
      <c r="AG347" s="3"/>
    </row>
    <row r="348" spans="28:33" ht="13.5" hidden="1">
      <c r="AB348" s="3"/>
      <c r="AC348" s="3"/>
      <c r="AD348" s="3"/>
      <c r="AE348" s="3"/>
      <c r="AF348" s="45"/>
      <c r="AG348" s="3"/>
    </row>
    <row r="349" spans="28:33" ht="13.5" hidden="1">
      <c r="AB349" s="3"/>
      <c r="AC349" s="3"/>
      <c r="AD349" s="3"/>
      <c r="AE349" s="3"/>
      <c r="AF349" s="45"/>
      <c r="AG349" s="3"/>
    </row>
    <row r="350" spans="28:33" ht="13.5" hidden="1">
      <c r="AB350" s="3"/>
      <c r="AC350" s="3"/>
      <c r="AD350" s="3"/>
      <c r="AE350" s="3"/>
      <c r="AF350" s="45"/>
      <c r="AG350" s="3"/>
    </row>
    <row r="351" spans="28:33" ht="13.5" hidden="1">
      <c r="AB351" s="3"/>
      <c r="AC351" s="3"/>
      <c r="AD351" s="3"/>
      <c r="AE351" s="3"/>
      <c r="AF351" s="45"/>
      <c r="AG351" s="3"/>
    </row>
    <row r="352" spans="28:33" ht="13.5" hidden="1">
      <c r="AB352" s="3"/>
      <c r="AC352" s="3"/>
      <c r="AD352" s="3"/>
      <c r="AE352" s="3"/>
      <c r="AF352" s="45"/>
      <c r="AG352" s="3"/>
    </row>
    <row r="353" ht="13.5" hidden="1"/>
    <row r="354" ht="13.5" hidden="1"/>
    <row r="355" ht="13.5" hidden="1"/>
    <row r="356" ht="13.5" hidden="1"/>
    <row r="357" ht="13.5" hidden="1"/>
    <row r="358" ht="13.5" hidden="1"/>
    <row r="359" ht="13.5" hidden="1"/>
    <row r="360" ht="13.5" hidden="1"/>
    <row r="361" ht="13.5" hidden="1"/>
    <row r="362" ht="13.5" hidden="1"/>
    <row r="363" ht="13.5" hidden="1"/>
    <row r="364" ht="13.5" hidden="1"/>
    <row r="365" ht="13.5" hidden="1"/>
    <row r="366" ht="13.5" hidden="1"/>
    <row r="367" ht="13.5" hidden="1"/>
    <row r="368" ht="13.5" hidden="1"/>
    <row r="369" ht="13.5" hidden="1"/>
    <row r="370" ht="13.5" hidden="1"/>
    <row r="371" ht="13.5" hidden="1"/>
    <row r="372" ht="13.5" hidden="1"/>
    <row r="373" ht="13.5" hidden="1"/>
    <row r="374" ht="13.5" hidden="1"/>
    <row r="375" ht="13.5" hidden="1"/>
    <row r="376" ht="13.5" hidden="1"/>
    <row r="377" ht="13.5" hidden="1"/>
    <row r="378" ht="13.5" hidden="1"/>
    <row r="379" ht="13.5" hidden="1"/>
    <row r="380" ht="13.5" hidden="1"/>
    <row r="381" ht="13.5" hidden="1"/>
    <row r="382" ht="13.5" hidden="1"/>
    <row r="383" ht="13.5" hidden="1"/>
    <row r="384" ht="13.5" hidden="1"/>
    <row r="385" ht="13.5" hidden="1"/>
    <row r="386" ht="13.5" hidden="1"/>
    <row r="387" ht="13.5" hidden="1"/>
    <row r="388" ht="13.5" hidden="1"/>
    <row r="389" ht="13.5" hidden="1"/>
    <row r="390" ht="13.5" hidden="1"/>
    <row r="391" ht="13.5" hidden="1"/>
    <row r="392" ht="13.5" hidden="1"/>
    <row r="393" ht="13.5" hidden="1"/>
    <row r="394" ht="13.5" hidden="1"/>
    <row r="395" ht="13.5" hidden="1"/>
    <row r="396" ht="13.5" hidden="1"/>
    <row r="397" ht="13.5" hidden="1"/>
    <row r="398" ht="13.5" hidden="1"/>
    <row r="399" ht="13.5" hidden="1"/>
    <row r="400" ht="13.5" hidden="1"/>
    <row r="401" ht="13.5" hidden="1"/>
    <row r="402" ht="13.5" hidden="1"/>
    <row r="403" ht="13.5" hidden="1"/>
    <row r="404" ht="13.5" hidden="1"/>
    <row r="405" ht="13.5" hidden="1"/>
    <row r="406" ht="13.5" hidden="1"/>
    <row r="407" ht="13.5" hidden="1"/>
    <row r="408" ht="13.5" hidden="1"/>
    <row r="409" ht="13.5" hidden="1"/>
    <row r="410" ht="13.5" hidden="1"/>
    <row r="411" ht="13.5" hidden="1"/>
    <row r="412" ht="13.5" hidden="1"/>
    <row r="413" ht="13.5" hidden="1"/>
    <row r="414" ht="13.5" hidden="1"/>
    <row r="415" ht="13.5" hidden="1"/>
    <row r="416" ht="13.5" hidden="1"/>
    <row r="417" ht="13.5" hidden="1"/>
    <row r="418" ht="13.5" hidden="1"/>
    <row r="419" ht="13.5" hidden="1"/>
    <row r="420" ht="13.5" hidden="1"/>
    <row r="421" ht="13.5" hidden="1"/>
    <row r="422" ht="13.5" hidden="1"/>
    <row r="423" ht="13.5" hidden="1"/>
    <row r="424" ht="13.5" hidden="1"/>
    <row r="425" ht="13.5" hidden="1"/>
    <row r="426" ht="13.5" hidden="1"/>
    <row r="427" ht="13.5" hidden="1"/>
    <row r="428" ht="13.5" hidden="1"/>
    <row r="429" ht="13.5" hidden="1"/>
    <row r="430" ht="13.5" hidden="1"/>
    <row r="431" ht="13.5" hidden="1"/>
    <row r="432" ht="13.5" hidden="1"/>
    <row r="433" ht="13.5" hidden="1"/>
    <row r="434" ht="13.5" hidden="1"/>
    <row r="435" ht="13.5" hidden="1"/>
    <row r="436" ht="13.5" hidden="1"/>
    <row r="437" ht="13.5" hidden="1"/>
    <row r="438" ht="13.5" hidden="1"/>
    <row r="439" ht="13.5" hidden="1"/>
    <row r="440" ht="13.5" hidden="1"/>
    <row r="441" ht="13.5" hidden="1"/>
    <row r="442" ht="13.5" hidden="1"/>
    <row r="443" ht="13.5" hidden="1"/>
    <row r="444" ht="13.5" hidden="1"/>
    <row r="445" ht="13.5" hidden="1"/>
    <row r="446" ht="13.5" hidden="1"/>
    <row r="447" ht="13.5" hidden="1"/>
    <row r="448" ht="13.5" hidden="1"/>
    <row r="449" ht="13.5" hidden="1"/>
    <row r="450" ht="13.5" hidden="1"/>
    <row r="451" ht="13.5" hidden="1"/>
    <row r="452" ht="13.5" hidden="1"/>
    <row r="453" ht="13.5" hidden="1"/>
    <row r="454" ht="13.5" hidden="1"/>
    <row r="455" ht="13.5" hidden="1"/>
    <row r="456" ht="13.5" hidden="1"/>
    <row r="457" ht="13.5" hidden="1"/>
    <row r="458" ht="13.5" hidden="1"/>
    <row r="459" ht="13.5" hidden="1"/>
    <row r="460" ht="13.5" hidden="1"/>
    <row r="461" ht="13.5" hidden="1"/>
    <row r="462" ht="13.5" hidden="1"/>
    <row r="463" ht="13.5" hidden="1"/>
    <row r="464" ht="13.5" hidden="1"/>
    <row r="465" ht="13.5" hidden="1"/>
    <row r="466" ht="13.5" hidden="1"/>
    <row r="467" ht="13.5" hidden="1"/>
    <row r="468" ht="13.5" hidden="1"/>
    <row r="469" ht="13.5" hidden="1"/>
    <row r="470" ht="13.5" hidden="1"/>
    <row r="471" ht="13.5" hidden="1"/>
    <row r="472" ht="13.5" hidden="1"/>
    <row r="473" ht="13.5" hidden="1"/>
    <row r="474" ht="13.5" hidden="1"/>
    <row r="475" ht="13.5" hidden="1"/>
    <row r="476" ht="13.5" hidden="1"/>
    <row r="477" ht="13.5" hidden="1"/>
    <row r="478" ht="13.5" hidden="1"/>
    <row r="479" ht="13.5" hidden="1"/>
    <row r="480" ht="13.5" hidden="1"/>
    <row r="481" ht="13.5" hidden="1"/>
    <row r="482" ht="13.5" hidden="1"/>
    <row r="483" ht="13.5" hidden="1"/>
    <row r="484" ht="13.5" hidden="1"/>
    <row r="485" ht="13.5" hidden="1"/>
    <row r="486" ht="13.5" hidden="1"/>
    <row r="487" ht="13.5" hidden="1"/>
    <row r="488" ht="13.5" hidden="1"/>
    <row r="489" ht="13.5" hidden="1"/>
    <row r="490" ht="13.5" hidden="1"/>
    <row r="491" ht="13.5" hidden="1"/>
    <row r="492" ht="13.5" hidden="1"/>
    <row r="493" ht="13.5" hidden="1"/>
    <row r="494" ht="13.5" hidden="1"/>
    <row r="495" ht="13.5" hidden="1"/>
    <row r="496" ht="13.5" hidden="1"/>
    <row r="497" ht="13.5" hidden="1"/>
    <row r="498" ht="13.5" hidden="1"/>
    <row r="499" ht="13.5" hidden="1"/>
    <row r="500" ht="13.5" hidden="1"/>
    <row r="501" ht="13.5" hidden="1"/>
    <row r="502" ht="13.5" hidden="1"/>
    <row r="503" ht="13.5" hidden="1"/>
    <row r="504" ht="13.5" hidden="1"/>
    <row r="505" ht="13.5" hidden="1"/>
    <row r="506" ht="13.5" hidden="1"/>
    <row r="507" ht="13.5" hidden="1"/>
    <row r="508" ht="13.5" hidden="1"/>
    <row r="509" ht="13.5" hidden="1"/>
    <row r="510" ht="13.5" hidden="1"/>
    <row r="511" ht="13.5" hidden="1"/>
    <row r="512" ht="13.5" hidden="1"/>
    <row r="513" ht="13.5" hidden="1"/>
    <row r="514" ht="13.5" hidden="1"/>
    <row r="515" ht="13.5" hidden="1"/>
    <row r="516" ht="13.5" hidden="1"/>
    <row r="517" ht="13.5" hidden="1"/>
    <row r="518" ht="13.5" hidden="1"/>
    <row r="519" ht="13.5" hidden="1"/>
    <row r="520" ht="13.5" hidden="1"/>
    <row r="521" ht="13.5" hidden="1"/>
    <row r="522" ht="13.5" hidden="1"/>
    <row r="523" ht="13.5" hidden="1"/>
    <row r="524" ht="13.5" hidden="1"/>
    <row r="525" ht="13.5" hidden="1"/>
    <row r="526" ht="13.5" hidden="1"/>
    <row r="527" ht="13.5" hidden="1"/>
    <row r="528" ht="13.5" hidden="1"/>
    <row r="529" ht="13.5" hidden="1"/>
    <row r="530" ht="13.5" hidden="1"/>
    <row r="531" ht="13.5" hidden="1"/>
    <row r="532" ht="13.5" hidden="1"/>
    <row r="533" ht="13.5" hidden="1"/>
    <row r="534" ht="13.5" hidden="1"/>
    <row r="535" ht="13.5" hidden="1"/>
    <row r="536" ht="13.5" hidden="1"/>
    <row r="537" ht="13.5" hidden="1"/>
    <row r="538" ht="13.5" hidden="1"/>
    <row r="539" ht="13.5" hidden="1"/>
    <row r="540" ht="13.5" hidden="1"/>
    <row r="541" ht="13.5" hidden="1"/>
    <row r="542" ht="13.5" hidden="1"/>
    <row r="543" ht="13.5" hidden="1"/>
    <row r="544" ht="13.5" hidden="1"/>
    <row r="545" ht="13.5" hidden="1"/>
    <row r="546" ht="13.5" hidden="1"/>
    <row r="547" ht="13.5" hidden="1"/>
    <row r="548" ht="13.5" hidden="1"/>
    <row r="549" ht="13.5" hidden="1"/>
    <row r="550" ht="13.5" hidden="1"/>
    <row r="551" ht="13.5" hidden="1"/>
    <row r="552" ht="13.5" hidden="1"/>
    <row r="553" ht="13.5" hidden="1"/>
    <row r="554" ht="13.5" hidden="1"/>
    <row r="555" ht="13.5" hidden="1"/>
    <row r="556" ht="13.5" hidden="1"/>
    <row r="557" ht="13.5" hidden="1"/>
    <row r="558" ht="13.5" hidden="1"/>
    <row r="559" ht="13.5" hidden="1"/>
    <row r="560" ht="13.5" hidden="1"/>
    <row r="561" ht="13.5" hidden="1"/>
    <row r="562" ht="13.5" hidden="1"/>
    <row r="563" ht="13.5" hidden="1"/>
    <row r="564" ht="13.5" hidden="1"/>
    <row r="565" ht="13.5" hidden="1"/>
    <row r="566" ht="13.5" hidden="1"/>
    <row r="567" ht="13.5" hidden="1"/>
    <row r="568" ht="13.5" hidden="1"/>
    <row r="569" ht="13.5" hidden="1"/>
    <row r="570" ht="13.5" hidden="1"/>
    <row r="571" ht="13.5" hidden="1"/>
    <row r="572" ht="13.5" hidden="1"/>
    <row r="573" ht="13.5" hidden="1"/>
    <row r="574" ht="13.5" hidden="1"/>
    <row r="575" ht="13.5" hidden="1"/>
    <row r="576" ht="13.5" hidden="1"/>
    <row r="577" ht="13.5" hidden="1"/>
    <row r="578" ht="13.5" hidden="1"/>
    <row r="579" ht="13.5" hidden="1"/>
    <row r="580" ht="13.5" hidden="1"/>
    <row r="581" ht="13.5" hidden="1"/>
    <row r="582" ht="13.5" hidden="1"/>
    <row r="583" ht="13.5" hidden="1"/>
    <row r="584" ht="13.5" hidden="1"/>
    <row r="585" ht="13.5" hidden="1"/>
    <row r="586" ht="13.5" hidden="1"/>
    <row r="587" ht="13.5" hidden="1"/>
    <row r="588" ht="13.5" hidden="1"/>
    <row r="589" ht="13.5" hidden="1"/>
    <row r="590" ht="13.5" hidden="1"/>
    <row r="591" ht="13.5" hidden="1"/>
    <row r="592" ht="13.5" hidden="1"/>
    <row r="593" ht="13.5" hidden="1"/>
    <row r="594" ht="13.5" hidden="1"/>
    <row r="595" ht="13.5" hidden="1"/>
    <row r="596" ht="13.5" hidden="1"/>
    <row r="597" ht="13.5" hidden="1"/>
    <row r="598" ht="13.5" hidden="1"/>
    <row r="599" ht="13.5" hidden="1"/>
    <row r="600" ht="13.5" hidden="1"/>
    <row r="601" ht="13.5" hidden="1"/>
    <row r="602" ht="13.5" hidden="1"/>
    <row r="603" ht="13.5" hidden="1"/>
    <row r="604" ht="13.5" hidden="1"/>
    <row r="605" ht="13.5" hidden="1"/>
    <row r="606" ht="13.5" hidden="1"/>
    <row r="607" ht="13.5" hidden="1"/>
    <row r="608" ht="13.5" hidden="1"/>
    <row r="609" ht="13.5" hidden="1"/>
    <row r="610" ht="13.5" hidden="1"/>
    <row r="611" ht="13.5" hidden="1"/>
    <row r="612" ht="13.5" hidden="1"/>
    <row r="613" ht="13.5" hidden="1"/>
    <row r="614" ht="13.5" hidden="1"/>
    <row r="615" ht="13.5" hidden="1"/>
    <row r="616" ht="13.5" hidden="1"/>
    <row r="617" ht="13.5" hidden="1"/>
    <row r="618" ht="13.5" hidden="1"/>
    <row r="619" ht="13.5" hidden="1"/>
    <row r="620" ht="13.5" hidden="1"/>
    <row r="621" ht="13.5" hidden="1"/>
    <row r="622" ht="13.5" hidden="1"/>
    <row r="623" ht="13.5" hidden="1"/>
    <row r="624" ht="13.5" hidden="1"/>
    <row r="625" ht="13.5" hidden="1"/>
    <row r="626" ht="13.5" hidden="1"/>
    <row r="627" ht="13.5" hidden="1"/>
    <row r="628" ht="13.5" hidden="1"/>
    <row r="629" ht="13.5" hidden="1"/>
    <row r="630" ht="13.5" hidden="1"/>
    <row r="631" ht="13.5" hidden="1"/>
    <row r="632" ht="13.5" hidden="1"/>
    <row r="633" ht="13.5" hidden="1"/>
    <row r="634" ht="13.5" hidden="1"/>
    <row r="635" ht="13.5" hidden="1"/>
    <row r="636" ht="13.5" hidden="1"/>
    <row r="637" ht="13.5" hidden="1"/>
    <row r="638" ht="13.5" hidden="1"/>
    <row r="639" ht="13.5" hidden="1"/>
    <row r="640" ht="13.5" hidden="1"/>
    <row r="641" ht="13.5" hidden="1"/>
    <row r="642" ht="13.5" hidden="1"/>
    <row r="643" ht="13.5" hidden="1"/>
    <row r="644" ht="13.5" hidden="1"/>
    <row r="645" ht="13.5" hidden="1"/>
    <row r="646" ht="13.5" hidden="1"/>
    <row r="647" ht="13.5" hidden="1"/>
    <row r="648" ht="13.5" hidden="1"/>
    <row r="649" ht="13.5" hidden="1"/>
    <row r="650" ht="13.5" hidden="1"/>
    <row r="651" ht="13.5" hidden="1"/>
    <row r="652" ht="13.5" hidden="1"/>
    <row r="653" ht="13.5" hidden="1"/>
    <row r="654" ht="13.5" hidden="1"/>
    <row r="655" ht="13.5" hidden="1"/>
    <row r="656" ht="13.5" hidden="1"/>
    <row r="657" ht="13.5" hidden="1"/>
    <row r="658" ht="13.5" hidden="1"/>
    <row r="659" ht="13.5" hidden="1"/>
    <row r="660" ht="13.5" hidden="1"/>
    <row r="661" ht="13.5" hidden="1"/>
    <row r="662" ht="13.5" hidden="1"/>
    <row r="663" ht="13.5" hidden="1"/>
    <row r="664" ht="13.5" hidden="1"/>
    <row r="665" ht="13.5" hidden="1"/>
    <row r="666" ht="13.5" hidden="1"/>
    <row r="667" ht="13.5" hidden="1"/>
    <row r="668" ht="13.5" hidden="1"/>
    <row r="669" ht="13.5" hidden="1"/>
    <row r="670" ht="13.5" hidden="1"/>
    <row r="671" ht="13.5" hidden="1"/>
    <row r="672" ht="13.5" hidden="1"/>
    <row r="673" ht="13.5" hidden="1"/>
    <row r="674" ht="13.5" hidden="1"/>
    <row r="675" ht="13.5" hidden="1"/>
    <row r="676" ht="13.5" hidden="1"/>
    <row r="677" ht="13.5" hidden="1"/>
    <row r="678" ht="13.5" hidden="1"/>
    <row r="679" ht="13.5" hidden="1"/>
    <row r="680" ht="13.5" hidden="1"/>
    <row r="681" ht="13.5" hidden="1"/>
    <row r="682" ht="13.5" hidden="1"/>
    <row r="683" ht="13.5" hidden="1"/>
    <row r="684" ht="13.5" hidden="1"/>
    <row r="685" ht="13.5" hidden="1"/>
    <row r="686" ht="13.5" hidden="1"/>
    <row r="687" ht="13.5" hidden="1"/>
    <row r="688" ht="13.5" hidden="1"/>
    <row r="689" ht="13.5" hidden="1"/>
    <row r="690" ht="13.5" hidden="1"/>
    <row r="691" ht="13.5" hidden="1"/>
    <row r="692" ht="13.5" hidden="1"/>
    <row r="693" ht="13.5" hidden="1"/>
    <row r="694" ht="13.5" hidden="1"/>
    <row r="695" ht="13.5" hidden="1"/>
    <row r="696" ht="13.5" hidden="1"/>
    <row r="697" ht="13.5" hidden="1"/>
    <row r="698" ht="13.5" hidden="1"/>
    <row r="699" ht="13.5" hidden="1"/>
    <row r="700" ht="13.5" hidden="1"/>
    <row r="701" ht="13.5" hidden="1"/>
    <row r="702" ht="13.5" hidden="1"/>
    <row r="703" ht="13.5" hidden="1"/>
    <row r="704" ht="13.5" hidden="1"/>
    <row r="705" ht="13.5" hidden="1"/>
    <row r="706" ht="13.5" hidden="1"/>
    <row r="707" ht="13.5" hidden="1"/>
    <row r="708" ht="13.5" hidden="1"/>
    <row r="709" ht="13.5" hidden="1"/>
    <row r="710" ht="13.5" hidden="1"/>
    <row r="711" ht="13.5" hidden="1"/>
    <row r="712" ht="13.5" hidden="1"/>
    <row r="713" ht="13.5" hidden="1"/>
    <row r="714" ht="13.5" hidden="1"/>
    <row r="715" ht="13.5" hidden="1"/>
    <row r="716" ht="13.5" hidden="1"/>
    <row r="717" ht="13.5" hidden="1"/>
    <row r="718" ht="13.5" hidden="1"/>
    <row r="719" ht="13.5" hidden="1"/>
    <row r="720" ht="13.5" hidden="1"/>
    <row r="721" ht="13.5" hidden="1"/>
    <row r="722" ht="13.5" hidden="1"/>
    <row r="723" ht="13.5" hidden="1"/>
    <row r="724" ht="13.5" hidden="1"/>
    <row r="725" ht="13.5" hidden="1"/>
    <row r="726" ht="13.5" hidden="1"/>
    <row r="727" ht="13.5" hidden="1"/>
    <row r="728" ht="13.5" hidden="1"/>
    <row r="729" ht="13.5" hidden="1"/>
    <row r="730" ht="13.5" hidden="1"/>
    <row r="731" ht="13.5" hidden="1"/>
    <row r="732" ht="13.5" hidden="1"/>
    <row r="733" ht="13.5" hidden="1"/>
    <row r="734" ht="13.5" hidden="1"/>
    <row r="735" ht="13.5" hidden="1"/>
    <row r="736" ht="13.5" hidden="1"/>
    <row r="737" ht="13.5" hidden="1"/>
    <row r="738" ht="13.5" hidden="1"/>
    <row r="739" ht="13.5" hidden="1"/>
    <row r="740" ht="13.5" hidden="1"/>
    <row r="741" ht="13.5" hidden="1"/>
    <row r="742" ht="13.5" hidden="1"/>
    <row r="743" ht="13.5" hidden="1"/>
    <row r="744" ht="13.5" hidden="1"/>
    <row r="745" ht="13.5" hidden="1"/>
    <row r="746" ht="13.5" hidden="1"/>
    <row r="747" ht="13.5" hidden="1"/>
    <row r="748" ht="13.5" hidden="1"/>
    <row r="749" ht="13.5" hidden="1"/>
    <row r="750" ht="13.5" hidden="1"/>
    <row r="751" ht="13.5" hidden="1"/>
    <row r="752" ht="13.5" hidden="1"/>
    <row r="753" ht="13.5" hidden="1"/>
    <row r="754" ht="13.5" hidden="1"/>
    <row r="755" ht="13.5" hidden="1"/>
    <row r="756" ht="13.5" hidden="1"/>
    <row r="757" ht="13.5" hidden="1"/>
    <row r="758" ht="13.5" hidden="1"/>
    <row r="759" ht="13.5" hidden="1"/>
    <row r="760" ht="13.5" hidden="1"/>
    <row r="761" ht="13.5" hidden="1"/>
    <row r="762" ht="13.5" hidden="1"/>
    <row r="763" ht="13.5" hidden="1"/>
    <row r="764" ht="13.5" hidden="1"/>
    <row r="765" ht="13.5" hidden="1"/>
    <row r="766" ht="13.5" hidden="1"/>
    <row r="767" ht="13.5" hidden="1"/>
    <row r="768" ht="13.5" hidden="1"/>
    <row r="769" ht="13.5" hidden="1"/>
    <row r="770" ht="13.5" hidden="1"/>
    <row r="771" ht="13.5" hidden="1"/>
    <row r="772" ht="13.5" hidden="1"/>
    <row r="773" ht="13.5" hidden="1"/>
    <row r="774" ht="13.5" hidden="1"/>
    <row r="775" ht="13.5" hidden="1"/>
    <row r="776" ht="13.5" hidden="1"/>
    <row r="777" ht="13.5" hidden="1"/>
    <row r="778" ht="13.5" hidden="1"/>
    <row r="779" ht="13.5" hidden="1"/>
    <row r="780" ht="13.5" hidden="1"/>
    <row r="781" ht="13.5" hidden="1"/>
    <row r="782" ht="13.5" hidden="1"/>
    <row r="783" ht="13.5" hidden="1"/>
    <row r="784" ht="13.5" hidden="1"/>
    <row r="785" ht="13.5" hidden="1"/>
    <row r="786" ht="13.5" hidden="1"/>
    <row r="787" ht="13.5" hidden="1"/>
    <row r="788" ht="13.5" hidden="1"/>
    <row r="789" ht="13.5" hidden="1"/>
    <row r="790" ht="13.5" hidden="1"/>
    <row r="791" ht="13.5" hidden="1"/>
    <row r="792" ht="13.5" hidden="1"/>
    <row r="793" ht="13.5" hidden="1"/>
    <row r="794" ht="13.5" hidden="1"/>
    <row r="795" ht="13.5" hidden="1"/>
    <row r="796" ht="13.5" hidden="1"/>
    <row r="797" ht="13.5" hidden="1"/>
    <row r="798" ht="13.5" hidden="1"/>
    <row r="799" ht="13.5" hidden="1"/>
    <row r="800" ht="13.5" hidden="1"/>
    <row r="801" ht="13.5" hidden="1"/>
    <row r="802" ht="13.5" hidden="1"/>
    <row r="803" ht="13.5" hidden="1"/>
    <row r="804" ht="13.5" hidden="1"/>
    <row r="805" ht="13.5" hidden="1"/>
    <row r="806" ht="13.5" hidden="1"/>
    <row r="807" ht="13.5" hidden="1"/>
    <row r="808" ht="13.5" hidden="1"/>
    <row r="809" ht="13.5" hidden="1"/>
    <row r="810" ht="13.5" hidden="1"/>
    <row r="811" ht="13.5" hidden="1"/>
    <row r="812" ht="13.5" hidden="1"/>
    <row r="813" ht="13.5" hidden="1"/>
    <row r="814" ht="13.5" hidden="1"/>
    <row r="815" ht="13.5" hidden="1"/>
    <row r="816" ht="13.5" hidden="1"/>
    <row r="817" ht="13.5" hidden="1"/>
    <row r="818" ht="13.5" hidden="1"/>
    <row r="819" ht="13.5" hidden="1"/>
    <row r="820" ht="13.5" hidden="1"/>
    <row r="821" ht="13.5" hidden="1"/>
    <row r="822" ht="13.5" hidden="1"/>
    <row r="823" ht="13.5" hidden="1"/>
    <row r="824" ht="13.5" hidden="1"/>
    <row r="825" ht="13.5" hidden="1"/>
    <row r="826" ht="13.5" hidden="1"/>
    <row r="827" ht="13.5" hidden="1"/>
    <row r="828" ht="13.5" hidden="1"/>
    <row r="829" ht="13.5" hidden="1"/>
    <row r="830" ht="13.5" hidden="1"/>
    <row r="831" ht="13.5" hidden="1"/>
    <row r="832" ht="13.5" hidden="1"/>
    <row r="833" ht="13.5" hidden="1"/>
    <row r="834" ht="13.5" hidden="1"/>
    <row r="835" ht="13.5" hidden="1"/>
    <row r="836" ht="13.5" hidden="1"/>
    <row r="837" ht="13.5" hidden="1"/>
    <row r="838" ht="13.5" hidden="1"/>
    <row r="839" ht="13.5" hidden="1"/>
    <row r="840" ht="13.5" hidden="1"/>
    <row r="841" ht="13.5" hidden="1"/>
    <row r="842" ht="13.5" hidden="1"/>
    <row r="843" ht="13.5" hidden="1"/>
    <row r="844" ht="13.5" hidden="1"/>
    <row r="845" ht="13.5" hidden="1"/>
    <row r="846" ht="13.5" hidden="1"/>
    <row r="847" ht="13.5" hidden="1"/>
    <row r="848" ht="13.5" hidden="1"/>
    <row r="849" ht="13.5" hidden="1"/>
    <row r="850" ht="13.5" hidden="1"/>
    <row r="851" ht="13.5" hidden="1"/>
    <row r="852" ht="13.5" hidden="1"/>
    <row r="853" ht="13.5" hidden="1"/>
    <row r="854" ht="13.5" hidden="1"/>
    <row r="855" ht="13.5" hidden="1"/>
    <row r="856" ht="13.5" hidden="1"/>
    <row r="857" ht="13.5" hidden="1"/>
    <row r="858" ht="13.5" hidden="1"/>
    <row r="859" ht="13.5" hidden="1"/>
    <row r="860" ht="13.5" hidden="1"/>
    <row r="861" ht="13.5" hidden="1"/>
    <row r="862" ht="13.5" hidden="1"/>
    <row r="863" ht="13.5" hidden="1"/>
    <row r="864" ht="13.5" hidden="1"/>
    <row r="865" ht="13.5" hidden="1"/>
    <row r="866" ht="13.5" hidden="1"/>
    <row r="867" ht="13.5" hidden="1"/>
    <row r="868" ht="13.5" hidden="1"/>
    <row r="869" ht="13.5" hidden="1"/>
    <row r="870" ht="13.5" hidden="1"/>
    <row r="871" ht="13.5" hidden="1"/>
    <row r="872" ht="13.5" hidden="1"/>
    <row r="873" ht="13.5" hidden="1"/>
    <row r="874" ht="13.5" hidden="1"/>
    <row r="875" ht="13.5" hidden="1"/>
    <row r="876" ht="13.5" hidden="1"/>
    <row r="877" ht="13.5" hidden="1"/>
    <row r="878" ht="13.5" hidden="1"/>
    <row r="879" ht="13.5" hidden="1"/>
    <row r="880" ht="13.5" hidden="1"/>
    <row r="881" ht="13.5" hidden="1"/>
    <row r="882" ht="13.5" hidden="1"/>
    <row r="883" ht="13.5" hidden="1"/>
    <row r="884" ht="13.5" hidden="1"/>
    <row r="885" ht="13.5" hidden="1"/>
    <row r="886" ht="13.5" hidden="1"/>
    <row r="887" ht="13.5" hidden="1"/>
    <row r="888" ht="13.5" hidden="1"/>
    <row r="889" ht="13.5" hidden="1"/>
    <row r="890" ht="13.5" hidden="1"/>
    <row r="891" ht="13.5" hidden="1"/>
    <row r="892" ht="13.5" hidden="1"/>
    <row r="893" ht="13.5" hidden="1"/>
    <row r="894" ht="13.5" hidden="1"/>
    <row r="895" ht="13.5" hidden="1"/>
    <row r="896" ht="13.5" hidden="1"/>
    <row r="897" ht="13.5" hidden="1"/>
    <row r="898" ht="13.5" hidden="1"/>
    <row r="899" ht="13.5" hidden="1"/>
    <row r="900" ht="13.5" hidden="1"/>
    <row r="901" ht="13.5" hidden="1"/>
    <row r="902" ht="13.5" hidden="1"/>
    <row r="903" ht="13.5" hidden="1"/>
    <row r="904" ht="13.5" hidden="1"/>
    <row r="905" ht="13.5" hidden="1"/>
    <row r="906" ht="13.5" hidden="1"/>
    <row r="907" ht="13.5" hidden="1"/>
    <row r="908" ht="13.5" hidden="1"/>
    <row r="909" ht="13.5" hidden="1"/>
    <row r="910" ht="13.5" hidden="1"/>
    <row r="911" ht="13.5" hidden="1"/>
    <row r="912" ht="13.5" hidden="1"/>
    <row r="913" ht="13.5" hidden="1"/>
    <row r="914" ht="13.5" hidden="1"/>
    <row r="915" ht="13.5" hidden="1"/>
    <row r="916" ht="13.5" hidden="1"/>
    <row r="917" ht="13.5" hidden="1"/>
    <row r="918" ht="13.5" hidden="1"/>
    <row r="919" ht="13.5" hidden="1"/>
    <row r="920" ht="13.5" hidden="1"/>
    <row r="921" ht="13.5" hidden="1"/>
    <row r="922" ht="13.5" hidden="1"/>
    <row r="923" ht="13.5" hidden="1"/>
    <row r="924" ht="13.5" hidden="1"/>
    <row r="925" ht="13.5" hidden="1"/>
    <row r="926" ht="13.5" hidden="1"/>
    <row r="927" ht="13.5" hidden="1"/>
    <row r="928" ht="13.5" hidden="1"/>
    <row r="929" ht="13.5" hidden="1"/>
    <row r="930" ht="13.5" hidden="1"/>
    <row r="931" ht="13.5" hidden="1"/>
    <row r="932" ht="13.5" hidden="1"/>
    <row r="933" ht="13.5" hidden="1"/>
    <row r="934" ht="13.5" hidden="1"/>
    <row r="935" ht="13.5" hidden="1"/>
    <row r="936" ht="13.5" hidden="1"/>
    <row r="937" ht="13.5" hidden="1"/>
    <row r="938" ht="13.5" hidden="1"/>
    <row r="939" ht="13.5" hidden="1"/>
    <row r="940" ht="13.5" hidden="1"/>
    <row r="941" ht="13.5" hidden="1"/>
    <row r="942" ht="13.5" hidden="1"/>
    <row r="943" ht="13.5" hidden="1"/>
    <row r="944" ht="13.5" hidden="1"/>
    <row r="945" ht="13.5" hidden="1"/>
    <row r="946" ht="13.5" hidden="1"/>
    <row r="947" ht="13.5" hidden="1"/>
    <row r="948" ht="13.5" hidden="1"/>
    <row r="949" ht="13.5" hidden="1"/>
    <row r="950" ht="13.5" hidden="1"/>
    <row r="951" ht="13.5" hidden="1"/>
    <row r="952" ht="13.5" hidden="1"/>
    <row r="953" ht="13.5" hidden="1"/>
    <row r="954" ht="13.5" hidden="1"/>
    <row r="955" ht="13.5" hidden="1"/>
    <row r="956" ht="13.5" hidden="1"/>
    <row r="957" ht="13.5" hidden="1"/>
    <row r="958" ht="13.5" hidden="1"/>
    <row r="959" ht="13.5" hidden="1"/>
    <row r="960" ht="13.5" hidden="1"/>
    <row r="961" ht="13.5" hidden="1"/>
    <row r="962" ht="13.5" hidden="1"/>
    <row r="963" ht="13.5" hidden="1"/>
    <row r="964" ht="13.5" hidden="1"/>
    <row r="965" ht="13.5" hidden="1"/>
    <row r="966" ht="13.5" hidden="1"/>
    <row r="967" ht="13.5" hidden="1"/>
    <row r="968" ht="13.5" hidden="1"/>
    <row r="969" ht="13.5" hidden="1"/>
    <row r="970" ht="13.5" hidden="1"/>
    <row r="971" ht="13.5" hidden="1"/>
    <row r="972" ht="13.5" hidden="1"/>
    <row r="973" ht="13.5" hidden="1"/>
    <row r="974" ht="13.5" hidden="1"/>
    <row r="975" ht="13.5" hidden="1"/>
    <row r="976" ht="13.5" hidden="1"/>
    <row r="977" ht="13.5" hidden="1"/>
    <row r="978" ht="13.5" hidden="1"/>
    <row r="979" ht="13.5" hidden="1"/>
    <row r="980" ht="13.5" hidden="1"/>
    <row r="981" ht="13.5" hidden="1"/>
    <row r="982" ht="13.5" hidden="1"/>
    <row r="983" ht="13.5" hidden="1"/>
    <row r="984" ht="13.5" hidden="1"/>
    <row r="985" ht="13.5" hidden="1"/>
    <row r="986" ht="13.5" hidden="1"/>
    <row r="987" ht="13.5" hidden="1"/>
    <row r="988" ht="13.5" hidden="1"/>
    <row r="989" ht="13.5" hidden="1"/>
    <row r="990" ht="13.5" hidden="1"/>
    <row r="991" ht="13.5" hidden="1"/>
    <row r="992" ht="13.5" hidden="1"/>
    <row r="993" ht="13.5" hidden="1"/>
    <row r="994" ht="13.5" hidden="1"/>
    <row r="995" ht="13.5" hidden="1"/>
    <row r="996" ht="13.5" hidden="1"/>
    <row r="997" ht="13.5" hidden="1"/>
    <row r="998" ht="13.5" hidden="1"/>
    <row r="999" ht="13.5" hidden="1"/>
    <row r="1000" ht="13.5" hidden="1"/>
    <row r="1001" ht="13.5" hidden="1"/>
    <row r="1002" ht="13.5" hidden="1"/>
    <row r="1003" ht="13.5" hidden="1"/>
    <row r="1004" ht="13.5" hidden="1"/>
    <row r="1005" ht="13.5" hidden="1"/>
    <row r="1006" ht="13.5" hidden="1"/>
    <row r="1007" ht="13.5" hidden="1"/>
    <row r="1008" ht="13.5" hidden="1"/>
    <row r="1009" ht="13.5" hidden="1"/>
    <row r="1010" ht="13.5" hidden="1"/>
    <row r="1011" ht="13.5" hidden="1"/>
    <row r="1012" ht="13.5" hidden="1"/>
    <row r="1013" ht="13.5" hidden="1"/>
    <row r="1014" ht="13.5" hidden="1"/>
    <row r="1015" ht="13.5" hidden="1"/>
    <row r="1016" ht="13.5" hidden="1"/>
    <row r="1017" ht="13.5" hidden="1"/>
    <row r="1018" ht="13.5" hidden="1"/>
    <row r="1019" ht="13.5" hidden="1"/>
    <row r="1020" ht="13.5" hidden="1"/>
    <row r="1021" ht="13.5" hidden="1"/>
    <row r="1022" ht="13.5" hidden="1"/>
    <row r="1023" ht="13.5" hidden="1"/>
    <row r="1024" ht="13.5" hidden="1"/>
    <row r="1025" ht="13.5" hidden="1"/>
    <row r="1026" ht="13.5" hidden="1"/>
    <row r="1027" ht="13.5" hidden="1"/>
    <row r="1028" ht="13.5" hidden="1"/>
    <row r="1029" ht="13.5" hidden="1"/>
    <row r="1030" ht="13.5" hidden="1"/>
    <row r="1031" ht="13.5" hidden="1"/>
    <row r="1032" ht="13.5" hidden="1"/>
    <row r="1033" ht="13.5" hidden="1"/>
    <row r="1034" ht="13.5" hidden="1"/>
    <row r="1035" ht="13.5" hidden="1"/>
    <row r="1036" ht="13.5" hidden="1"/>
    <row r="1037" ht="13.5" hidden="1"/>
    <row r="1038" ht="13.5" hidden="1"/>
    <row r="1039" ht="13.5" hidden="1"/>
    <row r="1040" ht="13.5" hidden="1"/>
    <row r="1041" ht="13.5" hidden="1"/>
    <row r="1042" ht="13.5" hidden="1"/>
    <row r="1043" ht="13.5" hidden="1"/>
    <row r="1044" ht="13.5" hidden="1"/>
    <row r="1045" ht="13.5" hidden="1"/>
    <row r="1046" ht="13.5" hidden="1"/>
    <row r="1047" ht="13.5" hidden="1"/>
    <row r="1048" ht="13.5" hidden="1"/>
    <row r="1049" ht="13.5" hidden="1"/>
    <row r="1050" ht="13.5" hidden="1"/>
    <row r="1051" ht="13.5" hidden="1"/>
    <row r="1052" ht="13.5" hidden="1"/>
    <row r="1053" ht="13.5" hidden="1"/>
    <row r="1054" ht="13.5" hidden="1"/>
    <row r="1055" ht="13.5" hidden="1"/>
    <row r="1056" ht="13.5" hidden="1"/>
    <row r="1057" ht="13.5" hidden="1"/>
    <row r="1058" ht="13.5" hidden="1"/>
    <row r="1059" ht="13.5" hidden="1"/>
    <row r="1060" ht="13.5" hidden="1"/>
    <row r="1061" ht="13.5" hidden="1"/>
    <row r="1062" ht="13.5" hidden="1"/>
    <row r="1063" ht="13.5" hidden="1"/>
    <row r="1064" ht="13.5" hidden="1"/>
    <row r="1065" ht="13.5" hidden="1"/>
    <row r="1066" ht="13.5" hidden="1"/>
    <row r="1067" ht="13.5" hidden="1"/>
    <row r="1068" ht="13.5" hidden="1"/>
    <row r="1069" ht="13.5" hidden="1"/>
    <row r="1070" ht="13.5" hidden="1"/>
    <row r="1071" ht="13.5" hidden="1"/>
    <row r="1072" ht="13.5" hidden="1"/>
    <row r="1073" ht="13.5" hidden="1"/>
    <row r="1074" ht="13.5" hidden="1"/>
    <row r="1075" ht="13.5" hidden="1"/>
    <row r="1076" ht="13.5" hidden="1"/>
    <row r="1077" ht="13.5" hidden="1"/>
    <row r="1078" ht="13.5" hidden="1"/>
    <row r="1079" ht="13.5" hidden="1"/>
    <row r="1080" ht="13.5" hidden="1"/>
    <row r="1081" ht="13.5" hidden="1"/>
    <row r="1082" ht="13.5" hidden="1"/>
    <row r="1083" ht="13.5" hidden="1"/>
    <row r="1084" ht="13.5" hidden="1"/>
    <row r="1085" ht="13.5" hidden="1"/>
    <row r="1086" ht="13.5" hidden="1"/>
    <row r="1087" ht="13.5" hidden="1"/>
    <row r="1088" ht="13.5" hidden="1"/>
    <row r="1089" ht="13.5" hidden="1"/>
    <row r="1090" ht="13.5" hidden="1"/>
    <row r="1091" ht="13.5" hidden="1"/>
    <row r="1092" ht="13.5" hidden="1"/>
    <row r="1093" ht="13.5" hidden="1"/>
    <row r="1094" ht="13.5" hidden="1"/>
    <row r="1095" ht="13.5" hidden="1"/>
    <row r="1096" ht="13.5" hidden="1"/>
    <row r="1097" ht="13.5" hidden="1"/>
    <row r="1098" ht="13.5" hidden="1"/>
    <row r="1099" ht="13.5" hidden="1"/>
    <row r="1100" ht="13.5" hidden="1"/>
    <row r="1101" ht="13.5" hidden="1"/>
    <row r="1102" ht="13.5" hidden="1"/>
    <row r="1103" ht="13.5" hidden="1"/>
    <row r="1104" ht="13.5" hidden="1"/>
    <row r="1105" ht="13.5" hidden="1"/>
    <row r="1106" ht="13.5" hidden="1"/>
    <row r="1107" ht="13.5" hidden="1"/>
    <row r="1108" ht="13.5" hidden="1"/>
    <row r="1109" ht="13.5" hidden="1"/>
    <row r="1110" ht="13.5" hidden="1"/>
    <row r="1111" ht="13.5" hidden="1"/>
    <row r="1112" ht="13.5" hidden="1"/>
    <row r="1113" ht="13.5" hidden="1"/>
    <row r="1114" ht="13.5" hidden="1"/>
    <row r="1115" ht="13.5" hidden="1"/>
    <row r="1116" ht="13.5" hidden="1"/>
    <row r="1117" ht="13.5" hidden="1"/>
    <row r="1118" ht="13.5" hidden="1"/>
    <row r="1119" ht="13.5" hidden="1"/>
    <row r="1120" ht="13.5" hidden="1"/>
    <row r="1121" ht="13.5" hidden="1"/>
    <row r="1122" ht="13.5" hidden="1"/>
    <row r="1123" ht="13.5" hidden="1"/>
    <row r="1124" ht="13.5" hidden="1"/>
    <row r="1125" ht="13.5" hidden="1"/>
    <row r="1126" ht="13.5" hidden="1"/>
    <row r="1127" ht="13.5" hidden="1"/>
    <row r="1128" ht="13.5" hidden="1"/>
    <row r="1129" ht="13.5" hidden="1"/>
    <row r="1130" ht="13.5" hidden="1"/>
    <row r="1131" ht="13.5" hidden="1"/>
    <row r="1132" ht="13.5" hidden="1"/>
    <row r="1133" ht="13.5" hidden="1"/>
    <row r="1134" ht="13.5" hidden="1"/>
    <row r="1135" ht="13.5" hidden="1"/>
    <row r="1136" ht="13.5" hidden="1"/>
    <row r="1137" ht="13.5" hidden="1"/>
    <row r="1138" ht="13.5" hidden="1"/>
    <row r="1139" ht="13.5" hidden="1"/>
    <row r="1140" ht="13.5" hidden="1"/>
    <row r="1141" ht="13.5" hidden="1"/>
    <row r="1142" ht="13.5" hidden="1"/>
    <row r="1143" ht="13.5" hidden="1"/>
    <row r="1144" ht="13.5" hidden="1"/>
    <row r="1145" ht="13.5" hidden="1"/>
    <row r="1146" ht="13.5" hidden="1"/>
    <row r="1147" ht="13.5" hidden="1"/>
    <row r="1148" ht="13.5" hidden="1"/>
    <row r="1149" ht="13.5" hidden="1"/>
    <row r="1150" ht="13.5" hidden="1"/>
    <row r="1151" ht="13.5" hidden="1"/>
    <row r="1152" ht="13.5" hidden="1"/>
    <row r="1153" ht="13.5" hidden="1"/>
    <row r="1154" ht="13.5" hidden="1"/>
    <row r="1155" ht="13.5" hidden="1"/>
    <row r="1156" ht="13.5" hidden="1"/>
    <row r="1157" ht="13.5" hidden="1"/>
    <row r="1158" ht="13.5" hidden="1"/>
    <row r="1159" ht="13.5" hidden="1"/>
    <row r="1160" ht="13.5" hidden="1"/>
    <row r="1161" ht="13.5" hidden="1"/>
    <row r="1162" ht="13.5" hidden="1"/>
    <row r="1163" ht="13.5" hidden="1"/>
    <row r="1164" ht="13.5" hidden="1"/>
    <row r="1165" ht="13.5" hidden="1"/>
    <row r="1166" ht="13.5" hidden="1"/>
    <row r="1167" ht="13.5" hidden="1"/>
    <row r="1168" ht="13.5" hidden="1"/>
    <row r="1169" ht="13.5" hidden="1"/>
    <row r="1170" ht="13.5" hidden="1"/>
    <row r="1171" ht="13.5" hidden="1"/>
    <row r="1172" ht="13.5" hidden="1"/>
    <row r="1173" ht="13.5" hidden="1"/>
    <row r="1174" ht="13.5" hidden="1"/>
    <row r="1175" ht="13.5" hidden="1"/>
    <row r="1176" ht="13.5" hidden="1"/>
    <row r="1177" ht="13.5" hidden="1"/>
    <row r="1178" ht="13.5" hidden="1"/>
    <row r="1179" ht="13.5" hidden="1"/>
    <row r="1180" ht="13.5" hidden="1"/>
    <row r="1181" ht="13.5" hidden="1"/>
    <row r="1182" ht="13.5" hidden="1"/>
    <row r="1183" ht="13.5" hidden="1"/>
    <row r="1184" ht="13.5" hidden="1"/>
    <row r="1185" ht="13.5" hidden="1"/>
    <row r="1186" ht="13.5" hidden="1"/>
    <row r="1187" ht="13.5" hidden="1"/>
    <row r="1188" ht="13.5" hidden="1"/>
    <row r="1189" ht="13.5" hidden="1"/>
    <row r="1190" ht="13.5" hidden="1"/>
    <row r="1191" ht="13.5" hidden="1"/>
    <row r="1192" ht="13.5" hidden="1"/>
    <row r="1193" ht="13.5" hidden="1"/>
    <row r="1194" ht="13.5" hidden="1"/>
    <row r="1195" ht="13.5" hidden="1"/>
    <row r="1196" ht="13.5" hidden="1"/>
    <row r="1197" ht="13.5" hidden="1"/>
    <row r="1198" ht="13.5" hidden="1"/>
    <row r="1199" ht="13.5" hidden="1"/>
    <row r="1200" ht="13.5" hidden="1"/>
    <row r="1201" ht="13.5" hidden="1"/>
    <row r="1202" ht="13.5" hidden="1"/>
    <row r="1203" ht="13.5" hidden="1"/>
    <row r="1204" ht="13.5" hidden="1"/>
    <row r="1205" ht="13.5" hidden="1"/>
    <row r="1206" ht="13.5" hidden="1"/>
    <row r="1207" ht="13.5" hidden="1"/>
    <row r="1208" ht="13.5" hidden="1"/>
    <row r="1209" ht="13.5" hidden="1"/>
    <row r="1210" ht="13.5" hidden="1"/>
    <row r="1211" ht="13.5" hidden="1"/>
    <row r="1212" ht="13.5" hidden="1"/>
    <row r="1213" ht="13.5" hidden="1"/>
    <row r="1214" ht="13.5" hidden="1"/>
    <row r="1215" ht="13.5" hidden="1"/>
    <row r="1216" ht="13.5" hidden="1"/>
    <row r="1217" ht="13.5" hidden="1"/>
    <row r="1218" ht="13.5" hidden="1"/>
    <row r="1219" ht="13.5" hidden="1"/>
    <row r="1220" ht="13.5" hidden="1"/>
    <row r="1221" ht="13.5" hidden="1"/>
    <row r="1222" ht="13.5" hidden="1"/>
    <row r="1223" ht="13.5" hidden="1"/>
    <row r="1224" ht="13.5" hidden="1"/>
    <row r="1225" ht="13.5" hidden="1"/>
    <row r="1226" ht="13.5" hidden="1"/>
    <row r="1227" ht="13.5" hidden="1"/>
    <row r="1228" ht="13.5" hidden="1"/>
    <row r="1229" ht="13.5" hidden="1"/>
    <row r="1230" ht="13.5" hidden="1"/>
    <row r="1231" ht="13.5" hidden="1"/>
    <row r="1232" ht="13.5" hidden="1"/>
    <row r="1233" ht="13.5" hidden="1"/>
    <row r="1234" ht="13.5" hidden="1"/>
    <row r="1235" ht="13.5" hidden="1"/>
    <row r="1236" ht="13.5" hidden="1"/>
    <row r="1237" ht="13.5" hidden="1"/>
    <row r="1238" ht="13.5" hidden="1"/>
    <row r="1239" ht="13.5" hidden="1"/>
    <row r="1240" ht="13.5" hidden="1"/>
    <row r="1241" ht="13.5" hidden="1"/>
    <row r="1242" ht="13.5" hidden="1"/>
    <row r="1243" ht="13.5" hidden="1"/>
    <row r="1244" ht="13.5" hidden="1"/>
    <row r="1245" ht="13.5" hidden="1"/>
    <row r="1246" ht="13.5" hidden="1"/>
    <row r="1247" ht="13.5" hidden="1"/>
    <row r="1248" ht="13.5" hidden="1"/>
    <row r="1249" ht="13.5" hidden="1"/>
    <row r="1250" ht="13.5" hidden="1"/>
    <row r="1251" ht="13.5" hidden="1"/>
    <row r="1252" ht="13.5" hidden="1"/>
    <row r="1253" ht="13.5" hidden="1"/>
    <row r="1254" ht="13.5" hidden="1"/>
    <row r="1255" ht="13.5" hidden="1"/>
    <row r="1256" ht="13.5" hidden="1"/>
    <row r="1257" ht="13.5" hidden="1"/>
    <row r="1258" ht="13.5" hidden="1"/>
    <row r="1259" ht="13.5" hidden="1"/>
    <row r="1260" ht="13.5" hidden="1"/>
    <row r="1261" ht="13.5" hidden="1"/>
    <row r="1262" ht="13.5" hidden="1"/>
    <row r="1263" ht="13.5" hidden="1"/>
    <row r="1264" ht="13.5" hidden="1"/>
    <row r="1265" ht="13.5" hidden="1"/>
    <row r="1266" ht="13.5" hidden="1"/>
    <row r="1267" ht="13.5" hidden="1"/>
    <row r="1268" ht="13.5" hidden="1"/>
    <row r="1269" ht="13.5" hidden="1"/>
    <row r="1270" ht="13.5" hidden="1"/>
    <row r="1271" ht="13.5" hidden="1"/>
    <row r="1272" ht="13.5" hidden="1"/>
    <row r="1273" ht="13.5" hidden="1"/>
    <row r="1274" ht="13.5" hidden="1"/>
    <row r="1275" ht="13.5" hidden="1"/>
    <row r="1276" ht="13.5" hidden="1"/>
    <row r="1277" ht="13.5" hidden="1"/>
    <row r="1278" ht="13.5" hidden="1"/>
    <row r="1279" ht="13.5" hidden="1"/>
    <row r="1280" ht="13.5" hidden="1"/>
    <row r="1281" ht="13.5" hidden="1"/>
    <row r="1282" ht="13.5" hidden="1"/>
    <row r="1283" ht="13.5" hidden="1"/>
    <row r="1284" ht="13.5" hidden="1"/>
    <row r="1285" ht="13.5" hidden="1"/>
    <row r="1286" ht="13.5" hidden="1"/>
    <row r="1287" ht="13.5" hidden="1"/>
    <row r="1288" ht="13.5" hidden="1"/>
    <row r="1289" ht="13.5" hidden="1"/>
    <row r="1290" ht="13.5" hidden="1"/>
    <row r="1291" ht="13.5" hidden="1"/>
    <row r="1292" ht="13.5" hidden="1"/>
    <row r="1293" ht="13.5" hidden="1"/>
    <row r="1294" ht="13.5" hidden="1"/>
    <row r="1295" ht="13.5" hidden="1"/>
    <row r="1296" ht="13.5" hidden="1"/>
    <row r="1297" ht="13.5" hidden="1"/>
    <row r="1298" ht="13.5" hidden="1"/>
    <row r="1299" ht="13.5" hidden="1"/>
    <row r="1300" ht="13.5" hidden="1"/>
    <row r="1301" ht="13.5" hidden="1"/>
    <row r="1302" ht="13.5" hidden="1"/>
    <row r="1303" ht="13.5" hidden="1"/>
    <row r="1304" ht="13.5" hidden="1"/>
    <row r="1305" ht="13.5" hidden="1"/>
    <row r="1306" ht="13.5" hidden="1"/>
    <row r="1307" ht="13.5" hidden="1"/>
    <row r="1308" ht="13.5" hidden="1"/>
    <row r="1309" ht="13.5" hidden="1"/>
    <row r="1310" ht="13.5" hidden="1"/>
    <row r="1311" ht="13.5" hidden="1"/>
    <row r="1312" ht="13.5" hidden="1"/>
    <row r="1313" ht="13.5" hidden="1"/>
    <row r="1314" ht="13.5" hidden="1"/>
    <row r="1315" ht="13.5" hidden="1"/>
    <row r="1316" ht="13.5" hidden="1"/>
    <row r="1317" ht="13.5" hidden="1"/>
    <row r="1318" ht="13.5" hidden="1"/>
    <row r="1319" ht="13.5" hidden="1"/>
    <row r="1320" ht="13.5" hidden="1"/>
    <row r="1321" ht="13.5" hidden="1"/>
    <row r="1322" ht="13.5" hidden="1"/>
    <row r="1323" ht="13.5" hidden="1"/>
    <row r="1324" ht="13.5" hidden="1"/>
    <row r="1325" ht="13.5" hidden="1"/>
    <row r="1326" ht="13.5" hidden="1"/>
    <row r="1327" ht="13.5" hidden="1"/>
    <row r="1328" ht="13.5" hidden="1"/>
    <row r="1329" ht="13.5" hidden="1"/>
    <row r="1330" ht="13.5" hidden="1"/>
    <row r="1331" ht="13.5" hidden="1"/>
    <row r="1332" ht="13.5" hidden="1"/>
    <row r="1333" ht="13.5" hidden="1"/>
    <row r="1334" ht="13.5" hidden="1"/>
    <row r="1335" ht="13.5" hidden="1"/>
    <row r="1336" ht="13.5" hidden="1"/>
    <row r="1337" ht="13.5" hidden="1"/>
    <row r="1338" ht="13.5" hidden="1"/>
    <row r="1339" ht="13.5" hidden="1"/>
    <row r="1340" ht="13.5" hidden="1"/>
    <row r="1341" ht="13.5" hidden="1"/>
    <row r="1342" ht="13.5" hidden="1"/>
    <row r="1343" ht="13.5" hidden="1"/>
    <row r="1344" ht="13.5" hidden="1"/>
    <row r="1345" ht="13.5" hidden="1"/>
    <row r="1346" ht="13.5" hidden="1"/>
    <row r="1347" ht="13.5" hidden="1"/>
    <row r="1348" ht="13.5" hidden="1"/>
    <row r="1349" ht="13.5" hidden="1"/>
    <row r="1350" ht="13.5" hidden="1"/>
    <row r="1351" ht="13.5" hidden="1"/>
    <row r="1352" ht="13.5" hidden="1"/>
    <row r="1353" ht="13.5" hidden="1"/>
    <row r="1354" ht="13.5" hidden="1"/>
    <row r="1355" ht="13.5" hidden="1"/>
    <row r="1356" ht="13.5" hidden="1"/>
    <row r="1357" ht="13.5" hidden="1"/>
    <row r="1358" ht="13.5" hidden="1"/>
    <row r="1359" ht="13.5" hidden="1"/>
    <row r="1360" ht="13.5" hidden="1"/>
    <row r="1361" ht="13.5" hidden="1"/>
    <row r="1362" ht="13.5" hidden="1"/>
    <row r="1363" ht="13.5" hidden="1"/>
    <row r="1364" ht="13.5" hidden="1"/>
    <row r="1365" ht="13.5" hidden="1"/>
    <row r="1366" ht="13.5" hidden="1"/>
    <row r="1367" ht="13.5" hidden="1"/>
    <row r="1368" ht="13.5" hidden="1"/>
    <row r="1369" ht="13.5" hidden="1"/>
    <row r="1370" ht="13.5" hidden="1"/>
    <row r="1371" ht="13.5" hidden="1"/>
    <row r="1372" ht="13.5" hidden="1"/>
    <row r="1373" ht="13.5" hidden="1"/>
    <row r="1374" ht="13.5" hidden="1"/>
    <row r="1375" ht="13.5" hidden="1"/>
    <row r="1376" ht="13.5" hidden="1"/>
    <row r="1377" ht="13.5" hidden="1"/>
    <row r="1378" ht="13.5" hidden="1"/>
    <row r="1379" ht="13.5" hidden="1"/>
    <row r="1380" ht="13.5" hidden="1"/>
    <row r="1381" ht="13.5" hidden="1"/>
    <row r="1382" ht="13.5" hidden="1"/>
    <row r="1383" ht="13.5" hidden="1"/>
    <row r="1384" ht="13.5" hidden="1"/>
    <row r="1385" ht="13.5" hidden="1"/>
    <row r="1386" ht="13.5" hidden="1"/>
    <row r="1387" ht="13.5" hidden="1"/>
    <row r="1388" ht="13.5" hidden="1"/>
    <row r="1389" ht="13.5" hidden="1"/>
    <row r="1390" ht="13.5" hidden="1"/>
    <row r="1391" ht="13.5" hidden="1"/>
    <row r="1392" ht="13.5" hidden="1"/>
    <row r="1393" ht="13.5" hidden="1"/>
    <row r="1394" ht="13.5" hidden="1"/>
    <row r="1395" ht="13.5" hidden="1"/>
    <row r="1396" ht="13.5" hidden="1"/>
    <row r="1397" ht="13.5" hidden="1"/>
    <row r="1398" ht="13.5" hidden="1"/>
    <row r="1399" ht="13.5" hidden="1"/>
    <row r="1400" ht="13.5" hidden="1"/>
    <row r="1401" ht="13.5" hidden="1"/>
    <row r="1402" ht="13.5" hidden="1"/>
    <row r="1403" ht="13.5" hidden="1"/>
    <row r="1404" ht="13.5" hidden="1"/>
    <row r="1405" ht="13.5" hidden="1"/>
    <row r="1406" ht="13.5" hidden="1"/>
    <row r="1407" ht="13.5" hidden="1"/>
    <row r="1408" ht="13.5" hidden="1"/>
    <row r="1409" ht="13.5" hidden="1"/>
    <row r="1410" ht="13.5" hidden="1"/>
    <row r="1411" ht="13.5" hidden="1"/>
    <row r="1412" ht="13.5" hidden="1"/>
    <row r="1413" ht="13.5" hidden="1"/>
    <row r="1414" ht="13.5" hidden="1"/>
    <row r="1415" ht="13.5" hidden="1"/>
    <row r="1416" ht="13.5" hidden="1"/>
    <row r="1417" ht="13.5" hidden="1"/>
    <row r="1418" ht="13.5" hidden="1"/>
    <row r="1419" ht="13.5" hidden="1"/>
    <row r="1420" ht="13.5" hidden="1"/>
    <row r="1421" ht="13.5" hidden="1"/>
    <row r="1422" ht="13.5" hidden="1"/>
    <row r="1423" ht="13.5" hidden="1"/>
    <row r="1424" ht="13.5" hidden="1"/>
    <row r="1425" ht="13.5" hidden="1"/>
    <row r="1426" ht="13.5" hidden="1"/>
    <row r="1427" ht="13.5" hidden="1"/>
    <row r="1428" ht="13.5" hidden="1"/>
    <row r="1429" ht="13.5" hidden="1"/>
    <row r="1430" ht="13.5" hidden="1"/>
    <row r="1431" ht="13.5" hidden="1"/>
    <row r="1432" ht="13.5" hidden="1"/>
    <row r="1433" ht="13.5" hidden="1"/>
    <row r="1434" ht="13.5" hidden="1"/>
    <row r="1435" ht="13.5" hidden="1"/>
    <row r="1436" ht="13.5" hidden="1"/>
    <row r="1437" ht="13.5" hidden="1"/>
    <row r="1438" ht="13.5" hidden="1"/>
    <row r="1439" ht="13.5" hidden="1"/>
    <row r="1440" ht="13.5" hidden="1"/>
    <row r="1441" ht="13.5" hidden="1"/>
    <row r="1442" ht="13.5" hidden="1"/>
    <row r="1443" ht="13.5" hidden="1"/>
    <row r="1444" ht="13.5" hidden="1"/>
    <row r="1445" ht="13.5" hidden="1"/>
    <row r="1446" ht="13.5" hidden="1"/>
    <row r="1447" ht="13.5" hidden="1"/>
    <row r="1448" ht="13.5" hidden="1"/>
    <row r="1449" ht="13.5" hidden="1"/>
    <row r="1450" ht="13.5" hidden="1"/>
    <row r="1451" ht="13.5" hidden="1"/>
    <row r="1452" ht="13.5" hidden="1"/>
    <row r="1453" ht="13.5" hidden="1"/>
    <row r="1454" ht="13.5" hidden="1"/>
    <row r="1455" ht="13.5" hidden="1"/>
    <row r="1456" ht="13.5" hidden="1"/>
    <row r="1457" ht="13.5" hidden="1"/>
    <row r="1458" ht="13.5" hidden="1"/>
    <row r="1459" ht="13.5" hidden="1"/>
    <row r="1460" ht="13.5" hidden="1"/>
    <row r="1461" ht="13.5" hidden="1"/>
    <row r="1462" ht="13.5" hidden="1"/>
    <row r="1463" ht="13.5" hidden="1"/>
    <row r="1464" ht="13.5" hidden="1"/>
    <row r="1465" ht="13.5" hidden="1"/>
    <row r="1466" ht="13.5" hidden="1"/>
    <row r="1467" ht="13.5" hidden="1"/>
    <row r="1468" ht="13.5" hidden="1"/>
    <row r="1469" ht="13.5" hidden="1"/>
    <row r="1470" ht="13.5" hidden="1"/>
    <row r="1471" ht="13.5" hidden="1"/>
    <row r="1472" ht="13.5" hidden="1"/>
    <row r="1473" ht="13.5" hidden="1"/>
    <row r="1474" ht="13.5" hidden="1"/>
    <row r="1475" ht="13.5" hidden="1"/>
    <row r="1476" ht="13.5" hidden="1"/>
    <row r="1477" ht="13.5" hidden="1"/>
    <row r="1478" ht="13.5" hidden="1"/>
    <row r="1479" ht="13.5" hidden="1"/>
    <row r="1480" ht="13.5" hidden="1"/>
    <row r="1481" ht="13.5" hidden="1"/>
    <row r="1482" ht="13.5" hidden="1"/>
    <row r="1483" ht="13.5" hidden="1"/>
    <row r="1484" ht="13.5" hidden="1"/>
    <row r="1485" ht="13.5" hidden="1"/>
    <row r="1486" ht="13.5" hidden="1"/>
    <row r="1487" ht="13.5" hidden="1"/>
    <row r="1488" ht="13.5" hidden="1"/>
    <row r="1489" ht="13.5" hidden="1"/>
    <row r="1490" ht="13.5" hidden="1"/>
    <row r="1491" ht="13.5" hidden="1"/>
    <row r="1492" ht="13.5" hidden="1"/>
    <row r="1493" ht="13.5" hidden="1"/>
    <row r="1494" ht="13.5" hidden="1"/>
    <row r="1495" ht="13.5" hidden="1"/>
    <row r="1496" ht="13.5" hidden="1"/>
    <row r="1497" ht="13.5" hidden="1"/>
    <row r="1498" ht="13.5" hidden="1"/>
    <row r="1499" ht="13.5" hidden="1"/>
    <row r="1500" ht="13.5" hidden="1"/>
    <row r="1501" ht="13.5" hidden="1"/>
    <row r="1502" ht="13.5" hidden="1"/>
    <row r="1503" ht="13.5" hidden="1"/>
    <row r="1504" ht="13.5" hidden="1"/>
    <row r="1505" ht="13.5" hidden="1"/>
    <row r="1506" ht="13.5" hidden="1"/>
    <row r="1507" ht="13.5" hidden="1"/>
    <row r="1508" ht="13.5" hidden="1"/>
    <row r="1509" ht="13.5" hidden="1"/>
    <row r="1510" ht="13.5" hidden="1"/>
    <row r="1511" ht="13.5" hidden="1"/>
    <row r="1512" ht="13.5" hidden="1"/>
    <row r="1513" ht="13.5" hidden="1"/>
    <row r="1514" ht="13.5" hidden="1"/>
    <row r="1515" ht="13.5" hidden="1"/>
    <row r="1516" ht="13.5" hidden="1"/>
    <row r="1517" ht="13.5" hidden="1"/>
    <row r="1518" ht="13.5" hidden="1"/>
    <row r="1519" ht="13.5" hidden="1"/>
    <row r="1520" ht="13.5" hidden="1"/>
    <row r="1521" ht="13.5" hidden="1"/>
    <row r="1522" ht="13.5" hidden="1"/>
    <row r="1523" ht="13.5" hidden="1"/>
    <row r="1524" ht="13.5" hidden="1"/>
    <row r="1525" ht="13.5" hidden="1"/>
    <row r="1526" ht="13.5" hidden="1"/>
    <row r="1527" ht="13.5" hidden="1"/>
    <row r="1528" ht="13.5" hidden="1"/>
    <row r="1529" ht="13.5" hidden="1"/>
    <row r="1530" ht="13.5" hidden="1"/>
    <row r="1531" ht="13.5" hidden="1"/>
    <row r="1532" ht="13.5" hidden="1"/>
    <row r="1533" ht="13.5" hidden="1"/>
    <row r="1534" ht="13.5" hidden="1"/>
    <row r="1535" ht="13.5" hidden="1"/>
    <row r="1536" ht="13.5" hidden="1"/>
    <row r="1537" ht="13.5" hidden="1"/>
    <row r="1538" ht="13.5" hidden="1"/>
    <row r="1539" ht="13.5" hidden="1"/>
    <row r="1540" ht="13.5" hidden="1"/>
    <row r="1541" ht="13.5" hidden="1"/>
    <row r="1542" ht="13.5" hidden="1"/>
    <row r="1543" ht="13.5" hidden="1"/>
    <row r="1544" ht="13.5" hidden="1"/>
    <row r="1545" ht="13.5" hidden="1"/>
    <row r="1546" ht="13.5" hidden="1"/>
    <row r="1547" ht="13.5" hidden="1"/>
    <row r="1548" ht="13.5" hidden="1"/>
    <row r="1549" ht="13.5" hidden="1"/>
    <row r="1550" ht="13.5" hidden="1"/>
    <row r="1551" ht="13.5" hidden="1"/>
    <row r="1552" ht="13.5" hidden="1"/>
    <row r="1553" ht="13.5" hidden="1"/>
    <row r="1554" ht="13.5" hidden="1"/>
    <row r="1555" ht="13.5" hidden="1"/>
    <row r="1556" ht="13.5" hidden="1"/>
    <row r="1557" ht="13.5" hidden="1"/>
    <row r="1558" ht="13.5" hidden="1"/>
    <row r="1559" ht="13.5" hidden="1"/>
    <row r="1560" ht="13.5" hidden="1"/>
    <row r="1561" ht="13.5" hidden="1"/>
    <row r="1562" ht="13.5" hidden="1"/>
    <row r="1563" ht="13.5" hidden="1"/>
    <row r="1564" ht="13.5" hidden="1"/>
    <row r="1565" ht="13.5" hidden="1"/>
    <row r="1566" ht="13.5" hidden="1"/>
    <row r="1567" ht="13.5" hidden="1"/>
    <row r="1568" ht="13.5" hidden="1"/>
    <row r="1569" ht="13.5" hidden="1"/>
    <row r="1570" ht="13.5" hidden="1"/>
    <row r="1571" ht="13.5" hidden="1"/>
    <row r="1572" ht="13.5" hidden="1"/>
    <row r="1573" ht="13.5" hidden="1"/>
    <row r="1574" ht="13.5" hidden="1"/>
    <row r="1575" ht="13.5" hidden="1"/>
    <row r="1576" ht="13.5" hidden="1"/>
    <row r="1577" ht="13.5" hidden="1"/>
    <row r="1578" ht="13.5" hidden="1"/>
    <row r="1579" ht="13.5" hidden="1"/>
    <row r="1580" ht="13.5" hidden="1"/>
    <row r="1581" ht="13.5" hidden="1"/>
    <row r="1582" ht="13.5" hidden="1"/>
    <row r="1583" ht="13.5" hidden="1"/>
    <row r="1584" ht="13.5" hidden="1"/>
    <row r="1585" ht="13.5" hidden="1"/>
    <row r="1586" ht="13.5" hidden="1"/>
    <row r="1587" ht="13.5" hidden="1"/>
    <row r="1588" ht="13.5" hidden="1"/>
    <row r="1589" ht="13.5" hidden="1"/>
    <row r="1590" ht="13.5" hidden="1"/>
    <row r="1591" ht="13.5" hidden="1"/>
    <row r="1592" ht="13.5" hidden="1"/>
    <row r="1593" ht="13.5" hidden="1"/>
    <row r="1594" ht="13.5" hidden="1"/>
    <row r="1595" ht="13.5" hidden="1"/>
    <row r="1596" ht="13.5" hidden="1"/>
    <row r="1597" ht="13.5" hidden="1"/>
    <row r="1598" ht="13.5" hidden="1"/>
    <row r="1599" ht="13.5" hidden="1"/>
    <row r="1600" ht="13.5" hidden="1"/>
    <row r="1601" ht="13.5" hidden="1"/>
    <row r="1602" ht="13.5" hidden="1"/>
    <row r="1603" ht="13.5" hidden="1"/>
    <row r="1604" ht="13.5" hidden="1"/>
    <row r="1605" ht="13.5" hidden="1"/>
    <row r="1606" ht="13.5" hidden="1"/>
    <row r="1607" ht="13.5" hidden="1"/>
    <row r="1608" ht="13.5" hidden="1"/>
    <row r="1609" ht="13.5" hidden="1"/>
    <row r="1610" ht="13.5" hidden="1"/>
    <row r="1611" ht="13.5" hidden="1"/>
    <row r="1612" ht="13.5" hidden="1"/>
    <row r="1613" ht="13.5" hidden="1"/>
    <row r="1614" ht="13.5" hidden="1"/>
    <row r="1615" ht="13.5" hidden="1"/>
    <row r="1616" ht="13.5" hidden="1"/>
    <row r="1617" ht="13.5" hidden="1"/>
    <row r="1618" ht="13.5" hidden="1"/>
    <row r="1619" ht="13.5" hidden="1"/>
    <row r="1620" ht="13.5" hidden="1"/>
    <row r="1621" ht="13.5" hidden="1"/>
    <row r="1622" ht="13.5" hidden="1"/>
    <row r="1623" ht="13.5" hidden="1"/>
    <row r="1624" ht="13.5" hidden="1"/>
    <row r="1625" ht="13.5" hidden="1"/>
    <row r="1626" ht="13.5" hidden="1"/>
    <row r="1627" ht="13.5" hidden="1"/>
    <row r="1628" ht="13.5" hidden="1"/>
    <row r="1629" ht="13.5" hidden="1"/>
    <row r="1630" ht="13.5" hidden="1"/>
    <row r="1631" ht="13.5" hidden="1"/>
    <row r="1632" ht="13.5" hidden="1"/>
    <row r="1633" ht="13.5" hidden="1"/>
    <row r="1634" ht="13.5" hidden="1"/>
    <row r="1635" ht="13.5" hidden="1"/>
    <row r="1636" ht="13.5" hidden="1"/>
    <row r="1637" ht="13.5" hidden="1"/>
    <row r="1638" ht="13.5" hidden="1"/>
    <row r="1639" ht="13.5" hidden="1"/>
    <row r="1640" ht="13.5" hidden="1"/>
    <row r="1641" ht="13.5" hidden="1"/>
    <row r="1642" ht="13.5" hidden="1"/>
    <row r="1643" ht="13.5" hidden="1"/>
    <row r="1644" ht="13.5" hidden="1"/>
    <row r="1645" ht="13.5" hidden="1"/>
    <row r="1646" ht="13.5" hidden="1"/>
    <row r="1647" ht="13.5" hidden="1"/>
    <row r="1648" ht="13.5" hidden="1"/>
    <row r="1649" ht="13.5" hidden="1"/>
    <row r="1650" ht="13.5" hidden="1"/>
    <row r="1651" ht="13.5" hidden="1"/>
    <row r="1652" ht="13.5" hidden="1"/>
    <row r="1653" ht="13.5" hidden="1"/>
    <row r="1654" ht="13.5" hidden="1"/>
    <row r="1655" ht="13.5" hidden="1"/>
    <row r="1656" ht="13.5" hidden="1"/>
    <row r="1657" ht="13.5" hidden="1"/>
    <row r="1658" ht="13.5" hidden="1"/>
    <row r="1659" ht="13.5" hidden="1"/>
    <row r="1660" ht="13.5" hidden="1"/>
    <row r="1661" ht="13.5" hidden="1"/>
    <row r="1662" ht="13.5" hidden="1"/>
    <row r="1663" ht="13.5" hidden="1"/>
    <row r="1664" ht="13.5" hidden="1"/>
    <row r="1665" ht="13.5" hidden="1"/>
    <row r="1666" ht="13.5" hidden="1"/>
    <row r="1667" ht="13.5" hidden="1"/>
    <row r="1668" ht="13.5" hidden="1"/>
    <row r="1669" ht="13.5" hidden="1"/>
    <row r="1670" ht="13.5" hidden="1"/>
    <row r="1671" ht="13.5" hidden="1"/>
    <row r="1672" ht="13.5" hidden="1"/>
    <row r="1673" ht="13.5" hidden="1"/>
    <row r="1674" ht="13.5" hidden="1"/>
    <row r="1675" ht="13.5" hidden="1"/>
    <row r="1676" ht="13.5" hidden="1"/>
    <row r="1677" ht="13.5" hidden="1"/>
    <row r="1678" ht="13.5" hidden="1"/>
    <row r="1679" ht="13.5" hidden="1"/>
    <row r="1680" ht="13.5" hidden="1"/>
    <row r="1681" ht="13.5" hidden="1"/>
    <row r="1682" ht="13.5" hidden="1"/>
    <row r="1683" ht="13.5" hidden="1"/>
    <row r="1684" ht="13.5" hidden="1"/>
    <row r="1685" ht="13.5" hidden="1"/>
    <row r="1686" ht="13.5" hidden="1"/>
    <row r="1687" ht="13.5" hidden="1"/>
    <row r="1688" ht="13.5" hidden="1"/>
    <row r="1689" ht="13.5" hidden="1"/>
    <row r="1690" ht="13.5" hidden="1"/>
    <row r="1691" ht="13.5" hidden="1"/>
    <row r="1692" ht="13.5" hidden="1"/>
    <row r="1693" ht="13.5" hidden="1"/>
    <row r="1694" ht="13.5" hidden="1"/>
    <row r="1695" ht="13.5" hidden="1"/>
    <row r="1696" ht="13.5" hidden="1"/>
    <row r="1697" ht="13.5" hidden="1"/>
    <row r="1698" ht="13.5" hidden="1"/>
    <row r="1699" ht="13.5" hidden="1"/>
    <row r="1700" ht="13.5" hidden="1"/>
    <row r="1701" ht="13.5" hidden="1"/>
    <row r="1702" ht="13.5" hidden="1"/>
    <row r="1703" ht="13.5" hidden="1"/>
    <row r="1704" ht="13.5" hidden="1"/>
    <row r="1705" ht="13.5" hidden="1"/>
    <row r="1706" ht="13.5" hidden="1"/>
    <row r="1707" ht="13.5" hidden="1"/>
    <row r="1708" ht="13.5" hidden="1"/>
    <row r="1709" ht="13.5" hidden="1"/>
    <row r="1710" ht="13.5" hidden="1"/>
    <row r="1711" ht="13.5" hidden="1"/>
    <row r="1712" ht="13.5" hidden="1"/>
    <row r="1713" ht="13.5" hidden="1"/>
    <row r="1714" ht="13.5" hidden="1"/>
    <row r="1715" ht="13.5" hidden="1"/>
    <row r="1716" ht="13.5" hidden="1"/>
    <row r="1717" ht="13.5" hidden="1"/>
    <row r="1718" ht="13.5" hidden="1"/>
    <row r="1719" ht="13.5" hidden="1"/>
    <row r="1720" ht="13.5" hidden="1"/>
    <row r="1721" ht="13.5" hidden="1"/>
    <row r="1722" ht="13.5" hidden="1"/>
    <row r="1723" ht="13.5" hidden="1"/>
    <row r="1724" ht="13.5" hidden="1"/>
    <row r="1725" ht="13.5" hidden="1"/>
    <row r="1726" ht="13.5" hidden="1"/>
    <row r="1727" ht="13.5" hidden="1"/>
    <row r="1728" ht="13.5" hidden="1"/>
    <row r="1729" ht="13.5" hidden="1"/>
    <row r="1730" ht="13.5" hidden="1"/>
    <row r="1731" ht="13.5" hidden="1"/>
    <row r="1732" ht="13.5" hidden="1"/>
    <row r="1733" ht="13.5" hidden="1"/>
    <row r="1734" ht="13.5" hidden="1"/>
    <row r="1735" ht="13.5" hidden="1"/>
    <row r="1736" ht="13.5" hidden="1"/>
    <row r="1737" ht="13.5" hidden="1"/>
    <row r="1738" ht="13.5" hidden="1"/>
    <row r="1739" ht="13.5" hidden="1"/>
    <row r="1740" ht="13.5" hidden="1"/>
    <row r="1741" ht="13.5" hidden="1"/>
    <row r="1742" ht="13.5" hidden="1"/>
    <row r="1743" ht="13.5" hidden="1"/>
    <row r="1744" ht="13.5" hidden="1"/>
    <row r="1745" ht="13.5" hidden="1"/>
    <row r="1746" ht="13.5" hidden="1"/>
    <row r="1747" ht="13.5" hidden="1"/>
    <row r="1748" ht="13.5" hidden="1"/>
    <row r="1749" ht="13.5" hidden="1"/>
    <row r="1750" ht="13.5" hidden="1"/>
    <row r="1751" ht="13.5" hidden="1"/>
    <row r="1752" ht="13.5" hidden="1"/>
    <row r="1753" ht="13.5" hidden="1"/>
    <row r="1754" ht="13.5" hidden="1"/>
    <row r="1755" ht="13.5" hidden="1"/>
    <row r="1756" ht="13.5" hidden="1"/>
    <row r="1757" ht="13.5" hidden="1"/>
    <row r="1758" ht="13.5" hidden="1"/>
    <row r="1759" ht="13.5" hidden="1"/>
    <row r="1760" ht="13.5" hidden="1"/>
    <row r="1761" ht="13.5" hidden="1"/>
    <row r="1762" ht="13.5" hidden="1"/>
    <row r="1763" ht="13.5" hidden="1"/>
    <row r="1764" ht="13.5" hidden="1"/>
    <row r="1765" ht="13.5" hidden="1"/>
    <row r="1766" ht="13.5" hidden="1"/>
    <row r="1767" ht="13.5" hidden="1"/>
    <row r="1768" ht="13.5" hidden="1"/>
    <row r="1769" ht="13.5" hidden="1"/>
    <row r="1770" ht="13.5" hidden="1"/>
    <row r="1771" ht="13.5" hidden="1"/>
    <row r="1772" ht="13.5" hidden="1"/>
    <row r="1773" ht="13.5" hidden="1"/>
    <row r="1774" ht="13.5" hidden="1"/>
    <row r="1775" ht="13.5" hidden="1"/>
    <row r="1776" ht="13.5" hidden="1"/>
    <row r="1777" ht="13.5" hidden="1"/>
    <row r="1778" ht="13.5" hidden="1"/>
    <row r="1779" ht="13.5" hidden="1"/>
    <row r="1780" ht="13.5" hidden="1"/>
    <row r="1781" ht="13.5" hidden="1"/>
    <row r="1782" ht="13.5" hidden="1"/>
    <row r="1783" ht="13.5" hidden="1"/>
    <row r="1784" ht="13.5" hidden="1"/>
    <row r="1785" ht="13.5" hidden="1"/>
    <row r="1786" ht="13.5" hidden="1"/>
    <row r="1787" ht="13.5" hidden="1"/>
    <row r="1788" ht="13.5" hidden="1"/>
    <row r="1789" ht="13.5" hidden="1"/>
    <row r="1790" ht="13.5" hidden="1"/>
    <row r="1791" ht="13.5" hidden="1"/>
    <row r="1792" ht="13.5" hidden="1"/>
    <row r="1793" ht="13.5" hidden="1"/>
    <row r="1794" ht="13.5" hidden="1"/>
    <row r="1795" ht="13.5" hidden="1"/>
    <row r="1796" ht="13.5" hidden="1"/>
    <row r="1797" ht="13.5" hidden="1"/>
    <row r="1798" ht="13.5" hidden="1"/>
    <row r="1799" ht="13.5" hidden="1"/>
    <row r="1800" ht="13.5" hidden="1"/>
    <row r="1801" ht="13.5" hidden="1"/>
    <row r="1802" ht="13.5" hidden="1"/>
    <row r="1803" ht="13.5" hidden="1"/>
    <row r="1804" ht="13.5" hidden="1"/>
    <row r="1805" ht="13.5" hidden="1"/>
    <row r="1806" ht="13.5" hidden="1"/>
    <row r="1807" ht="13.5" hidden="1"/>
    <row r="1808" ht="13.5" hidden="1"/>
    <row r="1809" ht="13.5" hidden="1"/>
    <row r="1810" ht="13.5" hidden="1"/>
    <row r="1811" ht="13.5" hidden="1"/>
    <row r="1812" ht="13.5" hidden="1"/>
    <row r="1813" ht="13.5" hidden="1"/>
    <row r="1814" ht="13.5" hidden="1"/>
    <row r="1815" ht="13.5" hidden="1"/>
    <row r="1816" ht="13.5" hidden="1"/>
    <row r="1817" ht="13.5" hidden="1"/>
    <row r="1818" ht="13.5" hidden="1"/>
    <row r="1819" ht="13.5" hidden="1"/>
    <row r="1820" ht="13.5" hidden="1"/>
    <row r="1821" ht="13.5" hidden="1"/>
    <row r="1822" ht="13.5" hidden="1"/>
    <row r="1823" ht="13.5" hidden="1"/>
    <row r="1824" ht="13.5" hidden="1"/>
    <row r="1825" ht="13.5" hidden="1"/>
    <row r="1826" ht="13.5" hidden="1"/>
    <row r="1827" ht="13.5" hidden="1"/>
    <row r="1828" ht="13.5" hidden="1"/>
    <row r="1829" ht="13.5" hidden="1"/>
    <row r="1830" ht="13.5" hidden="1"/>
    <row r="1831" ht="13.5" hidden="1"/>
    <row r="1832" ht="13.5" hidden="1"/>
    <row r="1833" ht="13.5" hidden="1"/>
    <row r="1834" ht="13.5" hidden="1"/>
    <row r="1835" ht="13.5" hidden="1"/>
    <row r="1836" ht="13.5" hidden="1"/>
    <row r="1837" ht="13.5" hidden="1"/>
    <row r="1838" ht="13.5" hidden="1"/>
    <row r="1839" ht="13.5" hidden="1"/>
    <row r="1840" ht="13.5" hidden="1"/>
    <row r="1841" ht="13.5" hidden="1"/>
    <row r="1842" ht="13.5" hidden="1"/>
    <row r="1843" ht="13.5" hidden="1"/>
    <row r="1844" ht="13.5" hidden="1"/>
    <row r="1845" ht="13.5" hidden="1"/>
    <row r="1846" ht="13.5" hidden="1"/>
    <row r="1847" ht="13.5" hidden="1"/>
    <row r="1848" ht="13.5" hidden="1"/>
    <row r="1849" ht="13.5" hidden="1"/>
    <row r="1850" ht="13.5" hidden="1"/>
    <row r="1851" ht="13.5" hidden="1"/>
    <row r="1852" ht="13.5" hidden="1"/>
    <row r="1853" ht="13.5" hidden="1"/>
    <row r="1854" ht="13.5" hidden="1"/>
    <row r="1855" ht="13.5" hidden="1"/>
    <row r="1856" ht="13.5" hidden="1"/>
    <row r="1857" ht="13.5" hidden="1"/>
    <row r="1858" ht="13.5" hidden="1"/>
    <row r="1859" ht="13.5" hidden="1"/>
    <row r="1860" ht="13.5" hidden="1"/>
    <row r="1861" ht="13.5" hidden="1"/>
    <row r="1862" ht="13.5" hidden="1"/>
    <row r="1863" ht="13.5" hidden="1"/>
    <row r="1864" ht="13.5" hidden="1"/>
    <row r="1865" ht="13.5" hidden="1"/>
    <row r="1866" ht="13.5" hidden="1"/>
    <row r="1867" ht="13.5" hidden="1"/>
    <row r="1868" ht="13.5" hidden="1"/>
    <row r="1869" ht="13.5" hidden="1"/>
    <row r="1870" ht="13.5" hidden="1"/>
    <row r="1871" ht="13.5" hidden="1"/>
    <row r="1872" ht="13.5" hidden="1"/>
    <row r="1873" ht="13.5" hidden="1"/>
    <row r="1874" ht="13.5" hidden="1"/>
    <row r="1875" ht="13.5" hidden="1"/>
    <row r="1876" ht="13.5" hidden="1"/>
    <row r="1877" ht="13.5" hidden="1"/>
    <row r="1878" ht="13.5" hidden="1"/>
    <row r="1879" ht="13.5" hidden="1"/>
    <row r="1880" ht="13.5" hidden="1"/>
    <row r="1881" ht="13.5" hidden="1"/>
    <row r="1882" ht="13.5" hidden="1"/>
    <row r="1883" ht="13.5" hidden="1"/>
    <row r="1884" ht="13.5" hidden="1"/>
    <row r="1885" ht="13.5" hidden="1"/>
    <row r="1886" ht="13.5" hidden="1"/>
    <row r="1887" ht="13.5" hidden="1"/>
    <row r="1888" ht="13.5" hidden="1"/>
    <row r="1889" ht="13.5" hidden="1"/>
    <row r="1890" ht="13.5" hidden="1"/>
    <row r="1891" ht="13.5" hidden="1"/>
    <row r="1892" ht="13.5" hidden="1"/>
    <row r="1893" ht="13.5" hidden="1"/>
    <row r="1894" ht="13.5" hidden="1"/>
    <row r="1895" ht="13.5" hidden="1"/>
    <row r="1896" ht="13.5" hidden="1"/>
    <row r="1897" ht="13.5" hidden="1"/>
    <row r="1898" ht="13.5" hidden="1"/>
    <row r="1899" ht="13.5" hidden="1"/>
    <row r="1900" ht="13.5" hidden="1"/>
    <row r="1901" ht="13.5" hidden="1"/>
    <row r="1902" ht="13.5" hidden="1"/>
    <row r="1903" ht="13.5" hidden="1"/>
    <row r="1904" ht="13.5" hidden="1"/>
    <row r="1905" ht="13.5" hidden="1"/>
    <row r="1906" ht="13.5" hidden="1"/>
    <row r="1907" ht="13.5" hidden="1"/>
    <row r="1908" ht="13.5" hidden="1"/>
    <row r="1909" ht="13.5" hidden="1"/>
    <row r="1910" ht="13.5" hidden="1"/>
    <row r="1911" ht="13.5" hidden="1"/>
    <row r="1912" ht="13.5" hidden="1"/>
    <row r="1913" ht="13.5" hidden="1"/>
    <row r="1914" ht="13.5" hidden="1"/>
    <row r="1915" ht="13.5" hidden="1"/>
    <row r="1916" ht="13.5" hidden="1"/>
    <row r="1917" ht="13.5" hidden="1"/>
    <row r="1918" ht="13.5" hidden="1"/>
    <row r="1919" ht="13.5" hidden="1"/>
    <row r="1920" ht="13.5" hidden="1"/>
    <row r="1921" ht="13.5" hidden="1"/>
    <row r="1922" ht="13.5" hidden="1"/>
    <row r="1923" ht="13.5" hidden="1"/>
    <row r="1924" ht="13.5" hidden="1"/>
    <row r="1925" ht="13.5" hidden="1"/>
    <row r="1926" ht="13.5" hidden="1"/>
    <row r="1927" ht="13.5" hidden="1"/>
    <row r="1928" ht="13.5" hidden="1"/>
    <row r="1929" ht="13.5" hidden="1"/>
    <row r="1930" ht="13.5" hidden="1"/>
    <row r="1931" ht="13.5" hidden="1"/>
    <row r="1932" ht="13.5" hidden="1"/>
    <row r="1933" ht="13.5" hidden="1"/>
    <row r="1934" ht="13.5" hidden="1"/>
    <row r="1935" ht="13.5" hidden="1"/>
    <row r="1936" ht="13.5" hidden="1"/>
    <row r="1937" ht="13.5" hidden="1"/>
    <row r="1938" ht="13.5" hidden="1"/>
    <row r="1939" ht="13.5" hidden="1"/>
    <row r="1940" ht="13.5" hidden="1"/>
    <row r="1941" ht="13.5" hidden="1"/>
    <row r="1942" ht="13.5" hidden="1"/>
    <row r="1943" ht="13.5" hidden="1"/>
    <row r="1944" ht="13.5" hidden="1"/>
    <row r="1945" ht="13.5" hidden="1"/>
    <row r="1946" ht="13.5" hidden="1"/>
    <row r="1947" ht="13.5" hidden="1"/>
    <row r="1948" ht="13.5" hidden="1"/>
    <row r="1949" ht="13.5" hidden="1"/>
    <row r="1950" ht="13.5" hidden="1"/>
    <row r="1951" ht="13.5" hidden="1"/>
    <row r="1952" ht="13.5" hidden="1"/>
    <row r="1953" ht="13.5" hidden="1"/>
    <row r="1954" ht="13.5" hidden="1"/>
    <row r="1955" ht="13.5" hidden="1"/>
    <row r="1956" ht="13.5" hidden="1"/>
    <row r="1957" ht="13.5" hidden="1"/>
    <row r="1958" ht="13.5" hidden="1"/>
    <row r="1959" ht="13.5" hidden="1"/>
    <row r="1960" ht="13.5" hidden="1"/>
    <row r="1961" ht="13.5" hidden="1"/>
    <row r="1962" ht="13.5" hidden="1"/>
    <row r="1963" ht="13.5" hidden="1"/>
    <row r="1964" ht="13.5" hidden="1"/>
    <row r="1965" ht="13.5" hidden="1"/>
    <row r="1966" ht="13.5" hidden="1"/>
    <row r="1967" ht="13.5" hidden="1"/>
    <row r="1968" ht="13.5" hidden="1"/>
    <row r="1969" ht="13.5" hidden="1"/>
    <row r="1970" ht="13.5" hidden="1"/>
    <row r="1971" ht="13.5" hidden="1"/>
    <row r="1972" ht="13.5" hidden="1"/>
    <row r="1973" ht="13.5" hidden="1"/>
    <row r="1974" ht="13.5" hidden="1"/>
    <row r="1975" ht="13.5" hidden="1"/>
    <row r="1976" ht="13.5" hidden="1"/>
    <row r="1977" ht="13.5" hidden="1"/>
    <row r="1978" ht="13.5" hidden="1"/>
    <row r="1979" ht="13.5" hidden="1"/>
    <row r="1980" ht="13.5" hidden="1"/>
    <row r="1981" ht="13.5" hidden="1"/>
    <row r="1982" ht="13.5" hidden="1"/>
    <row r="1983" ht="13.5" hidden="1"/>
    <row r="1984" ht="13.5" hidden="1"/>
    <row r="1985" ht="13.5" hidden="1"/>
    <row r="1986" ht="13.5" hidden="1"/>
    <row r="1987" ht="13.5" hidden="1"/>
    <row r="1988" ht="13.5" hidden="1"/>
    <row r="1989" ht="13.5" hidden="1"/>
    <row r="1990" ht="13.5" hidden="1"/>
    <row r="1991" ht="13.5" hidden="1"/>
    <row r="1992" ht="13.5" hidden="1"/>
    <row r="1993" ht="13.5" hidden="1"/>
    <row r="1994" ht="13.5" hidden="1"/>
    <row r="1995" ht="13.5" hidden="1"/>
    <row r="1996" ht="13.5" hidden="1"/>
    <row r="1997" ht="13.5" hidden="1"/>
    <row r="1998" ht="13.5" hidden="1"/>
    <row r="1999" ht="13.5" hidden="1"/>
    <row r="2000" ht="13.5" hidden="1"/>
    <row r="2001" ht="13.5" hidden="1"/>
    <row r="2002" ht="13.5" hidden="1"/>
    <row r="2003" ht="13.5" hidden="1"/>
    <row r="2004" ht="13.5" hidden="1"/>
    <row r="2005" ht="13.5" hidden="1"/>
    <row r="2006" ht="13.5" hidden="1"/>
    <row r="2007" ht="13.5" hidden="1"/>
    <row r="2008" ht="13.5" hidden="1"/>
    <row r="2009" ht="13.5" hidden="1"/>
  </sheetData>
  <sheetProtection/>
  <mergeCells count="26">
    <mergeCell ref="F18:G18"/>
    <mergeCell ref="B15:C15"/>
    <mergeCell ref="F7:F13"/>
    <mergeCell ref="F14:G14"/>
    <mergeCell ref="F15:G15"/>
    <mergeCell ref="F6:G6"/>
    <mergeCell ref="B7:B9"/>
    <mergeCell ref="B10:B13"/>
    <mergeCell ref="B14:C14"/>
    <mergeCell ref="I25:I26"/>
    <mergeCell ref="J25:J26"/>
    <mergeCell ref="F27:H27"/>
    <mergeCell ref="F30:H30"/>
    <mergeCell ref="F28:H28"/>
    <mergeCell ref="F29:H29"/>
    <mergeCell ref="F25:H26"/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92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hikari minami</cp:lastModifiedBy>
  <cp:lastPrinted>2009-01-05T07:07:20Z</cp:lastPrinted>
  <dcterms:created xsi:type="dcterms:W3CDTF">2008-01-06T09:25:24Z</dcterms:created>
  <dcterms:modified xsi:type="dcterms:W3CDTF">2014-10-14T09:32:23Z</dcterms:modified>
  <cp:category/>
  <cp:version/>
  <cp:contentType/>
  <cp:contentStatus/>
</cp:coreProperties>
</file>