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76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'市町村分担金内訳'!$A$7:$DU$15</definedName>
    <definedName name="_xlnm.Print_Area" localSheetId="4">'組合分担金内訳'!$A$7:$BE$33</definedName>
    <definedName name="_xlnm.Print_Area" localSheetId="3">'廃棄物事業経費（歳出）'!$A$7:$CI$41</definedName>
    <definedName name="_xlnm.Print_Area" localSheetId="2">'廃棄物事業経費（歳入）'!$A$7:$AD$41</definedName>
    <definedName name="_xlnm.Print_Area" localSheetId="0">'廃棄物事業経費（市町村）'!$A$7:$DJ$33</definedName>
    <definedName name="_xlnm.Print_Area" localSheetId="1">'廃棄物事業経費（組合）'!$A$7:$DJ$15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<sst xmlns="http://schemas.openxmlformats.org/spreadsheetml/2006/main" count="2125" uniqueCount="519">
  <si>
    <t>ごみ</t>
  </si>
  <si>
    <t>(組合分担金)</t>
  </si>
  <si>
    <t>（市区町村
分担金）</t>
  </si>
  <si>
    <t>その他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</si>
  <si>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</si>
  <si>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</si>
  <si>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</si>
  <si>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</si>
  <si>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</si>
  <si>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</si>
  <si>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</si>
  <si>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</si>
  <si>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</si>
  <si>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</si>
  <si>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</si>
  <si>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</si>
  <si>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</si>
  <si>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</si>
  <si>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</si>
  <si>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</si>
  <si>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</si>
  <si>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</si>
  <si>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</si>
  <si>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</si>
  <si>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</si>
  <si>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</si>
  <si>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</si>
  <si>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</si>
  <si>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</si>
  <si>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</si>
  <si>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</si>
  <si>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</si>
  <si>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</si>
  <si>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</si>
  <si>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</si>
  <si>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</si>
  <si>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</si>
  <si>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</si>
  <si>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</si>
  <si>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</si>
  <si>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</si>
  <si>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</si>
  <si>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</si>
  <si>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</si>
  <si>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</si>
  <si>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</si>
  <si>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</si>
  <si>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</si>
  <si>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</si>
  <si>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</si>
  <si>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</si>
  <si>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</si>
  <si>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</si>
  <si>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</si>
  <si>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</si>
  <si>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</si>
  <si>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</si>
  <si>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</si>
  <si>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</si>
  <si>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</si>
  <si>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</si>
  <si>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</si>
  <si>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</si>
  <si>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国庫支出金</t>
  </si>
  <si>
    <t>都道府県
支出金</t>
  </si>
  <si>
    <t>地方債</t>
  </si>
  <si>
    <t>使用料及び
手数料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</si>
  <si>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</si>
  <si>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</si>
  <si>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</si>
  <si>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</si>
  <si>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</si>
  <si>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</si>
  <si>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</si>
  <si>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</si>
  <si>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</si>
  <si>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</si>
  <si>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</si>
  <si>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</si>
  <si>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</si>
  <si>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</si>
  <si>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</si>
  <si>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</si>
  <si>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</si>
  <si>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</si>
  <si>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</si>
  <si>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</si>
  <si>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</si>
  <si>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</si>
  <si>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</si>
  <si>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</si>
  <si>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</si>
  <si>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</si>
  <si>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</si>
  <si>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</si>
  <si>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</si>
  <si>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</si>
  <si>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</si>
  <si>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</si>
  <si>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</si>
  <si>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</si>
  <si>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</si>
  <si>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</si>
  <si>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</si>
  <si>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</si>
  <si>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</si>
  <si>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</si>
  <si>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</si>
  <si>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</si>
  <si>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</si>
  <si>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</si>
  <si>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</si>
  <si>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</si>
  <si>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</si>
  <si>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</si>
  <si>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</si>
  <si>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</si>
  <si>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</si>
  <si>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市区町村・一部事務組合・広域連合名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</si>
  <si>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</si>
  <si>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</si>
  <si>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</si>
  <si>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</si>
  <si>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</si>
  <si>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</si>
  <si>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</si>
  <si>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</si>
  <si>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</si>
  <si>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</si>
  <si>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</si>
  <si>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</si>
  <si>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</si>
  <si>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</si>
  <si>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</si>
  <si>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</si>
  <si>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</si>
  <si>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</si>
  <si>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</si>
  <si>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</si>
  <si>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</si>
  <si>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</si>
  <si>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</si>
  <si>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</si>
  <si>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</si>
  <si>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</si>
  <si>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</si>
  <si>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</si>
  <si>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</si>
  <si>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</si>
  <si>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</si>
  <si>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</si>
  <si>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</si>
  <si>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</si>
  <si>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</si>
  <si>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</si>
  <si>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</si>
  <si>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</si>
  <si>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</si>
  <si>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</si>
  <si>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</si>
  <si>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</si>
  <si>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</si>
  <si>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</si>
  <si>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</si>
  <si>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</si>
  <si>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</si>
  <si>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</si>
  <si>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</si>
  <si>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</si>
  <si>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</si>
  <si>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</si>
  <si>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</si>
  <si>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</si>
  <si>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</si>
  <si>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</si>
  <si>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</si>
  <si>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</si>
  <si>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</si>
  <si>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</si>
  <si>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</si>
  <si>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</si>
  <si>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</si>
  <si>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</si>
  <si>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</si>
  <si>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</si>
  <si>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</si>
  <si>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</si>
  <si>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</si>
  <si>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</si>
  <si>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</si>
  <si>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</si>
  <si>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</si>
  <si>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</si>
  <si>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</si>
  <si>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</si>
  <si>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</si>
  <si>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</si>
  <si>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</si>
  <si>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</si>
  <si>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-</t>
  </si>
  <si>
    <t>那珂川町</t>
  </si>
  <si>
    <t>廃棄物処理事業経費（市区町村の合計）（平成24年度実績）</t>
  </si>
  <si>
    <t>廃棄物処理事業経費（一部事務組合・広域連合の合計）（平成24年度実績）</t>
  </si>
  <si>
    <t>廃棄物処理事業経費（市区町村及び一部事務組合・広域連合の合計）【歳入】（平成24年度実績）</t>
  </si>
  <si>
    <t>廃棄物処理事業経費（市区町村及び一部事務組合・広域連合の合計）【歳出】（平成24年度実績）</t>
  </si>
  <si>
    <t>廃棄物処理事業経費【分担金の合計】（平成24年度実績）</t>
  </si>
  <si>
    <t>廃棄物処理事業経費【市区町村分担金の合計】（平成24年度実績）</t>
  </si>
  <si>
    <t>栃木県</t>
  </si>
  <si>
    <t>09000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</si>
  <si>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</si>
  <si>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</si>
  <si>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</si>
  <si>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</si>
  <si>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</si>
  <si>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</si>
  <si>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</si>
  <si>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</si>
  <si>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</si>
  <si>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</si>
  <si>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</si>
  <si>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</si>
  <si>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</si>
  <si>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</si>
  <si>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</si>
  <si>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</si>
  <si>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</si>
  <si>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</si>
  <si>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</si>
  <si>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</si>
  <si>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</si>
  <si>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</si>
  <si>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</si>
  <si>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</si>
  <si>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</si>
  <si>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</si>
  <si>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</si>
  <si>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</si>
  <si>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</si>
  <si>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</si>
  <si>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</si>
  <si>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</si>
  <si>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</si>
  <si>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</si>
  <si>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</si>
  <si>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</si>
  <si>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</si>
  <si>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</si>
  <si>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</si>
  <si>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</si>
  <si>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</si>
  <si>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</si>
  <si>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</si>
  <si>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</si>
  <si>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</si>
  <si>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</si>
  <si>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</si>
  <si>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</si>
  <si>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</si>
  <si>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</si>
  <si>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</si>
  <si>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</si>
  <si>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</si>
  <si>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</si>
  <si>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</si>
  <si>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</si>
  <si>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</si>
  <si>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</si>
  <si>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09831</t>
  </si>
  <si>
    <t>栃木地区広域行政事務組合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</si>
  <si>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</si>
  <si>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</si>
  <si>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</si>
  <si>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</si>
  <si>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</si>
  <si>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</si>
  <si>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</si>
  <si>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</si>
  <si>
    <t>栃木県</t>
  </si>
  <si>
    <t>宇都宮市</t>
  </si>
  <si>
    <t>足利市</t>
  </si>
  <si>
    <t>09203</t>
  </si>
  <si>
    <t>栃木市</t>
  </si>
  <si>
    <t>09831</t>
  </si>
  <si>
    <t>栃木地区広域行政事務組合</t>
  </si>
  <si>
    <t>09808</t>
  </si>
  <si>
    <t>佐野地区衛生施設組合</t>
  </si>
  <si>
    <t>09204</t>
  </si>
  <si>
    <t>佐野市</t>
  </si>
  <si>
    <t>鹿沼市</t>
  </si>
  <si>
    <t>日光市</t>
  </si>
  <si>
    <t>09208</t>
  </si>
  <si>
    <t>小山市</t>
  </si>
  <si>
    <t>09852</t>
  </si>
  <si>
    <t>小山広域保健衛生組合</t>
  </si>
  <si>
    <t>09209</t>
  </si>
  <si>
    <t>真岡市</t>
  </si>
  <si>
    <t>09833</t>
  </si>
  <si>
    <t>芳賀地区広域行政事務組合</t>
  </si>
  <si>
    <t>09210</t>
  </si>
  <si>
    <t>大田原市</t>
  </si>
  <si>
    <t>09806</t>
  </si>
  <si>
    <t>那須地区広域</t>
  </si>
  <si>
    <t>09211</t>
  </si>
  <si>
    <t>矢板市</t>
  </si>
  <si>
    <t>09850</t>
  </si>
  <si>
    <t>塩谷広域行政組合</t>
  </si>
  <si>
    <t>09213</t>
  </si>
  <si>
    <t>那須塩原市</t>
  </si>
  <si>
    <t>那須地区広域行政事務組合</t>
  </si>
  <si>
    <t>09214</t>
  </si>
  <si>
    <t>さくら市</t>
  </si>
  <si>
    <t>09215</t>
  </si>
  <si>
    <t>那須烏山市</t>
  </si>
  <si>
    <t>09841</t>
  </si>
  <si>
    <t>南那須地区広域行政事務組合</t>
  </si>
  <si>
    <t>09216</t>
  </si>
  <si>
    <t>下野市</t>
  </si>
  <si>
    <t>09301</t>
  </si>
  <si>
    <t>上三川町</t>
  </si>
  <si>
    <t>09342</t>
  </si>
  <si>
    <t>益子町</t>
  </si>
  <si>
    <t>09821</t>
  </si>
  <si>
    <t>芳賀郡中部環境衛生事務組合</t>
  </si>
  <si>
    <t>芳賀広域行政事務組合</t>
  </si>
  <si>
    <t>09343</t>
  </si>
  <si>
    <t>茂木町</t>
  </si>
  <si>
    <t>09344</t>
  </si>
  <si>
    <t>市貝町</t>
  </si>
  <si>
    <t>09345</t>
  </si>
  <si>
    <t>芳賀町</t>
  </si>
  <si>
    <t>壬生町</t>
  </si>
  <si>
    <t>09364</t>
  </si>
  <si>
    <t>野木町</t>
  </si>
  <si>
    <t>09367</t>
  </si>
  <si>
    <t>岩舟町</t>
  </si>
  <si>
    <t>栃木地区広域行政組合</t>
  </si>
  <si>
    <t>09384</t>
  </si>
  <si>
    <t>塩谷町</t>
  </si>
  <si>
    <t>09386</t>
  </si>
  <si>
    <t>高根沢町</t>
  </si>
  <si>
    <t>09407</t>
  </si>
  <si>
    <t>那須町</t>
  </si>
  <si>
    <t>09411</t>
  </si>
  <si>
    <t>09000</t>
  </si>
  <si>
    <t>09201</t>
  </si>
  <si>
    <t>09202</t>
  </si>
  <si>
    <t>09205</t>
  </si>
  <si>
    <t>09206</t>
  </si>
  <si>
    <t>09361</t>
  </si>
  <si>
    <t>09000</t>
  </si>
  <si>
    <t>入力→</t>
  </si>
  <si>
    <t>:市区町村コード(都道府県計は、01000～47000の何れか）</t>
  </si>
  <si>
    <t>（千円）</t>
  </si>
  <si>
    <t>歳入</t>
  </si>
  <si>
    <t>ごみ</t>
  </si>
  <si>
    <t>し尿</t>
  </si>
  <si>
    <t>歳出</t>
  </si>
  <si>
    <t>01</t>
  </si>
  <si>
    <t>国庫支出金</t>
  </si>
  <si>
    <t>建設・改良費</t>
  </si>
  <si>
    <t>工事費</t>
  </si>
  <si>
    <t>収集運搬施設</t>
  </si>
  <si>
    <t>廃棄物事業経費（歳入）</t>
  </si>
  <si>
    <t>F</t>
  </si>
  <si>
    <t>02</t>
  </si>
  <si>
    <t>都道府県支出金</t>
  </si>
  <si>
    <t>中間処理施設</t>
  </si>
  <si>
    <t>G</t>
  </si>
  <si>
    <t>03</t>
  </si>
  <si>
    <t>地方債</t>
  </si>
  <si>
    <t>最終処分場</t>
  </si>
  <si>
    <t>H</t>
  </si>
  <si>
    <t>04</t>
  </si>
  <si>
    <t>使用料・手数料</t>
  </si>
  <si>
    <t>その他</t>
  </si>
  <si>
    <t>I</t>
  </si>
  <si>
    <t>05</t>
  </si>
  <si>
    <t>（市区町村分担金）</t>
  </si>
  <si>
    <t>調査費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</si>
  <si>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</si>
  <si>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</si>
  <si>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</si>
  <si>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</si>
  <si>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</si>
  <si>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</si>
  <si>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</si>
  <si>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小計</t>
  </si>
  <si>
    <t>一般財源</t>
  </si>
  <si>
    <t>L</t>
  </si>
  <si>
    <t>08</t>
  </si>
  <si>
    <t>分担金除く</t>
  </si>
  <si>
    <t>O</t>
  </si>
  <si>
    <t>09</t>
  </si>
  <si>
    <t>処理及び維持管理費</t>
  </si>
  <si>
    <t>人件費</t>
  </si>
  <si>
    <t>一般職</t>
  </si>
  <si>
    <t>P</t>
  </si>
  <si>
    <t>10</t>
  </si>
  <si>
    <t>合計</t>
  </si>
  <si>
    <t>技能職</t>
  </si>
  <si>
    <t>収集運搬</t>
  </si>
  <si>
    <t>11</t>
  </si>
  <si>
    <t>中間処理</t>
  </si>
  <si>
    <t>最終処分</t>
  </si>
  <si>
    <t>処理費</t>
  </si>
  <si>
    <t>収集運搬費</t>
  </si>
  <si>
    <t>歳入の市区町村分担金</t>
  </si>
  <si>
    <t>中間処理費</t>
  </si>
  <si>
    <t>歳出の組合分担金　</t>
  </si>
  <si>
    <t>最終処分費</t>
  </si>
  <si>
    <t>工事費（収集）</t>
  </si>
  <si>
    <t>廃棄物事業経費（歳出）</t>
  </si>
  <si>
    <t>16</t>
  </si>
  <si>
    <t>車両等購入費</t>
  </si>
  <si>
    <t>ごみ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</si>
  <si>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</si>
  <si>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</si>
  <si>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</si>
  <si>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</si>
  <si>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</si>
  <si>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</si>
  <si>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</si>
  <si>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</si>
  <si>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</si>
  <si>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</si>
  <si>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</si>
  <si>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調査研究費</t>
  </si>
  <si>
    <t>人件費（収集）</t>
  </si>
  <si>
    <t>23</t>
  </si>
  <si>
    <t>人件費（中間）</t>
  </si>
  <si>
    <t>24</t>
  </si>
  <si>
    <t>人件費（処分）</t>
  </si>
  <si>
    <t>Q</t>
  </si>
  <si>
    <t>25</t>
  </si>
  <si>
    <t>処理費（収集）</t>
  </si>
  <si>
    <t>S</t>
  </si>
  <si>
    <t>26</t>
  </si>
  <si>
    <t>処理費（中間）</t>
  </si>
  <si>
    <t>T</t>
  </si>
  <si>
    <t>27</t>
  </si>
  <si>
    <t>処理費（処分）</t>
  </si>
  <si>
    <t>U</t>
  </si>
  <si>
    <t>28</t>
  </si>
  <si>
    <t>V</t>
  </si>
  <si>
    <t>29</t>
  </si>
  <si>
    <t>委託費（収集）</t>
  </si>
  <si>
    <t>X</t>
  </si>
  <si>
    <t>30</t>
  </si>
  <si>
    <t>和歌山県</t>
  </si>
  <si>
    <t>委託費（中間）</t>
  </si>
  <si>
    <t>Y</t>
  </si>
  <si>
    <t>31</t>
  </si>
  <si>
    <t>鳥取県</t>
  </si>
  <si>
    <t>委託費（処分）</t>
  </si>
  <si>
    <t>Z</t>
  </si>
  <si>
    <t>32</t>
  </si>
  <si>
    <t>島根県</t>
  </si>
  <si>
    <t>AA</t>
  </si>
  <si>
    <t>33</t>
  </si>
  <si>
    <t>岡山県</t>
  </si>
  <si>
    <t>AB</t>
  </si>
  <si>
    <t>34</t>
  </si>
  <si>
    <t>広島県</t>
  </si>
  <si>
    <t>AC</t>
  </si>
  <si>
    <t>35</t>
  </si>
  <si>
    <t>山口県</t>
  </si>
  <si>
    <t>AD</t>
  </si>
  <si>
    <t>36</t>
  </si>
  <si>
    <t>徳島県</t>
  </si>
  <si>
    <t>し尿</t>
  </si>
  <si>
    <t>AH</t>
  </si>
  <si>
    <t>37</t>
  </si>
  <si>
    <t>香川県</t>
  </si>
  <si>
    <t>AI</t>
  </si>
  <si>
    <t>38</t>
  </si>
  <si>
    <t>愛媛県</t>
  </si>
  <si>
    <t>AJ</t>
  </si>
  <si>
    <t>39</t>
  </si>
  <si>
    <t>高知県</t>
  </si>
  <si>
    <t>AK</t>
  </si>
  <si>
    <t>40</t>
  </si>
  <si>
    <t>福岡県</t>
  </si>
  <si>
    <t>AL</t>
  </si>
  <si>
    <t>41</t>
  </si>
  <si>
    <t>佐賀県</t>
  </si>
  <si>
    <t>AM</t>
  </si>
  <si>
    <t>42</t>
  </si>
  <si>
    <t>長崎県</t>
  </si>
  <si>
    <t>AP</t>
  </si>
  <si>
    <t>43</t>
  </si>
  <si>
    <t>熊本県</t>
  </si>
  <si>
    <t>AQ</t>
  </si>
  <si>
    <t>44</t>
  </si>
  <si>
    <t>大分県</t>
  </si>
  <si>
    <t>AR</t>
  </si>
  <si>
    <t>45</t>
  </si>
  <si>
    <t>宮崎県</t>
  </si>
  <si>
    <t>AS</t>
  </si>
  <si>
    <t>46</t>
  </si>
  <si>
    <t>鹿児島県</t>
  </si>
  <si>
    <t>AU</t>
  </si>
  <si>
    <t>47</t>
  </si>
  <si>
    <t>沖縄県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</si>
  <si>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</si>
  <si>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</si>
  <si>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</si>
  <si>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</si>
  <si>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</si>
  <si>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</si>
  <si>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</si>
  <si>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</si>
  <si>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</si>
  <si>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R</t>
  </si>
  <si>
    <t>12</t>
  </si>
  <si>
    <t>13</t>
  </si>
  <si>
    <t>14</t>
  </si>
  <si>
    <t>15</t>
  </si>
  <si>
    <t>AV</t>
  </si>
  <si>
    <t>合計 廃棄物処理事業経費（平成２４年度実績）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</si>
</sst>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5" fillId="34" borderId="10" xfId="48" applyNumberFormat="1" applyFont="1" applyFill="1" applyBorder="1" applyAlignment="1">
      <alignment horizontal="right" vertical="center"/>
    </xf>
    <xf numFmtId="49" fontId="1" fillId="0" borderId="0" xfId="65" applyNumberFormat="1" applyFont="1" applyAlignment="1" quotePrefix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3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114" width="14.69921875" style="138" customWidth="1"/>
    <col min="115" max="16384" width="9" style="136" customWidth="1"/>
  </cols>
  <sheetData>
    <row r="1" spans="1:114" s="44" customFormat="1" ht="17.25">
      <c r="A1" s="106" t="s">
        <v>201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4" customFormat="1" ht="13.5">
      <c r="A2" s="143" t="s">
        <v>41</v>
      </c>
      <c r="B2" s="143" t="s">
        <v>42</v>
      </c>
      <c r="C2" s="146" t="s">
        <v>43</v>
      </c>
      <c r="D2" s="107" t="s">
        <v>44</v>
      </c>
      <c r="E2" s="58"/>
      <c r="F2" s="58"/>
      <c r="G2" s="58"/>
      <c r="H2" s="58"/>
      <c r="I2" s="58"/>
      <c r="J2" s="58"/>
      <c r="K2" s="58"/>
      <c r="L2" s="59"/>
      <c r="M2" s="107" t="s">
        <v>45</v>
      </c>
      <c r="N2" s="58"/>
      <c r="O2" s="58"/>
      <c r="P2" s="58"/>
      <c r="Q2" s="58"/>
      <c r="R2" s="58"/>
      <c r="S2" s="58"/>
      <c r="T2" s="58"/>
      <c r="U2" s="59"/>
      <c r="V2" s="107" t="s">
        <v>46</v>
      </c>
      <c r="W2" s="58"/>
      <c r="X2" s="58"/>
      <c r="Y2" s="58"/>
      <c r="Z2" s="58"/>
      <c r="AA2" s="58"/>
      <c r="AB2" s="58"/>
      <c r="AC2" s="58"/>
      <c r="AD2" s="59"/>
      <c r="AE2" s="108" t="s">
        <v>47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48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49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4" customFormat="1" ht="13.5">
      <c r="A3" s="144"/>
      <c r="B3" s="144"/>
      <c r="C3" s="147"/>
      <c r="D3" s="109" t="s">
        <v>50</v>
      </c>
      <c r="E3" s="63"/>
      <c r="F3" s="63"/>
      <c r="G3" s="63"/>
      <c r="H3" s="63"/>
      <c r="I3" s="63"/>
      <c r="J3" s="63"/>
      <c r="K3" s="63"/>
      <c r="L3" s="64"/>
      <c r="M3" s="109" t="s">
        <v>50</v>
      </c>
      <c r="N3" s="63"/>
      <c r="O3" s="63"/>
      <c r="P3" s="63"/>
      <c r="Q3" s="63"/>
      <c r="R3" s="63"/>
      <c r="S3" s="63"/>
      <c r="T3" s="63"/>
      <c r="U3" s="64"/>
      <c r="V3" s="109" t="s">
        <v>50</v>
      </c>
      <c r="W3" s="63"/>
      <c r="X3" s="63"/>
      <c r="Y3" s="63"/>
      <c r="Z3" s="63"/>
      <c r="AA3" s="63"/>
      <c r="AB3" s="63"/>
      <c r="AC3" s="63"/>
      <c r="AD3" s="64"/>
      <c r="AE3" s="110" t="s">
        <v>51</v>
      </c>
      <c r="AF3" s="60"/>
      <c r="AG3" s="60"/>
      <c r="AH3" s="60"/>
      <c r="AI3" s="60"/>
      <c r="AJ3" s="60"/>
      <c r="AK3" s="60"/>
      <c r="AL3" s="65"/>
      <c r="AM3" s="61" t="s">
        <v>52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3</v>
      </c>
      <c r="BF3" s="70" t="s">
        <v>46</v>
      </c>
      <c r="BG3" s="110" t="s">
        <v>51</v>
      </c>
      <c r="BH3" s="60"/>
      <c r="BI3" s="60"/>
      <c r="BJ3" s="60"/>
      <c r="BK3" s="60"/>
      <c r="BL3" s="60"/>
      <c r="BM3" s="60"/>
      <c r="BN3" s="65"/>
      <c r="BO3" s="61" t="s">
        <v>52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3</v>
      </c>
      <c r="CH3" s="70" t="s">
        <v>46</v>
      </c>
      <c r="CI3" s="110" t="s">
        <v>51</v>
      </c>
      <c r="CJ3" s="60"/>
      <c r="CK3" s="60"/>
      <c r="CL3" s="60"/>
      <c r="CM3" s="60"/>
      <c r="CN3" s="60"/>
      <c r="CO3" s="60"/>
      <c r="CP3" s="65"/>
      <c r="CQ3" s="61" t="s">
        <v>52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3</v>
      </c>
      <c r="DJ3" s="70" t="s">
        <v>46</v>
      </c>
    </row>
    <row r="4" spans="1:114" s="44" customFormat="1" ht="13.5">
      <c r="A4" s="144"/>
      <c r="B4" s="144"/>
      <c r="C4" s="147"/>
      <c r="D4" s="54"/>
      <c r="E4" s="109" t="s">
        <v>53</v>
      </c>
      <c r="F4" s="71"/>
      <c r="G4" s="71"/>
      <c r="H4" s="71"/>
      <c r="I4" s="71"/>
      <c r="J4" s="71"/>
      <c r="K4" s="72"/>
      <c r="L4" s="53" t="s">
        <v>54</v>
      </c>
      <c r="M4" s="54"/>
      <c r="N4" s="109" t="s">
        <v>53</v>
      </c>
      <c r="O4" s="71"/>
      <c r="P4" s="71"/>
      <c r="Q4" s="71"/>
      <c r="R4" s="71"/>
      <c r="S4" s="71"/>
      <c r="T4" s="72"/>
      <c r="U4" s="53" t="s">
        <v>54</v>
      </c>
      <c r="V4" s="54"/>
      <c r="W4" s="109" t="s">
        <v>53</v>
      </c>
      <c r="X4" s="71"/>
      <c r="Y4" s="71"/>
      <c r="Z4" s="71"/>
      <c r="AA4" s="71"/>
      <c r="AB4" s="71"/>
      <c r="AC4" s="72"/>
      <c r="AD4" s="53" t="s">
        <v>54</v>
      </c>
      <c r="AE4" s="70" t="s">
        <v>46</v>
      </c>
      <c r="AF4" s="75" t="s">
        <v>55</v>
      </c>
      <c r="AG4" s="69"/>
      <c r="AH4" s="73"/>
      <c r="AI4" s="60"/>
      <c r="AJ4" s="74"/>
      <c r="AK4" s="111" t="s">
        <v>56</v>
      </c>
      <c r="AL4" s="141" t="s">
        <v>57</v>
      </c>
      <c r="AM4" s="70" t="s">
        <v>46</v>
      </c>
      <c r="AN4" s="110" t="s">
        <v>58</v>
      </c>
      <c r="AO4" s="67"/>
      <c r="AP4" s="67"/>
      <c r="AQ4" s="67"/>
      <c r="AR4" s="68"/>
      <c r="AS4" s="110" t="s">
        <v>59</v>
      </c>
      <c r="AT4" s="60"/>
      <c r="AU4" s="60"/>
      <c r="AV4" s="74"/>
      <c r="AW4" s="75" t="s">
        <v>60</v>
      </c>
      <c r="AX4" s="110" t="s">
        <v>61</v>
      </c>
      <c r="AY4" s="66"/>
      <c r="AZ4" s="67"/>
      <c r="BA4" s="67"/>
      <c r="BB4" s="68"/>
      <c r="BC4" s="75" t="s">
        <v>1</v>
      </c>
      <c r="BD4" s="75" t="s">
        <v>62</v>
      </c>
      <c r="BE4" s="70"/>
      <c r="BF4" s="70"/>
      <c r="BG4" s="70" t="s">
        <v>46</v>
      </c>
      <c r="BH4" s="75" t="s">
        <v>55</v>
      </c>
      <c r="BI4" s="69"/>
      <c r="BJ4" s="73"/>
      <c r="BK4" s="60"/>
      <c r="BL4" s="74"/>
      <c r="BM4" s="111" t="s">
        <v>56</v>
      </c>
      <c r="BN4" s="141" t="s">
        <v>57</v>
      </c>
      <c r="BO4" s="70" t="s">
        <v>46</v>
      </c>
      <c r="BP4" s="110" t="s">
        <v>58</v>
      </c>
      <c r="BQ4" s="67"/>
      <c r="BR4" s="67"/>
      <c r="BS4" s="67"/>
      <c r="BT4" s="68"/>
      <c r="BU4" s="110" t="s">
        <v>59</v>
      </c>
      <c r="BV4" s="60"/>
      <c r="BW4" s="60"/>
      <c r="BX4" s="74"/>
      <c r="BY4" s="75" t="s">
        <v>60</v>
      </c>
      <c r="BZ4" s="110" t="s">
        <v>61</v>
      </c>
      <c r="CA4" s="76"/>
      <c r="CB4" s="76"/>
      <c r="CC4" s="77"/>
      <c r="CD4" s="68"/>
      <c r="CE4" s="75" t="s">
        <v>1</v>
      </c>
      <c r="CF4" s="75" t="s">
        <v>62</v>
      </c>
      <c r="CG4" s="70"/>
      <c r="CH4" s="70"/>
      <c r="CI4" s="70" t="s">
        <v>46</v>
      </c>
      <c r="CJ4" s="75" t="s">
        <v>55</v>
      </c>
      <c r="CK4" s="69"/>
      <c r="CL4" s="73"/>
      <c r="CM4" s="60"/>
      <c r="CN4" s="74"/>
      <c r="CO4" s="111" t="s">
        <v>56</v>
      </c>
      <c r="CP4" s="141" t="s">
        <v>57</v>
      </c>
      <c r="CQ4" s="70" t="s">
        <v>46</v>
      </c>
      <c r="CR4" s="110" t="s">
        <v>58</v>
      </c>
      <c r="CS4" s="67"/>
      <c r="CT4" s="67"/>
      <c r="CU4" s="67"/>
      <c r="CV4" s="68"/>
      <c r="CW4" s="110" t="s">
        <v>59</v>
      </c>
      <c r="CX4" s="60"/>
      <c r="CY4" s="60"/>
      <c r="CZ4" s="74"/>
      <c r="DA4" s="75" t="s">
        <v>60</v>
      </c>
      <c r="DB4" s="110" t="s">
        <v>61</v>
      </c>
      <c r="DC4" s="67"/>
      <c r="DD4" s="67"/>
      <c r="DE4" s="67"/>
      <c r="DF4" s="68"/>
      <c r="DG4" s="75" t="s">
        <v>1</v>
      </c>
      <c r="DH4" s="75" t="s">
        <v>62</v>
      </c>
      <c r="DI4" s="70"/>
      <c r="DJ4" s="70"/>
    </row>
    <row r="5" spans="1:114" s="44" customFormat="1" ht="22.5">
      <c r="A5" s="144"/>
      <c r="B5" s="144"/>
      <c r="C5" s="147"/>
      <c r="D5" s="54"/>
      <c r="E5" s="54"/>
      <c r="F5" s="103" t="s">
        <v>63</v>
      </c>
      <c r="G5" s="103" t="s">
        <v>64</v>
      </c>
      <c r="H5" s="103" t="s">
        <v>65</v>
      </c>
      <c r="I5" s="103" t="s">
        <v>66</v>
      </c>
      <c r="J5" s="103" t="s">
        <v>2</v>
      </c>
      <c r="K5" s="103" t="s">
        <v>3</v>
      </c>
      <c r="L5" s="53"/>
      <c r="M5" s="54"/>
      <c r="N5" s="54"/>
      <c r="O5" s="103" t="s">
        <v>63</v>
      </c>
      <c r="P5" s="103" t="s">
        <v>64</v>
      </c>
      <c r="Q5" s="103" t="s">
        <v>65</v>
      </c>
      <c r="R5" s="103" t="s">
        <v>66</v>
      </c>
      <c r="S5" s="103" t="s">
        <v>2</v>
      </c>
      <c r="T5" s="103" t="s">
        <v>3</v>
      </c>
      <c r="U5" s="53"/>
      <c r="V5" s="54"/>
      <c r="W5" s="54"/>
      <c r="X5" s="103" t="s">
        <v>63</v>
      </c>
      <c r="Y5" s="103" t="s">
        <v>64</v>
      </c>
      <c r="Z5" s="103" t="s">
        <v>65</v>
      </c>
      <c r="AA5" s="103" t="s">
        <v>66</v>
      </c>
      <c r="AB5" s="103" t="s">
        <v>2</v>
      </c>
      <c r="AC5" s="103" t="s">
        <v>3</v>
      </c>
      <c r="AD5" s="53"/>
      <c r="AE5" s="70"/>
      <c r="AF5" s="70" t="s">
        <v>46</v>
      </c>
      <c r="AG5" s="111" t="s">
        <v>67</v>
      </c>
      <c r="AH5" s="111" t="s">
        <v>68</v>
      </c>
      <c r="AI5" s="111" t="s">
        <v>69</v>
      </c>
      <c r="AJ5" s="111" t="s">
        <v>3</v>
      </c>
      <c r="AK5" s="78"/>
      <c r="AL5" s="142"/>
      <c r="AM5" s="70"/>
      <c r="AN5" s="70"/>
      <c r="AO5" s="70" t="s">
        <v>70</v>
      </c>
      <c r="AP5" s="70" t="s">
        <v>71</v>
      </c>
      <c r="AQ5" s="70" t="s">
        <v>72</v>
      </c>
      <c r="AR5" s="70" t="s">
        <v>73</v>
      </c>
      <c r="AS5" s="70" t="s">
        <v>46</v>
      </c>
      <c r="AT5" s="75" t="s">
        <v>74</v>
      </c>
      <c r="AU5" s="75" t="s">
        <v>75</v>
      </c>
      <c r="AV5" s="75" t="s">
        <v>76</v>
      </c>
      <c r="AW5" s="70"/>
      <c r="AX5" s="70"/>
      <c r="AY5" s="75" t="s">
        <v>74</v>
      </c>
      <c r="AZ5" s="75" t="s">
        <v>75</v>
      </c>
      <c r="BA5" s="75" t="s">
        <v>76</v>
      </c>
      <c r="BB5" s="75" t="s">
        <v>3</v>
      </c>
      <c r="BC5" s="70"/>
      <c r="BD5" s="70"/>
      <c r="BE5" s="70"/>
      <c r="BF5" s="70"/>
      <c r="BG5" s="70"/>
      <c r="BH5" s="70" t="s">
        <v>46</v>
      </c>
      <c r="BI5" s="111" t="s">
        <v>67</v>
      </c>
      <c r="BJ5" s="111" t="s">
        <v>68</v>
      </c>
      <c r="BK5" s="111" t="s">
        <v>69</v>
      </c>
      <c r="BL5" s="111" t="s">
        <v>3</v>
      </c>
      <c r="BM5" s="78"/>
      <c r="BN5" s="142"/>
      <c r="BO5" s="70"/>
      <c r="BP5" s="70"/>
      <c r="BQ5" s="70" t="s">
        <v>70</v>
      </c>
      <c r="BR5" s="70" t="s">
        <v>71</v>
      </c>
      <c r="BS5" s="70" t="s">
        <v>72</v>
      </c>
      <c r="BT5" s="70" t="s">
        <v>73</v>
      </c>
      <c r="BU5" s="70" t="s">
        <v>46</v>
      </c>
      <c r="BV5" s="75" t="s">
        <v>74</v>
      </c>
      <c r="BW5" s="75" t="s">
        <v>75</v>
      </c>
      <c r="BX5" s="75" t="s">
        <v>76</v>
      </c>
      <c r="BY5" s="70"/>
      <c r="BZ5" s="70"/>
      <c r="CA5" s="75" t="s">
        <v>74</v>
      </c>
      <c r="CB5" s="75" t="s">
        <v>75</v>
      </c>
      <c r="CC5" s="75" t="s">
        <v>76</v>
      </c>
      <c r="CD5" s="75" t="s">
        <v>3</v>
      </c>
      <c r="CE5" s="70"/>
      <c r="CF5" s="70"/>
      <c r="CG5" s="70"/>
      <c r="CH5" s="70"/>
      <c r="CI5" s="70"/>
      <c r="CJ5" s="70" t="s">
        <v>46</v>
      </c>
      <c r="CK5" s="111" t="s">
        <v>67</v>
      </c>
      <c r="CL5" s="111" t="s">
        <v>68</v>
      </c>
      <c r="CM5" s="111" t="s">
        <v>69</v>
      </c>
      <c r="CN5" s="111" t="s">
        <v>3</v>
      </c>
      <c r="CO5" s="78"/>
      <c r="CP5" s="142"/>
      <c r="CQ5" s="70"/>
      <c r="CR5" s="70"/>
      <c r="CS5" s="70" t="s">
        <v>70</v>
      </c>
      <c r="CT5" s="70" t="s">
        <v>71</v>
      </c>
      <c r="CU5" s="70" t="s">
        <v>72</v>
      </c>
      <c r="CV5" s="70" t="s">
        <v>73</v>
      </c>
      <c r="CW5" s="70" t="s">
        <v>46</v>
      </c>
      <c r="CX5" s="75" t="s">
        <v>74</v>
      </c>
      <c r="CY5" s="75" t="s">
        <v>75</v>
      </c>
      <c r="CZ5" s="75" t="s">
        <v>76</v>
      </c>
      <c r="DA5" s="70"/>
      <c r="DB5" s="70"/>
      <c r="DC5" s="75" t="s">
        <v>74</v>
      </c>
      <c r="DD5" s="75" t="s">
        <v>75</v>
      </c>
      <c r="DE5" s="75" t="s">
        <v>76</v>
      </c>
      <c r="DF5" s="75" t="s">
        <v>3</v>
      </c>
      <c r="DG5" s="70"/>
      <c r="DH5" s="70"/>
      <c r="DI5" s="70"/>
      <c r="DJ5" s="70"/>
    </row>
    <row r="6" spans="1:114" s="45" customFormat="1" ht="13.5">
      <c r="A6" s="145"/>
      <c r="B6" s="145"/>
      <c r="C6" s="148"/>
      <c r="D6" s="79" t="s">
        <v>77</v>
      </c>
      <c r="E6" s="79" t="s">
        <v>77</v>
      </c>
      <c r="F6" s="80" t="s">
        <v>77</v>
      </c>
      <c r="G6" s="80" t="s">
        <v>77</v>
      </c>
      <c r="H6" s="80" t="s">
        <v>77</v>
      </c>
      <c r="I6" s="80" t="s">
        <v>77</v>
      </c>
      <c r="J6" s="80" t="s">
        <v>77</v>
      </c>
      <c r="K6" s="80" t="s">
        <v>77</v>
      </c>
      <c r="L6" s="80" t="s">
        <v>77</v>
      </c>
      <c r="M6" s="79" t="s">
        <v>77</v>
      </c>
      <c r="N6" s="79" t="s">
        <v>77</v>
      </c>
      <c r="O6" s="80" t="s">
        <v>77</v>
      </c>
      <c r="P6" s="80" t="s">
        <v>77</v>
      </c>
      <c r="Q6" s="80" t="s">
        <v>77</v>
      </c>
      <c r="R6" s="80" t="s">
        <v>77</v>
      </c>
      <c r="S6" s="80" t="s">
        <v>77</v>
      </c>
      <c r="T6" s="80" t="s">
        <v>77</v>
      </c>
      <c r="U6" s="80" t="s">
        <v>77</v>
      </c>
      <c r="V6" s="79" t="s">
        <v>77</v>
      </c>
      <c r="W6" s="79" t="s">
        <v>77</v>
      </c>
      <c r="X6" s="80" t="s">
        <v>77</v>
      </c>
      <c r="Y6" s="80" t="s">
        <v>77</v>
      </c>
      <c r="Z6" s="80" t="s">
        <v>77</v>
      </c>
      <c r="AA6" s="80" t="s">
        <v>77</v>
      </c>
      <c r="AB6" s="80" t="s">
        <v>77</v>
      </c>
      <c r="AC6" s="80" t="s">
        <v>77</v>
      </c>
      <c r="AD6" s="80" t="s">
        <v>77</v>
      </c>
      <c r="AE6" s="81" t="s">
        <v>77</v>
      </c>
      <c r="AF6" s="81" t="s">
        <v>77</v>
      </c>
      <c r="AG6" s="82" t="s">
        <v>77</v>
      </c>
      <c r="AH6" s="82" t="s">
        <v>77</v>
      </c>
      <c r="AI6" s="82" t="s">
        <v>77</v>
      </c>
      <c r="AJ6" s="82" t="s">
        <v>77</v>
      </c>
      <c r="AK6" s="82" t="s">
        <v>77</v>
      </c>
      <c r="AL6" s="82" t="s">
        <v>77</v>
      </c>
      <c r="AM6" s="81" t="s">
        <v>77</v>
      </c>
      <c r="AN6" s="81" t="s">
        <v>77</v>
      </c>
      <c r="AO6" s="81" t="s">
        <v>77</v>
      </c>
      <c r="AP6" s="81" t="s">
        <v>77</v>
      </c>
      <c r="AQ6" s="81" t="s">
        <v>77</v>
      </c>
      <c r="AR6" s="81" t="s">
        <v>77</v>
      </c>
      <c r="AS6" s="81" t="s">
        <v>77</v>
      </c>
      <c r="AT6" s="81" t="s">
        <v>77</v>
      </c>
      <c r="AU6" s="81" t="s">
        <v>77</v>
      </c>
      <c r="AV6" s="81" t="s">
        <v>77</v>
      </c>
      <c r="AW6" s="81" t="s">
        <v>77</v>
      </c>
      <c r="AX6" s="81" t="s">
        <v>77</v>
      </c>
      <c r="AY6" s="81" t="s">
        <v>77</v>
      </c>
      <c r="AZ6" s="81" t="s">
        <v>77</v>
      </c>
      <c r="BA6" s="81" t="s">
        <v>77</v>
      </c>
      <c r="BB6" s="81" t="s">
        <v>77</v>
      </c>
      <c r="BC6" s="81" t="s">
        <v>77</v>
      </c>
      <c r="BD6" s="81" t="s">
        <v>77</v>
      </c>
      <c r="BE6" s="81" t="s">
        <v>77</v>
      </c>
      <c r="BF6" s="81" t="s">
        <v>77</v>
      </c>
      <c r="BG6" s="81" t="s">
        <v>77</v>
      </c>
      <c r="BH6" s="81" t="s">
        <v>77</v>
      </c>
      <c r="BI6" s="82" t="s">
        <v>77</v>
      </c>
      <c r="BJ6" s="82" t="s">
        <v>77</v>
      </c>
      <c r="BK6" s="82" t="s">
        <v>77</v>
      </c>
      <c r="BL6" s="82" t="s">
        <v>77</v>
      </c>
      <c r="BM6" s="82" t="s">
        <v>77</v>
      </c>
      <c r="BN6" s="82" t="s">
        <v>77</v>
      </c>
      <c r="BO6" s="81" t="s">
        <v>77</v>
      </c>
      <c r="BP6" s="81" t="s">
        <v>77</v>
      </c>
      <c r="BQ6" s="81" t="s">
        <v>77</v>
      </c>
      <c r="BR6" s="81" t="s">
        <v>77</v>
      </c>
      <c r="BS6" s="81" t="s">
        <v>77</v>
      </c>
      <c r="BT6" s="81" t="s">
        <v>77</v>
      </c>
      <c r="BU6" s="81" t="s">
        <v>77</v>
      </c>
      <c r="BV6" s="81" t="s">
        <v>77</v>
      </c>
      <c r="BW6" s="81" t="s">
        <v>77</v>
      </c>
      <c r="BX6" s="81" t="s">
        <v>77</v>
      </c>
      <c r="BY6" s="81" t="s">
        <v>77</v>
      </c>
      <c r="BZ6" s="81" t="s">
        <v>77</v>
      </c>
      <c r="CA6" s="81" t="s">
        <v>77</v>
      </c>
      <c r="CB6" s="81" t="s">
        <v>77</v>
      </c>
      <c r="CC6" s="81" t="s">
        <v>77</v>
      </c>
      <c r="CD6" s="81" t="s">
        <v>77</v>
      </c>
      <c r="CE6" s="81" t="s">
        <v>77</v>
      </c>
      <c r="CF6" s="81" t="s">
        <v>77</v>
      </c>
      <c r="CG6" s="81" t="s">
        <v>77</v>
      </c>
      <c r="CH6" s="81" t="s">
        <v>77</v>
      </c>
      <c r="CI6" s="81" t="s">
        <v>77</v>
      </c>
      <c r="CJ6" s="81" t="s">
        <v>77</v>
      </c>
      <c r="CK6" s="82" t="s">
        <v>77</v>
      </c>
      <c r="CL6" s="82" t="s">
        <v>77</v>
      </c>
      <c r="CM6" s="82" t="s">
        <v>77</v>
      </c>
      <c r="CN6" s="82" t="s">
        <v>77</v>
      </c>
      <c r="CO6" s="82" t="s">
        <v>77</v>
      </c>
      <c r="CP6" s="82" t="s">
        <v>77</v>
      </c>
      <c r="CQ6" s="81" t="s">
        <v>77</v>
      </c>
      <c r="CR6" s="81" t="s">
        <v>77</v>
      </c>
      <c r="CS6" s="82" t="s">
        <v>77</v>
      </c>
      <c r="CT6" s="82" t="s">
        <v>77</v>
      </c>
      <c r="CU6" s="82" t="s">
        <v>77</v>
      </c>
      <c r="CV6" s="82" t="s">
        <v>77</v>
      </c>
      <c r="CW6" s="81" t="s">
        <v>77</v>
      </c>
      <c r="CX6" s="81" t="s">
        <v>77</v>
      </c>
      <c r="CY6" s="81" t="s">
        <v>77</v>
      </c>
      <c r="CZ6" s="81" t="s">
        <v>77</v>
      </c>
      <c r="DA6" s="81" t="s">
        <v>77</v>
      </c>
      <c r="DB6" s="81" t="s">
        <v>77</v>
      </c>
      <c r="DC6" s="81" t="s">
        <v>77</v>
      </c>
      <c r="DD6" s="81" t="s">
        <v>77</v>
      </c>
      <c r="DE6" s="81" t="s">
        <v>77</v>
      </c>
      <c r="DF6" s="81" t="s">
        <v>77</v>
      </c>
      <c r="DG6" s="81" t="s">
        <v>77</v>
      </c>
      <c r="DH6" s="81" t="s">
        <v>77</v>
      </c>
      <c r="DI6" s="81" t="s">
        <v>77</v>
      </c>
      <c r="DJ6" s="81" t="s">
        <v>77</v>
      </c>
    </row>
    <row r="7" spans="1:114" s="123" customFormat="1" ht="12" customHeight="1">
      <c r="A7" s="120" t="s">
        <v>207</v>
      </c>
      <c r="B7" s="121" t="s">
        <v>208</v>
      </c>
      <c r="C7" s="120" t="s">
        <v>46</v>
      </c>
      <c r="D7" s="122">
        <f aca="true" t="shared" si="0" ref="D7:I7">SUM(D8:D33)</f>
        <v>20515671</v>
      </c>
      <c r="E7" s="122">
        <f t="shared" si="0"/>
        <v>4610951</v>
      </c>
      <c r="F7" s="122">
        <f t="shared" si="0"/>
        <v>115282</v>
      </c>
      <c r="G7" s="122">
        <f t="shared" si="0"/>
        <v>7650</v>
      </c>
      <c r="H7" s="122">
        <f t="shared" si="0"/>
        <v>127400</v>
      </c>
      <c r="I7" s="122">
        <f t="shared" si="0"/>
        <v>2738101</v>
      </c>
      <c r="J7" s="122" t="s">
        <v>199</v>
      </c>
      <c r="K7" s="122">
        <f aca="true" t="shared" si="1" ref="K7:R7">SUM(K8:K33)</f>
        <v>1622518</v>
      </c>
      <c r="L7" s="122">
        <f t="shared" si="1"/>
        <v>15904720</v>
      </c>
      <c r="M7" s="122">
        <f t="shared" si="1"/>
        <v>3199365</v>
      </c>
      <c r="N7" s="122">
        <f t="shared" si="1"/>
        <v>342023</v>
      </c>
      <c r="O7" s="122">
        <f t="shared" si="1"/>
        <v>46345</v>
      </c>
      <c r="P7" s="122">
        <f t="shared" si="1"/>
        <v>15393</v>
      </c>
      <c r="Q7" s="122">
        <f t="shared" si="1"/>
        <v>18800</v>
      </c>
      <c r="R7" s="122">
        <f t="shared" si="1"/>
        <v>254942</v>
      </c>
      <c r="S7" s="122" t="s">
        <v>199</v>
      </c>
      <c r="T7" s="122">
        <f aca="true" t="shared" si="2" ref="T7:AA7">SUM(T8:T33)</f>
        <v>6543</v>
      </c>
      <c r="U7" s="122">
        <f t="shared" si="2"/>
        <v>2857342</v>
      </c>
      <c r="V7" s="122">
        <f t="shared" si="2"/>
        <v>23715036</v>
      </c>
      <c r="W7" s="122">
        <f t="shared" si="2"/>
        <v>4952974</v>
      </c>
      <c r="X7" s="122">
        <f t="shared" si="2"/>
        <v>161627</v>
      </c>
      <c r="Y7" s="122">
        <f t="shared" si="2"/>
        <v>23043</v>
      </c>
      <c r="Z7" s="122">
        <f t="shared" si="2"/>
        <v>146200</v>
      </c>
      <c r="AA7" s="122">
        <f t="shared" si="2"/>
        <v>2993043</v>
      </c>
      <c r="AB7" s="122" t="s">
        <v>199</v>
      </c>
      <c r="AC7" s="122">
        <f aca="true" t="shared" si="3" ref="AC7:BH7">SUM(AC8:AC33)</f>
        <v>1629061</v>
      </c>
      <c r="AD7" s="122">
        <f t="shared" si="3"/>
        <v>18762062</v>
      </c>
      <c r="AE7" s="122">
        <f t="shared" si="3"/>
        <v>1263609</v>
      </c>
      <c r="AF7" s="122">
        <f t="shared" si="3"/>
        <v>1245960</v>
      </c>
      <c r="AG7" s="122">
        <f t="shared" si="3"/>
        <v>0</v>
      </c>
      <c r="AH7" s="122">
        <f t="shared" si="3"/>
        <v>1237895</v>
      </c>
      <c r="AI7" s="122">
        <f t="shared" si="3"/>
        <v>8065</v>
      </c>
      <c r="AJ7" s="122">
        <f t="shared" si="3"/>
        <v>0</v>
      </c>
      <c r="AK7" s="122">
        <f t="shared" si="3"/>
        <v>17649</v>
      </c>
      <c r="AL7" s="122">
        <f t="shared" si="3"/>
        <v>2055579</v>
      </c>
      <c r="AM7" s="122">
        <f t="shared" si="3"/>
        <v>13354812</v>
      </c>
      <c r="AN7" s="122">
        <f t="shared" si="3"/>
        <v>2439349</v>
      </c>
      <c r="AO7" s="122">
        <f t="shared" si="3"/>
        <v>1058443</v>
      </c>
      <c r="AP7" s="122">
        <f t="shared" si="3"/>
        <v>468470</v>
      </c>
      <c r="AQ7" s="122">
        <f t="shared" si="3"/>
        <v>849295</v>
      </c>
      <c r="AR7" s="122">
        <f t="shared" si="3"/>
        <v>63141</v>
      </c>
      <c r="AS7" s="122">
        <f t="shared" si="3"/>
        <v>2176078</v>
      </c>
      <c r="AT7" s="122">
        <f t="shared" si="3"/>
        <v>239798</v>
      </c>
      <c r="AU7" s="122">
        <f t="shared" si="3"/>
        <v>1740130</v>
      </c>
      <c r="AV7" s="122">
        <f t="shared" si="3"/>
        <v>196150</v>
      </c>
      <c r="AW7" s="122">
        <f t="shared" si="3"/>
        <v>12017</v>
      </c>
      <c r="AX7" s="122">
        <f t="shared" si="3"/>
        <v>8686693</v>
      </c>
      <c r="AY7" s="122">
        <f t="shared" si="3"/>
        <v>4530015</v>
      </c>
      <c r="AZ7" s="122">
        <f t="shared" si="3"/>
        <v>3778552</v>
      </c>
      <c r="BA7" s="122">
        <f t="shared" si="3"/>
        <v>263107</v>
      </c>
      <c r="BB7" s="122">
        <f t="shared" si="3"/>
        <v>115019</v>
      </c>
      <c r="BC7" s="122">
        <f t="shared" si="3"/>
        <v>3534697</v>
      </c>
      <c r="BD7" s="122">
        <f t="shared" si="3"/>
        <v>40675</v>
      </c>
      <c r="BE7" s="122">
        <f t="shared" si="3"/>
        <v>306974</v>
      </c>
      <c r="BF7" s="122">
        <f t="shared" si="3"/>
        <v>14925395</v>
      </c>
      <c r="BG7" s="122">
        <f t="shared" si="3"/>
        <v>93718</v>
      </c>
      <c r="BH7" s="122">
        <f t="shared" si="3"/>
        <v>92673</v>
      </c>
      <c r="BI7" s="122">
        <f aca="true" t="shared" si="4" ref="BI7:CN7">SUM(BI8:BI33)</f>
        <v>0</v>
      </c>
      <c r="BJ7" s="122">
        <f t="shared" si="4"/>
        <v>92673</v>
      </c>
      <c r="BK7" s="122">
        <f t="shared" si="4"/>
        <v>0</v>
      </c>
      <c r="BL7" s="122">
        <f t="shared" si="4"/>
        <v>0</v>
      </c>
      <c r="BM7" s="122">
        <f t="shared" si="4"/>
        <v>1045</v>
      </c>
      <c r="BN7" s="122">
        <f t="shared" si="4"/>
        <v>0</v>
      </c>
      <c r="BO7" s="122">
        <f t="shared" si="4"/>
        <v>1635021</v>
      </c>
      <c r="BP7" s="122">
        <f t="shared" si="4"/>
        <v>569824</v>
      </c>
      <c r="BQ7" s="122">
        <f t="shared" si="4"/>
        <v>192877</v>
      </c>
      <c r="BR7" s="122">
        <f t="shared" si="4"/>
        <v>225702</v>
      </c>
      <c r="BS7" s="122">
        <f t="shared" si="4"/>
        <v>151245</v>
      </c>
      <c r="BT7" s="122">
        <f t="shared" si="4"/>
        <v>0</v>
      </c>
      <c r="BU7" s="122">
        <f t="shared" si="4"/>
        <v>427051</v>
      </c>
      <c r="BV7" s="122">
        <f t="shared" si="4"/>
        <v>21540</v>
      </c>
      <c r="BW7" s="122">
        <f t="shared" si="4"/>
        <v>405511</v>
      </c>
      <c r="BX7" s="122">
        <f t="shared" si="4"/>
        <v>0</v>
      </c>
      <c r="BY7" s="122">
        <f t="shared" si="4"/>
        <v>12469</v>
      </c>
      <c r="BZ7" s="122">
        <f t="shared" si="4"/>
        <v>624888</v>
      </c>
      <c r="CA7" s="122">
        <f t="shared" si="4"/>
        <v>199897</v>
      </c>
      <c r="CB7" s="122">
        <f t="shared" si="4"/>
        <v>380500</v>
      </c>
      <c r="CC7" s="122">
        <f t="shared" si="4"/>
        <v>0</v>
      </c>
      <c r="CD7" s="122">
        <f t="shared" si="4"/>
        <v>44491</v>
      </c>
      <c r="CE7" s="122">
        <f t="shared" si="4"/>
        <v>1369999</v>
      </c>
      <c r="CF7" s="122">
        <f t="shared" si="4"/>
        <v>789</v>
      </c>
      <c r="CG7" s="122">
        <f t="shared" si="4"/>
        <v>100627</v>
      </c>
      <c r="CH7" s="122">
        <f t="shared" si="4"/>
        <v>1829366</v>
      </c>
      <c r="CI7" s="122">
        <f t="shared" si="4"/>
        <v>1357327</v>
      </c>
      <c r="CJ7" s="122">
        <f t="shared" si="4"/>
        <v>1338633</v>
      </c>
      <c r="CK7" s="122">
        <f t="shared" si="4"/>
        <v>0</v>
      </c>
      <c r="CL7" s="122">
        <f t="shared" si="4"/>
        <v>1330568</v>
      </c>
      <c r="CM7" s="122">
        <f t="shared" si="4"/>
        <v>8065</v>
      </c>
      <c r="CN7" s="122">
        <f t="shared" si="4"/>
        <v>0</v>
      </c>
      <c r="CO7" s="122">
        <f aca="true" t="shared" si="5" ref="CO7:DJ7">SUM(CO8:CO33)</f>
        <v>18694</v>
      </c>
      <c r="CP7" s="122">
        <f t="shared" si="5"/>
        <v>2055579</v>
      </c>
      <c r="CQ7" s="122">
        <f t="shared" si="5"/>
        <v>14989833</v>
      </c>
      <c r="CR7" s="122">
        <f t="shared" si="5"/>
        <v>3009173</v>
      </c>
      <c r="CS7" s="122">
        <f t="shared" si="5"/>
        <v>1251320</v>
      </c>
      <c r="CT7" s="122">
        <f t="shared" si="5"/>
        <v>694172</v>
      </c>
      <c r="CU7" s="122">
        <f t="shared" si="5"/>
        <v>1000540</v>
      </c>
      <c r="CV7" s="122">
        <f t="shared" si="5"/>
        <v>63141</v>
      </c>
      <c r="CW7" s="122">
        <f t="shared" si="5"/>
        <v>2603129</v>
      </c>
      <c r="CX7" s="122">
        <f t="shared" si="5"/>
        <v>261338</v>
      </c>
      <c r="CY7" s="122">
        <f t="shared" si="5"/>
        <v>2145641</v>
      </c>
      <c r="CZ7" s="122">
        <f t="shared" si="5"/>
        <v>196150</v>
      </c>
      <c r="DA7" s="122">
        <f t="shared" si="5"/>
        <v>24486</v>
      </c>
      <c r="DB7" s="122">
        <f t="shared" si="5"/>
        <v>9311581</v>
      </c>
      <c r="DC7" s="122">
        <f t="shared" si="5"/>
        <v>4729912</v>
      </c>
      <c r="DD7" s="122">
        <f t="shared" si="5"/>
        <v>4159052</v>
      </c>
      <c r="DE7" s="122">
        <f t="shared" si="5"/>
        <v>263107</v>
      </c>
      <c r="DF7" s="122">
        <f t="shared" si="5"/>
        <v>159510</v>
      </c>
      <c r="DG7" s="122">
        <f t="shared" si="5"/>
        <v>4904696</v>
      </c>
      <c r="DH7" s="122">
        <f t="shared" si="5"/>
        <v>41464</v>
      </c>
      <c r="DI7" s="122">
        <f t="shared" si="5"/>
        <v>407601</v>
      </c>
      <c r="DJ7" s="122">
        <f t="shared" si="5"/>
        <v>16754761</v>
      </c>
    </row>
    <row r="8" spans="1:114" s="123" customFormat="1" ht="12" customHeight="1">
      <c r="A8" s="124" t="s">
        <v>207</v>
      </c>
      <c r="B8" s="125" t="s">
        <v>209</v>
      </c>
      <c r="C8" s="124" t="s">
        <v>210</v>
      </c>
      <c r="D8" s="126">
        <f aca="true" t="shared" si="6" ref="D8:D33">SUM(E8,+L8)</f>
        <v>4672076</v>
      </c>
      <c r="E8" s="126">
        <f aca="true" t="shared" si="7" ref="E8:E33">SUM(F8:I8)+K8</f>
        <v>2217067</v>
      </c>
      <c r="F8" s="126">
        <v>4658</v>
      </c>
      <c r="G8" s="126">
        <v>0</v>
      </c>
      <c r="H8" s="126">
        <v>0</v>
      </c>
      <c r="I8" s="126">
        <v>1019344</v>
      </c>
      <c r="J8" s="127" t="s">
        <v>199</v>
      </c>
      <c r="K8" s="126">
        <v>1193065</v>
      </c>
      <c r="L8" s="126">
        <v>2455009</v>
      </c>
      <c r="M8" s="126">
        <f aca="true" t="shared" si="8" ref="M8:M33">SUM(N8,+U8)</f>
        <v>556016</v>
      </c>
      <c r="N8" s="126">
        <f aca="true" t="shared" si="9" ref="N8:N33">SUM(O8:R8)+T8</f>
        <v>78772</v>
      </c>
      <c r="O8" s="126">
        <v>0</v>
      </c>
      <c r="P8" s="126">
        <v>0</v>
      </c>
      <c r="Q8" s="126">
        <v>0</v>
      </c>
      <c r="R8" s="126">
        <v>78459</v>
      </c>
      <c r="S8" s="127" t="s">
        <v>199</v>
      </c>
      <c r="T8" s="126">
        <v>313</v>
      </c>
      <c r="U8" s="126">
        <v>477244</v>
      </c>
      <c r="V8" s="126">
        <f aca="true" t="shared" si="10" ref="V8:V33">+SUM(D8,M8)</f>
        <v>5228092</v>
      </c>
      <c r="W8" s="126">
        <f aca="true" t="shared" si="11" ref="W8:W33">+SUM(E8,N8)</f>
        <v>2295839</v>
      </c>
      <c r="X8" s="126">
        <f aca="true" t="shared" si="12" ref="X8:X33">+SUM(F8,O8)</f>
        <v>4658</v>
      </c>
      <c r="Y8" s="126">
        <f aca="true" t="shared" si="13" ref="Y8:Y33">+SUM(G8,P8)</f>
        <v>0</v>
      </c>
      <c r="Z8" s="126">
        <f aca="true" t="shared" si="14" ref="Z8:Z33">+SUM(H8,Q8)</f>
        <v>0</v>
      </c>
      <c r="AA8" s="126">
        <f aca="true" t="shared" si="15" ref="AA8:AA33">+SUM(I8,R8)</f>
        <v>1097803</v>
      </c>
      <c r="AB8" s="127" t="s">
        <v>199</v>
      </c>
      <c r="AC8" s="126">
        <f aca="true" t="shared" si="16" ref="AC8:AC33">+SUM(K8,T8)</f>
        <v>1193378</v>
      </c>
      <c r="AD8" s="126">
        <f aca="true" t="shared" si="17" ref="AD8:AD33">+SUM(L8,U8)</f>
        <v>2932253</v>
      </c>
      <c r="AE8" s="126">
        <f aca="true" t="shared" si="18" ref="AE8:AE33">SUM(AF8,+AK8)</f>
        <v>360171</v>
      </c>
      <c r="AF8" s="126">
        <f aca="true" t="shared" si="19" ref="AF8:AF33">SUM(AG8:AJ8)</f>
        <v>360171</v>
      </c>
      <c r="AG8" s="126">
        <v>0</v>
      </c>
      <c r="AH8" s="126">
        <v>360171</v>
      </c>
      <c r="AI8" s="126">
        <v>0</v>
      </c>
      <c r="AJ8" s="126">
        <v>0</v>
      </c>
      <c r="AK8" s="126">
        <v>0</v>
      </c>
      <c r="AL8" s="126">
        <v>0</v>
      </c>
      <c r="AM8" s="126">
        <f aca="true" t="shared" si="20" ref="AM8:AM33">SUM(AN8,AS8,AW8,AX8,BD8)</f>
        <v>4308156</v>
      </c>
      <c r="AN8" s="126">
        <f aca="true" t="shared" si="21" ref="AN8:AN33">SUM(AO8:AR8)</f>
        <v>580055</v>
      </c>
      <c r="AO8" s="126">
        <v>323313</v>
      </c>
      <c r="AP8" s="126">
        <v>134085</v>
      </c>
      <c r="AQ8" s="126">
        <v>99060</v>
      </c>
      <c r="AR8" s="126">
        <v>23597</v>
      </c>
      <c r="AS8" s="126">
        <f aca="true" t="shared" si="22" ref="AS8:AS33">SUM(AT8:AV8)</f>
        <v>957818</v>
      </c>
      <c r="AT8" s="126">
        <v>5530</v>
      </c>
      <c r="AU8" s="126">
        <v>839060</v>
      </c>
      <c r="AV8" s="126">
        <v>113228</v>
      </c>
      <c r="AW8" s="126">
        <v>0</v>
      </c>
      <c r="AX8" s="126">
        <f aca="true" t="shared" si="23" ref="AX8:AX33">SUM(AY8:BB8)</f>
        <v>2729861</v>
      </c>
      <c r="AY8" s="126">
        <v>1371244</v>
      </c>
      <c r="AZ8" s="126">
        <v>1260443</v>
      </c>
      <c r="BA8" s="126">
        <v>94381</v>
      </c>
      <c r="BB8" s="126">
        <v>3793</v>
      </c>
      <c r="BC8" s="126">
        <v>0</v>
      </c>
      <c r="BD8" s="126">
        <v>40422</v>
      </c>
      <c r="BE8" s="126">
        <v>3749</v>
      </c>
      <c r="BF8" s="126">
        <f aca="true" t="shared" si="24" ref="BF8:BF33">SUM(AE8,+AM8,+BE8)</f>
        <v>4672076</v>
      </c>
      <c r="BG8" s="126">
        <f aca="true" t="shared" si="25" ref="BG8:BG33">SUM(BH8,+BM8)</f>
        <v>0</v>
      </c>
      <c r="BH8" s="126">
        <f aca="true" t="shared" si="26" ref="BH8:BH33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6">
        <v>0</v>
      </c>
      <c r="BO8" s="126">
        <f aca="true" t="shared" si="27" ref="BO8:BO33">SUM(BP8,BU8,BY8,BZ8,CF8)</f>
        <v>556016</v>
      </c>
      <c r="BP8" s="126">
        <f aca="true" t="shared" si="28" ref="BP8:BP33">SUM(BQ8:BT8)</f>
        <v>167098</v>
      </c>
      <c r="BQ8" s="126">
        <v>78061</v>
      </c>
      <c r="BR8" s="126">
        <v>0</v>
      </c>
      <c r="BS8" s="126">
        <v>89037</v>
      </c>
      <c r="BT8" s="126">
        <v>0</v>
      </c>
      <c r="BU8" s="126">
        <f aca="true" t="shared" si="29" ref="BU8:BU33">SUM(BV8:BX8)</f>
        <v>192459</v>
      </c>
      <c r="BV8" s="126">
        <v>0</v>
      </c>
      <c r="BW8" s="126">
        <v>192459</v>
      </c>
      <c r="BX8" s="126">
        <v>0</v>
      </c>
      <c r="BY8" s="126">
        <v>0</v>
      </c>
      <c r="BZ8" s="126">
        <f aca="true" t="shared" si="30" ref="BZ8:BZ33">SUM(CA8:CD8)</f>
        <v>195670</v>
      </c>
      <c r="CA8" s="126">
        <v>149999</v>
      </c>
      <c r="CB8" s="126">
        <v>45671</v>
      </c>
      <c r="CC8" s="126">
        <v>0</v>
      </c>
      <c r="CD8" s="126">
        <v>0</v>
      </c>
      <c r="CE8" s="126">
        <v>0</v>
      </c>
      <c r="CF8" s="126">
        <v>789</v>
      </c>
      <c r="CG8" s="126">
        <v>0</v>
      </c>
      <c r="CH8" s="126">
        <f aca="true" t="shared" si="31" ref="CH8:CH33">SUM(BG8,+BO8,+CG8)</f>
        <v>556016</v>
      </c>
      <c r="CI8" s="126">
        <f aca="true" t="shared" si="32" ref="CI8:CX23">SUM(AE8,+BG8)</f>
        <v>360171</v>
      </c>
      <c r="CJ8" s="126">
        <f t="shared" si="32"/>
        <v>360171</v>
      </c>
      <c r="CK8" s="126">
        <f t="shared" si="32"/>
        <v>0</v>
      </c>
      <c r="CL8" s="126">
        <f t="shared" si="32"/>
        <v>360171</v>
      </c>
      <c r="CM8" s="126">
        <f t="shared" si="32"/>
        <v>0</v>
      </c>
      <c r="CN8" s="126">
        <f t="shared" si="32"/>
        <v>0</v>
      </c>
      <c r="CO8" s="126">
        <f t="shared" si="32"/>
        <v>0</v>
      </c>
      <c r="CP8" s="126">
        <f t="shared" si="32"/>
        <v>0</v>
      </c>
      <c r="CQ8" s="126">
        <f t="shared" si="32"/>
        <v>4864172</v>
      </c>
      <c r="CR8" s="126">
        <f t="shared" si="32"/>
        <v>747153</v>
      </c>
      <c r="CS8" s="126">
        <f t="shared" si="32"/>
        <v>401374</v>
      </c>
      <c r="CT8" s="126">
        <f t="shared" si="32"/>
        <v>134085</v>
      </c>
      <c r="CU8" s="126">
        <f t="shared" si="32"/>
        <v>188097</v>
      </c>
      <c r="CV8" s="126">
        <f t="shared" si="32"/>
        <v>23597</v>
      </c>
      <c r="CW8" s="126">
        <f t="shared" si="32"/>
        <v>1150277</v>
      </c>
      <c r="CX8" s="126">
        <f t="shared" si="32"/>
        <v>5530</v>
      </c>
      <c r="CY8" s="126">
        <f aca="true" t="shared" si="33" ref="CY8:DJ29">SUM(AU8,+BW8)</f>
        <v>1031519</v>
      </c>
      <c r="CZ8" s="126">
        <f t="shared" si="33"/>
        <v>113228</v>
      </c>
      <c r="DA8" s="126">
        <f t="shared" si="33"/>
        <v>0</v>
      </c>
      <c r="DB8" s="126">
        <f t="shared" si="33"/>
        <v>2925531</v>
      </c>
      <c r="DC8" s="126">
        <f t="shared" si="33"/>
        <v>1521243</v>
      </c>
      <c r="DD8" s="126">
        <f t="shared" si="33"/>
        <v>1306114</v>
      </c>
      <c r="DE8" s="126">
        <f t="shared" si="33"/>
        <v>94381</v>
      </c>
      <c r="DF8" s="126">
        <f t="shared" si="33"/>
        <v>3793</v>
      </c>
      <c r="DG8" s="126">
        <f t="shared" si="33"/>
        <v>0</v>
      </c>
      <c r="DH8" s="126">
        <f t="shared" si="33"/>
        <v>41211</v>
      </c>
      <c r="DI8" s="126">
        <f t="shared" si="33"/>
        <v>3749</v>
      </c>
      <c r="DJ8" s="126">
        <f t="shared" si="33"/>
        <v>5228092</v>
      </c>
    </row>
    <row r="9" spans="1:114" s="123" customFormat="1" ht="12" customHeight="1">
      <c r="A9" s="124" t="s">
        <v>207</v>
      </c>
      <c r="B9" s="125" t="s">
        <v>211</v>
      </c>
      <c r="C9" s="124" t="s">
        <v>212</v>
      </c>
      <c r="D9" s="126">
        <f t="shared" si="6"/>
        <v>1372006</v>
      </c>
      <c r="E9" s="126">
        <f t="shared" si="7"/>
        <v>531722</v>
      </c>
      <c r="F9" s="126">
        <v>17064</v>
      </c>
      <c r="G9" s="126">
        <v>0</v>
      </c>
      <c r="H9" s="126">
        <v>0</v>
      </c>
      <c r="I9" s="126">
        <v>466301</v>
      </c>
      <c r="J9" s="127" t="s">
        <v>199</v>
      </c>
      <c r="K9" s="126">
        <v>48357</v>
      </c>
      <c r="L9" s="126">
        <v>840284</v>
      </c>
      <c r="M9" s="126">
        <f t="shared" si="8"/>
        <v>499400</v>
      </c>
      <c r="N9" s="126">
        <f t="shared" si="9"/>
        <v>108534</v>
      </c>
      <c r="O9" s="126">
        <v>17103</v>
      </c>
      <c r="P9" s="126">
        <v>15393</v>
      </c>
      <c r="Q9" s="126">
        <v>0</v>
      </c>
      <c r="R9" s="126">
        <v>73970</v>
      </c>
      <c r="S9" s="127" t="s">
        <v>199</v>
      </c>
      <c r="T9" s="126">
        <v>2068</v>
      </c>
      <c r="U9" s="126">
        <v>390866</v>
      </c>
      <c r="V9" s="126">
        <f t="shared" si="10"/>
        <v>1871406</v>
      </c>
      <c r="W9" s="126">
        <f t="shared" si="11"/>
        <v>640256</v>
      </c>
      <c r="X9" s="126">
        <f t="shared" si="12"/>
        <v>34167</v>
      </c>
      <c r="Y9" s="126">
        <f t="shared" si="13"/>
        <v>15393</v>
      </c>
      <c r="Z9" s="126">
        <f t="shared" si="14"/>
        <v>0</v>
      </c>
      <c r="AA9" s="126">
        <f t="shared" si="15"/>
        <v>540271</v>
      </c>
      <c r="AB9" s="127" t="s">
        <v>199</v>
      </c>
      <c r="AC9" s="126">
        <f t="shared" si="16"/>
        <v>50425</v>
      </c>
      <c r="AD9" s="126">
        <f t="shared" si="17"/>
        <v>1231150</v>
      </c>
      <c r="AE9" s="126">
        <f t="shared" si="18"/>
        <v>155560</v>
      </c>
      <c r="AF9" s="126">
        <f t="shared" si="19"/>
        <v>155560</v>
      </c>
      <c r="AG9" s="126">
        <v>0</v>
      </c>
      <c r="AH9" s="126">
        <v>151433</v>
      </c>
      <c r="AI9" s="126">
        <v>4127</v>
      </c>
      <c r="AJ9" s="126">
        <v>0</v>
      </c>
      <c r="AK9" s="126">
        <v>0</v>
      </c>
      <c r="AL9" s="126">
        <v>0</v>
      </c>
      <c r="AM9" s="126">
        <f t="shared" si="20"/>
        <v>1059851</v>
      </c>
      <c r="AN9" s="126">
        <f t="shared" si="21"/>
        <v>298695</v>
      </c>
      <c r="AO9" s="126">
        <v>92121</v>
      </c>
      <c r="AP9" s="126">
        <v>5513</v>
      </c>
      <c r="AQ9" s="126">
        <v>178908</v>
      </c>
      <c r="AR9" s="126">
        <v>22153</v>
      </c>
      <c r="AS9" s="126">
        <f t="shared" si="22"/>
        <v>244969</v>
      </c>
      <c r="AT9" s="126">
        <v>0</v>
      </c>
      <c r="AU9" s="126">
        <v>199433</v>
      </c>
      <c r="AV9" s="126">
        <v>45536</v>
      </c>
      <c r="AW9" s="126">
        <v>0</v>
      </c>
      <c r="AX9" s="126">
        <f t="shared" si="23"/>
        <v>516187</v>
      </c>
      <c r="AY9" s="126">
        <v>343053</v>
      </c>
      <c r="AZ9" s="126">
        <v>170945</v>
      </c>
      <c r="BA9" s="126">
        <v>2189</v>
      </c>
      <c r="BB9" s="126">
        <v>0</v>
      </c>
      <c r="BC9" s="126">
        <v>0</v>
      </c>
      <c r="BD9" s="126">
        <v>0</v>
      </c>
      <c r="BE9" s="126">
        <v>156595</v>
      </c>
      <c r="BF9" s="126">
        <f t="shared" si="24"/>
        <v>1372006</v>
      </c>
      <c r="BG9" s="126">
        <f t="shared" si="25"/>
        <v>35421</v>
      </c>
      <c r="BH9" s="126">
        <f t="shared" si="26"/>
        <v>35421</v>
      </c>
      <c r="BI9" s="126">
        <v>0</v>
      </c>
      <c r="BJ9" s="126">
        <v>35421</v>
      </c>
      <c r="BK9" s="126">
        <v>0</v>
      </c>
      <c r="BL9" s="126">
        <v>0</v>
      </c>
      <c r="BM9" s="126">
        <v>0</v>
      </c>
      <c r="BN9" s="126">
        <v>0</v>
      </c>
      <c r="BO9" s="126">
        <f t="shared" si="27"/>
        <v>382315</v>
      </c>
      <c r="BP9" s="126">
        <f t="shared" si="28"/>
        <v>214388</v>
      </c>
      <c r="BQ9" s="126">
        <v>37909</v>
      </c>
      <c r="BR9" s="126">
        <v>157493</v>
      </c>
      <c r="BS9" s="126">
        <v>18986</v>
      </c>
      <c r="BT9" s="126">
        <v>0</v>
      </c>
      <c r="BU9" s="126">
        <f t="shared" si="29"/>
        <v>103661</v>
      </c>
      <c r="BV9" s="126">
        <v>7131</v>
      </c>
      <c r="BW9" s="126">
        <v>96530</v>
      </c>
      <c r="BX9" s="126">
        <v>0</v>
      </c>
      <c r="BY9" s="126">
        <v>12469</v>
      </c>
      <c r="BZ9" s="126">
        <f t="shared" si="30"/>
        <v>51797</v>
      </c>
      <c r="CA9" s="126">
        <v>0</v>
      </c>
      <c r="CB9" s="126">
        <v>51797</v>
      </c>
      <c r="CC9" s="126">
        <v>0</v>
      </c>
      <c r="CD9" s="126">
        <v>0</v>
      </c>
      <c r="CE9" s="126">
        <v>0</v>
      </c>
      <c r="CF9" s="126">
        <v>0</v>
      </c>
      <c r="CG9" s="126">
        <v>81664</v>
      </c>
      <c r="CH9" s="126">
        <f t="shared" si="31"/>
        <v>499400</v>
      </c>
      <c r="CI9" s="126">
        <f t="shared" si="32"/>
        <v>190981</v>
      </c>
      <c r="CJ9" s="126">
        <f t="shared" si="32"/>
        <v>190981</v>
      </c>
      <c r="CK9" s="126">
        <f t="shared" si="32"/>
        <v>0</v>
      </c>
      <c r="CL9" s="126">
        <f t="shared" si="32"/>
        <v>186854</v>
      </c>
      <c r="CM9" s="126">
        <f t="shared" si="32"/>
        <v>4127</v>
      </c>
      <c r="CN9" s="126">
        <f t="shared" si="32"/>
        <v>0</v>
      </c>
      <c r="CO9" s="126">
        <f t="shared" si="32"/>
        <v>0</v>
      </c>
      <c r="CP9" s="126">
        <f t="shared" si="32"/>
        <v>0</v>
      </c>
      <c r="CQ9" s="126">
        <f t="shared" si="32"/>
        <v>1442166</v>
      </c>
      <c r="CR9" s="126">
        <f t="shared" si="32"/>
        <v>513083</v>
      </c>
      <c r="CS9" s="126">
        <f t="shared" si="32"/>
        <v>130030</v>
      </c>
      <c r="CT9" s="126">
        <f t="shared" si="32"/>
        <v>163006</v>
      </c>
      <c r="CU9" s="126">
        <f t="shared" si="32"/>
        <v>197894</v>
      </c>
      <c r="CV9" s="126">
        <f t="shared" si="32"/>
        <v>22153</v>
      </c>
      <c r="CW9" s="126">
        <f t="shared" si="32"/>
        <v>348630</v>
      </c>
      <c r="CX9" s="126">
        <f t="shared" si="32"/>
        <v>7131</v>
      </c>
      <c r="CY9" s="126">
        <f t="shared" si="33"/>
        <v>295963</v>
      </c>
      <c r="CZ9" s="126">
        <f t="shared" si="33"/>
        <v>45536</v>
      </c>
      <c r="DA9" s="126">
        <f t="shared" si="33"/>
        <v>12469</v>
      </c>
      <c r="DB9" s="126">
        <f t="shared" si="33"/>
        <v>567984</v>
      </c>
      <c r="DC9" s="126">
        <f t="shared" si="33"/>
        <v>343053</v>
      </c>
      <c r="DD9" s="126">
        <f t="shared" si="33"/>
        <v>222742</v>
      </c>
      <c r="DE9" s="126">
        <f t="shared" si="33"/>
        <v>2189</v>
      </c>
      <c r="DF9" s="126">
        <f t="shared" si="33"/>
        <v>0</v>
      </c>
      <c r="DG9" s="126">
        <f t="shared" si="33"/>
        <v>0</v>
      </c>
      <c r="DH9" s="126">
        <f t="shared" si="33"/>
        <v>0</v>
      </c>
      <c r="DI9" s="126">
        <f t="shared" si="33"/>
        <v>238259</v>
      </c>
      <c r="DJ9" s="126">
        <f t="shared" si="33"/>
        <v>1871406</v>
      </c>
    </row>
    <row r="10" spans="1:114" s="123" customFormat="1" ht="12" customHeight="1">
      <c r="A10" s="124" t="s">
        <v>207</v>
      </c>
      <c r="B10" s="125" t="s">
        <v>213</v>
      </c>
      <c r="C10" s="124" t="s">
        <v>214</v>
      </c>
      <c r="D10" s="126">
        <f t="shared" si="6"/>
        <v>1417469</v>
      </c>
      <c r="E10" s="126">
        <f t="shared" si="7"/>
        <v>21954</v>
      </c>
      <c r="F10" s="126">
        <v>0</v>
      </c>
      <c r="G10" s="126">
        <v>0</v>
      </c>
      <c r="H10" s="126">
        <v>0</v>
      </c>
      <c r="I10" s="126">
        <v>2459</v>
      </c>
      <c r="J10" s="127" t="s">
        <v>199</v>
      </c>
      <c r="K10" s="126">
        <v>19495</v>
      </c>
      <c r="L10" s="126">
        <v>1395515</v>
      </c>
      <c r="M10" s="126">
        <f t="shared" si="8"/>
        <v>263749</v>
      </c>
      <c r="N10" s="126">
        <f t="shared" si="9"/>
        <v>0</v>
      </c>
      <c r="O10" s="126">
        <v>0</v>
      </c>
      <c r="P10" s="126">
        <v>0</v>
      </c>
      <c r="Q10" s="126">
        <v>0</v>
      </c>
      <c r="R10" s="126">
        <v>0</v>
      </c>
      <c r="S10" s="127" t="s">
        <v>199</v>
      </c>
      <c r="T10" s="126">
        <v>0</v>
      </c>
      <c r="U10" s="126">
        <v>263749</v>
      </c>
      <c r="V10" s="126">
        <f t="shared" si="10"/>
        <v>1681218</v>
      </c>
      <c r="W10" s="126">
        <f t="shared" si="11"/>
        <v>21954</v>
      </c>
      <c r="X10" s="126">
        <f t="shared" si="12"/>
        <v>0</v>
      </c>
      <c r="Y10" s="126">
        <f t="shared" si="13"/>
        <v>0</v>
      </c>
      <c r="Z10" s="126">
        <f t="shared" si="14"/>
        <v>0</v>
      </c>
      <c r="AA10" s="126">
        <f t="shared" si="15"/>
        <v>2459</v>
      </c>
      <c r="AB10" s="127" t="s">
        <v>199</v>
      </c>
      <c r="AC10" s="126">
        <f t="shared" si="16"/>
        <v>19495</v>
      </c>
      <c r="AD10" s="126">
        <f t="shared" si="17"/>
        <v>1659264</v>
      </c>
      <c r="AE10" s="126">
        <f t="shared" si="18"/>
        <v>0</v>
      </c>
      <c r="AF10" s="126">
        <f t="shared" si="19"/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161752</v>
      </c>
      <c r="AM10" s="126">
        <f t="shared" si="20"/>
        <v>486688</v>
      </c>
      <c r="AN10" s="126">
        <f t="shared" si="21"/>
        <v>84737</v>
      </c>
      <c r="AO10" s="126">
        <v>76212</v>
      </c>
      <c r="AP10" s="126">
        <v>8525</v>
      </c>
      <c r="AQ10" s="126">
        <v>0</v>
      </c>
      <c r="AR10" s="126">
        <v>0</v>
      </c>
      <c r="AS10" s="126">
        <f t="shared" si="22"/>
        <v>0</v>
      </c>
      <c r="AT10" s="126">
        <v>0</v>
      </c>
      <c r="AU10" s="126">
        <v>0</v>
      </c>
      <c r="AV10" s="126">
        <v>0</v>
      </c>
      <c r="AW10" s="126">
        <v>0</v>
      </c>
      <c r="AX10" s="126">
        <f t="shared" si="23"/>
        <v>401951</v>
      </c>
      <c r="AY10" s="126">
        <v>401951</v>
      </c>
      <c r="AZ10" s="126">
        <v>0</v>
      </c>
      <c r="BA10" s="126">
        <v>0</v>
      </c>
      <c r="BB10" s="126">
        <v>0</v>
      </c>
      <c r="BC10" s="126">
        <v>769029</v>
      </c>
      <c r="BD10" s="126">
        <v>0</v>
      </c>
      <c r="BE10" s="126">
        <v>0</v>
      </c>
      <c r="BF10" s="126">
        <f t="shared" si="24"/>
        <v>486688</v>
      </c>
      <c r="BG10" s="126">
        <f t="shared" si="25"/>
        <v>0</v>
      </c>
      <c r="BH10" s="126">
        <f t="shared" si="26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6">
        <v>0</v>
      </c>
      <c r="BO10" s="126">
        <f t="shared" si="27"/>
        <v>220406</v>
      </c>
      <c r="BP10" s="126">
        <f t="shared" si="28"/>
        <v>15242</v>
      </c>
      <c r="BQ10" s="126">
        <v>15242</v>
      </c>
      <c r="BR10" s="126">
        <v>0</v>
      </c>
      <c r="BS10" s="126">
        <v>0</v>
      </c>
      <c r="BT10" s="126">
        <v>0</v>
      </c>
      <c r="BU10" s="126">
        <f t="shared" si="29"/>
        <v>48</v>
      </c>
      <c r="BV10" s="126">
        <v>48</v>
      </c>
      <c r="BW10" s="126">
        <v>0</v>
      </c>
      <c r="BX10" s="126">
        <v>0</v>
      </c>
      <c r="BY10" s="126">
        <v>0</v>
      </c>
      <c r="BZ10" s="126">
        <f t="shared" si="30"/>
        <v>205116</v>
      </c>
      <c r="CA10" s="126">
        <v>0</v>
      </c>
      <c r="CB10" s="126">
        <v>162124</v>
      </c>
      <c r="CC10" s="126">
        <v>0</v>
      </c>
      <c r="CD10" s="126">
        <v>42992</v>
      </c>
      <c r="CE10" s="126">
        <v>43288</v>
      </c>
      <c r="CF10" s="126">
        <v>0</v>
      </c>
      <c r="CG10" s="126">
        <v>55</v>
      </c>
      <c r="CH10" s="126">
        <f t="shared" si="31"/>
        <v>220461</v>
      </c>
      <c r="CI10" s="126">
        <f t="shared" si="32"/>
        <v>0</v>
      </c>
      <c r="CJ10" s="126">
        <f t="shared" si="32"/>
        <v>0</v>
      </c>
      <c r="CK10" s="126">
        <f t="shared" si="32"/>
        <v>0</v>
      </c>
      <c r="CL10" s="126">
        <f t="shared" si="32"/>
        <v>0</v>
      </c>
      <c r="CM10" s="126">
        <f t="shared" si="32"/>
        <v>0</v>
      </c>
      <c r="CN10" s="126">
        <f t="shared" si="32"/>
        <v>0</v>
      </c>
      <c r="CO10" s="126">
        <f t="shared" si="32"/>
        <v>0</v>
      </c>
      <c r="CP10" s="126">
        <f t="shared" si="32"/>
        <v>161752</v>
      </c>
      <c r="CQ10" s="126">
        <f t="shared" si="32"/>
        <v>707094</v>
      </c>
      <c r="CR10" s="126">
        <f t="shared" si="32"/>
        <v>99979</v>
      </c>
      <c r="CS10" s="126">
        <f t="shared" si="32"/>
        <v>91454</v>
      </c>
      <c r="CT10" s="126">
        <f t="shared" si="32"/>
        <v>8525</v>
      </c>
      <c r="CU10" s="126">
        <f t="shared" si="32"/>
        <v>0</v>
      </c>
      <c r="CV10" s="126">
        <f t="shared" si="32"/>
        <v>0</v>
      </c>
      <c r="CW10" s="126">
        <f t="shared" si="32"/>
        <v>48</v>
      </c>
      <c r="CX10" s="126">
        <f t="shared" si="32"/>
        <v>48</v>
      </c>
      <c r="CY10" s="126">
        <f t="shared" si="33"/>
        <v>0</v>
      </c>
      <c r="CZ10" s="126">
        <f t="shared" si="33"/>
        <v>0</v>
      </c>
      <c r="DA10" s="126">
        <f t="shared" si="33"/>
        <v>0</v>
      </c>
      <c r="DB10" s="126">
        <f t="shared" si="33"/>
        <v>607067</v>
      </c>
      <c r="DC10" s="126">
        <f t="shared" si="33"/>
        <v>401951</v>
      </c>
      <c r="DD10" s="126">
        <f t="shared" si="33"/>
        <v>162124</v>
      </c>
      <c r="DE10" s="126">
        <f t="shared" si="33"/>
        <v>0</v>
      </c>
      <c r="DF10" s="126">
        <f t="shared" si="33"/>
        <v>42992</v>
      </c>
      <c r="DG10" s="126">
        <f t="shared" si="33"/>
        <v>812317</v>
      </c>
      <c r="DH10" s="126">
        <f t="shared" si="33"/>
        <v>0</v>
      </c>
      <c r="DI10" s="126">
        <f t="shared" si="33"/>
        <v>55</v>
      </c>
      <c r="DJ10" s="126">
        <f t="shared" si="33"/>
        <v>707149</v>
      </c>
    </row>
    <row r="11" spans="1:114" s="123" customFormat="1" ht="12" customHeight="1">
      <c r="A11" s="124" t="s">
        <v>207</v>
      </c>
      <c r="B11" s="125" t="s">
        <v>215</v>
      </c>
      <c r="C11" s="124" t="s">
        <v>216</v>
      </c>
      <c r="D11" s="126">
        <f t="shared" si="6"/>
        <v>1673367</v>
      </c>
      <c r="E11" s="126">
        <f t="shared" si="7"/>
        <v>374223</v>
      </c>
      <c r="F11" s="126">
        <v>0</v>
      </c>
      <c r="G11" s="126">
        <v>0</v>
      </c>
      <c r="H11" s="126">
        <v>0</v>
      </c>
      <c r="I11" s="126">
        <v>300496</v>
      </c>
      <c r="J11" s="127" t="s">
        <v>199</v>
      </c>
      <c r="K11" s="126">
        <v>73727</v>
      </c>
      <c r="L11" s="126">
        <v>1299144</v>
      </c>
      <c r="M11" s="126">
        <f t="shared" si="8"/>
        <v>188718</v>
      </c>
      <c r="N11" s="126">
        <f t="shared" si="9"/>
        <v>0</v>
      </c>
      <c r="O11" s="126">
        <v>0</v>
      </c>
      <c r="P11" s="126">
        <v>0</v>
      </c>
      <c r="Q11" s="126">
        <v>0</v>
      </c>
      <c r="R11" s="126">
        <v>0</v>
      </c>
      <c r="S11" s="127" t="s">
        <v>199</v>
      </c>
      <c r="T11" s="126">
        <v>0</v>
      </c>
      <c r="U11" s="126">
        <v>188718</v>
      </c>
      <c r="V11" s="126">
        <f t="shared" si="10"/>
        <v>1862085</v>
      </c>
      <c r="W11" s="126">
        <f t="shared" si="11"/>
        <v>374223</v>
      </c>
      <c r="X11" s="126">
        <f t="shared" si="12"/>
        <v>0</v>
      </c>
      <c r="Y11" s="126">
        <f t="shared" si="13"/>
        <v>0</v>
      </c>
      <c r="Z11" s="126">
        <f t="shared" si="14"/>
        <v>0</v>
      </c>
      <c r="AA11" s="126">
        <f t="shared" si="15"/>
        <v>300496</v>
      </c>
      <c r="AB11" s="127" t="s">
        <v>199</v>
      </c>
      <c r="AC11" s="126">
        <f t="shared" si="16"/>
        <v>73727</v>
      </c>
      <c r="AD11" s="126">
        <f t="shared" si="17"/>
        <v>1487862</v>
      </c>
      <c r="AE11" s="126">
        <f t="shared" si="18"/>
        <v>0</v>
      </c>
      <c r="AF11" s="126">
        <f t="shared" si="19"/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6">
        <f t="shared" si="20"/>
        <v>1570338</v>
      </c>
      <c r="AN11" s="126">
        <f t="shared" si="21"/>
        <v>345403</v>
      </c>
      <c r="AO11" s="126">
        <v>147391</v>
      </c>
      <c r="AP11" s="126">
        <v>78506</v>
      </c>
      <c r="AQ11" s="126">
        <v>119506</v>
      </c>
      <c r="AR11" s="126">
        <v>0</v>
      </c>
      <c r="AS11" s="126">
        <f t="shared" si="22"/>
        <v>217521</v>
      </c>
      <c r="AT11" s="126">
        <v>72137</v>
      </c>
      <c r="AU11" s="126">
        <v>144659</v>
      </c>
      <c r="AV11" s="126">
        <v>725</v>
      </c>
      <c r="AW11" s="126">
        <v>0</v>
      </c>
      <c r="AX11" s="126">
        <f t="shared" si="23"/>
        <v>1007414</v>
      </c>
      <c r="AY11" s="126">
        <v>113866</v>
      </c>
      <c r="AZ11" s="126">
        <v>796240</v>
      </c>
      <c r="BA11" s="126">
        <v>83411</v>
      </c>
      <c r="BB11" s="126">
        <v>13897</v>
      </c>
      <c r="BC11" s="126">
        <v>0</v>
      </c>
      <c r="BD11" s="126">
        <v>0</v>
      </c>
      <c r="BE11" s="126">
        <v>103029</v>
      </c>
      <c r="BF11" s="126">
        <f t="shared" si="24"/>
        <v>1673367</v>
      </c>
      <c r="BG11" s="126">
        <f t="shared" si="25"/>
        <v>0</v>
      </c>
      <c r="BH11" s="126">
        <f t="shared" si="26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f t="shared" si="27"/>
        <v>0</v>
      </c>
      <c r="BP11" s="126">
        <f t="shared" si="28"/>
        <v>0</v>
      </c>
      <c r="BQ11" s="126">
        <v>0</v>
      </c>
      <c r="BR11" s="126">
        <v>0</v>
      </c>
      <c r="BS11" s="126">
        <v>0</v>
      </c>
      <c r="BT11" s="126">
        <v>0</v>
      </c>
      <c r="BU11" s="126">
        <f t="shared" si="29"/>
        <v>0</v>
      </c>
      <c r="BV11" s="126">
        <v>0</v>
      </c>
      <c r="BW11" s="126">
        <v>0</v>
      </c>
      <c r="BX11" s="126">
        <v>0</v>
      </c>
      <c r="BY11" s="126">
        <v>0</v>
      </c>
      <c r="BZ11" s="126">
        <f t="shared" si="30"/>
        <v>0</v>
      </c>
      <c r="CA11" s="126">
        <v>0</v>
      </c>
      <c r="CB11" s="126">
        <v>0</v>
      </c>
      <c r="CC11" s="126">
        <v>0</v>
      </c>
      <c r="CD11" s="126">
        <v>0</v>
      </c>
      <c r="CE11" s="126">
        <v>188718</v>
      </c>
      <c r="CF11" s="126">
        <v>0</v>
      </c>
      <c r="CG11" s="126">
        <v>0</v>
      </c>
      <c r="CH11" s="126">
        <f t="shared" si="31"/>
        <v>0</v>
      </c>
      <c r="CI11" s="126">
        <f t="shared" si="32"/>
        <v>0</v>
      </c>
      <c r="CJ11" s="126">
        <f t="shared" si="32"/>
        <v>0</v>
      </c>
      <c r="CK11" s="126">
        <f t="shared" si="32"/>
        <v>0</v>
      </c>
      <c r="CL11" s="126">
        <f t="shared" si="32"/>
        <v>0</v>
      </c>
      <c r="CM11" s="126">
        <f t="shared" si="32"/>
        <v>0</v>
      </c>
      <c r="CN11" s="126">
        <f t="shared" si="32"/>
        <v>0</v>
      </c>
      <c r="CO11" s="126">
        <f t="shared" si="32"/>
        <v>0</v>
      </c>
      <c r="CP11" s="126">
        <f t="shared" si="32"/>
        <v>0</v>
      </c>
      <c r="CQ11" s="126">
        <f t="shared" si="32"/>
        <v>1570338</v>
      </c>
      <c r="CR11" s="126">
        <f t="shared" si="32"/>
        <v>345403</v>
      </c>
      <c r="CS11" s="126">
        <f t="shared" si="32"/>
        <v>147391</v>
      </c>
      <c r="CT11" s="126">
        <f t="shared" si="32"/>
        <v>78506</v>
      </c>
      <c r="CU11" s="126">
        <f t="shared" si="32"/>
        <v>119506</v>
      </c>
      <c r="CV11" s="126">
        <f t="shared" si="32"/>
        <v>0</v>
      </c>
      <c r="CW11" s="126">
        <f t="shared" si="32"/>
        <v>217521</v>
      </c>
      <c r="CX11" s="126">
        <f t="shared" si="32"/>
        <v>72137</v>
      </c>
      <c r="CY11" s="126">
        <f t="shared" si="33"/>
        <v>144659</v>
      </c>
      <c r="CZ11" s="126">
        <f t="shared" si="33"/>
        <v>725</v>
      </c>
      <c r="DA11" s="126">
        <f t="shared" si="33"/>
        <v>0</v>
      </c>
      <c r="DB11" s="126">
        <f t="shared" si="33"/>
        <v>1007414</v>
      </c>
      <c r="DC11" s="126">
        <f t="shared" si="33"/>
        <v>113866</v>
      </c>
      <c r="DD11" s="126">
        <f t="shared" si="33"/>
        <v>796240</v>
      </c>
      <c r="DE11" s="126">
        <f t="shared" si="33"/>
        <v>83411</v>
      </c>
      <c r="DF11" s="126">
        <f t="shared" si="33"/>
        <v>13897</v>
      </c>
      <c r="DG11" s="126">
        <f t="shared" si="33"/>
        <v>188718</v>
      </c>
      <c r="DH11" s="126">
        <f t="shared" si="33"/>
        <v>0</v>
      </c>
      <c r="DI11" s="126">
        <f t="shared" si="33"/>
        <v>103029</v>
      </c>
      <c r="DJ11" s="126">
        <f t="shared" si="33"/>
        <v>1673367</v>
      </c>
    </row>
    <row r="12" spans="1:114" s="123" customFormat="1" ht="12" customHeight="1">
      <c r="A12" s="124" t="s">
        <v>207</v>
      </c>
      <c r="B12" s="125" t="s">
        <v>217</v>
      </c>
      <c r="C12" s="124" t="s">
        <v>218</v>
      </c>
      <c r="D12" s="139">
        <f t="shared" si="6"/>
        <v>961420</v>
      </c>
      <c r="E12" s="139">
        <f t="shared" si="7"/>
        <v>187176</v>
      </c>
      <c r="F12" s="139">
        <v>2651</v>
      </c>
      <c r="G12" s="139">
        <v>0</v>
      </c>
      <c r="H12" s="139">
        <v>0</v>
      </c>
      <c r="I12" s="139">
        <v>143448</v>
      </c>
      <c r="J12" s="140" t="s">
        <v>199</v>
      </c>
      <c r="K12" s="139">
        <v>41077</v>
      </c>
      <c r="L12" s="139">
        <v>774244</v>
      </c>
      <c r="M12" s="139">
        <f t="shared" si="8"/>
        <v>255356</v>
      </c>
      <c r="N12" s="139">
        <f t="shared" si="9"/>
        <v>51880</v>
      </c>
      <c r="O12" s="139">
        <v>0</v>
      </c>
      <c r="P12" s="139">
        <v>0</v>
      </c>
      <c r="Q12" s="139">
        <v>0</v>
      </c>
      <c r="R12" s="139">
        <v>51880</v>
      </c>
      <c r="S12" s="140" t="s">
        <v>199</v>
      </c>
      <c r="T12" s="139">
        <v>0</v>
      </c>
      <c r="U12" s="139">
        <v>203476</v>
      </c>
      <c r="V12" s="139">
        <f t="shared" si="10"/>
        <v>1216776</v>
      </c>
      <c r="W12" s="139">
        <f t="shared" si="11"/>
        <v>239056</v>
      </c>
      <c r="X12" s="139">
        <f t="shared" si="12"/>
        <v>2651</v>
      </c>
      <c r="Y12" s="139">
        <f t="shared" si="13"/>
        <v>0</v>
      </c>
      <c r="Z12" s="139">
        <f t="shared" si="14"/>
        <v>0</v>
      </c>
      <c r="AA12" s="139">
        <f t="shared" si="15"/>
        <v>195328</v>
      </c>
      <c r="AB12" s="140" t="s">
        <v>199</v>
      </c>
      <c r="AC12" s="139">
        <f t="shared" si="16"/>
        <v>41077</v>
      </c>
      <c r="AD12" s="139">
        <f t="shared" si="17"/>
        <v>977720</v>
      </c>
      <c r="AE12" s="139">
        <f t="shared" si="18"/>
        <v>34577</v>
      </c>
      <c r="AF12" s="139">
        <f t="shared" si="19"/>
        <v>34577</v>
      </c>
      <c r="AG12" s="139">
        <v>0</v>
      </c>
      <c r="AH12" s="139">
        <v>30639</v>
      </c>
      <c r="AI12" s="139">
        <v>3938</v>
      </c>
      <c r="AJ12" s="139">
        <v>0</v>
      </c>
      <c r="AK12" s="139">
        <v>0</v>
      </c>
      <c r="AL12" s="139">
        <v>0</v>
      </c>
      <c r="AM12" s="139">
        <f t="shared" si="20"/>
        <v>921089</v>
      </c>
      <c r="AN12" s="139">
        <f t="shared" si="21"/>
        <v>374414</v>
      </c>
      <c r="AO12" s="139">
        <v>42515</v>
      </c>
      <c r="AP12" s="139">
        <v>103169</v>
      </c>
      <c r="AQ12" s="139">
        <v>228730</v>
      </c>
      <c r="AR12" s="139">
        <v>0</v>
      </c>
      <c r="AS12" s="139">
        <f t="shared" si="22"/>
        <v>182362</v>
      </c>
      <c r="AT12" s="139">
        <v>43634</v>
      </c>
      <c r="AU12" s="139">
        <v>130660</v>
      </c>
      <c r="AV12" s="139">
        <v>8068</v>
      </c>
      <c r="AW12" s="139">
        <v>0</v>
      </c>
      <c r="AX12" s="139">
        <f t="shared" si="23"/>
        <v>364313</v>
      </c>
      <c r="AY12" s="139">
        <v>207757</v>
      </c>
      <c r="AZ12" s="139">
        <v>146494</v>
      </c>
      <c r="BA12" s="139">
        <v>10062</v>
      </c>
      <c r="BB12" s="139">
        <v>0</v>
      </c>
      <c r="BC12" s="139">
        <v>0</v>
      </c>
      <c r="BD12" s="139">
        <v>0</v>
      </c>
      <c r="BE12" s="139">
        <v>5754</v>
      </c>
      <c r="BF12" s="139">
        <f t="shared" si="24"/>
        <v>961420</v>
      </c>
      <c r="BG12" s="139">
        <f t="shared" si="25"/>
        <v>2615</v>
      </c>
      <c r="BH12" s="139">
        <f t="shared" si="26"/>
        <v>2615</v>
      </c>
      <c r="BI12" s="139">
        <v>0</v>
      </c>
      <c r="BJ12" s="139">
        <v>2615</v>
      </c>
      <c r="BK12" s="139">
        <v>0</v>
      </c>
      <c r="BL12" s="139">
        <v>0</v>
      </c>
      <c r="BM12" s="139">
        <v>0</v>
      </c>
      <c r="BN12" s="139">
        <v>0</v>
      </c>
      <c r="BO12" s="139">
        <f t="shared" si="27"/>
        <v>246988</v>
      </c>
      <c r="BP12" s="139">
        <f t="shared" si="28"/>
        <v>153946</v>
      </c>
      <c r="BQ12" s="139">
        <v>42515</v>
      </c>
      <c r="BR12" s="139">
        <v>68209</v>
      </c>
      <c r="BS12" s="139">
        <v>43222</v>
      </c>
      <c r="BT12" s="139">
        <v>0</v>
      </c>
      <c r="BU12" s="139">
        <f t="shared" si="29"/>
        <v>54269</v>
      </c>
      <c r="BV12" s="139">
        <v>12361</v>
      </c>
      <c r="BW12" s="139">
        <v>41908</v>
      </c>
      <c r="BX12" s="139">
        <v>0</v>
      </c>
      <c r="BY12" s="139">
        <v>0</v>
      </c>
      <c r="BZ12" s="139">
        <f t="shared" si="30"/>
        <v>38773</v>
      </c>
      <c r="CA12" s="139">
        <v>6510</v>
      </c>
      <c r="CB12" s="139">
        <v>32263</v>
      </c>
      <c r="CC12" s="139">
        <v>0</v>
      </c>
      <c r="CD12" s="139">
        <v>0</v>
      </c>
      <c r="CE12" s="139">
        <v>0</v>
      </c>
      <c r="CF12" s="139">
        <v>0</v>
      </c>
      <c r="CG12" s="139">
        <v>5753</v>
      </c>
      <c r="CH12" s="139">
        <f t="shared" si="31"/>
        <v>255356</v>
      </c>
      <c r="CI12" s="139">
        <f t="shared" si="32"/>
        <v>37192</v>
      </c>
      <c r="CJ12" s="139">
        <f t="shared" si="32"/>
        <v>37192</v>
      </c>
      <c r="CK12" s="139">
        <f t="shared" si="32"/>
        <v>0</v>
      </c>
      <c r="CL12" s="139">
        <f t="shared" si="32"/>
        <v>33254</v>
      </c>
      <c r="CM12" s="139">
        <f t="shared" si="32"/>
        <v>3938</v>
      </c>
      <c r="CN12" s="139">
        <f t="shared" si="32"/>
        <v>0</v>
      </c>
      <c r="CO12" s="139">
        <f t="shared" si="32"/>
        <v>0</v>
      </c>
      <c r="CP12" s="139">
        <f t="shared" si="32"/>
        <v>0</v>
      </c>
      <c r="CQ12" s="139">
        <f t="shared" si="32"/>
        <v>1168077</v>
      </c>
      <c r="CR12" s="139">
        <f t="shared" si="32"/>
        <v>528360</v>
      </c>
      <c r="CS12" s="139">
        <f t="shared" si="32"/>
        <v>85030</v>
      </c>
      <c r="CT12" s="139">
        <f t="shared" si="32"/>
        <v>171378</v>
      </c>
      <c r="CU12" s="139">
        <f t="shared" si="32"/>
        <v>271952</v>
      </c>
      <c r="CV12" s="139">
        <f t="shared" si="32"/>
        <v>0</v>
      </c>
      <c r="CW12" s="139">
        <f t="shared" si="32"/>
        <v>236631</v>
      </c>
      <c r="CX12" s="139">
        <f t="shared" si="32"/>
        <v>55995</v>
      </c>
      <c r="CY12" s="139">
        <f t="shared" si="33"/>
        <v>172568</v>
      </c>
      <c r="CZ12" s="139">
        <f t="shared" si="33"/>
        <v>8068</v>
      </c>
      <c r="DA12" s="139">
        <f t="shared" si="33"/>
        <v>0</v>
      </c>
      <c r="DB12" s="139">
        <f t="shared" si="33"/>
        <v>403086</v>
      </c>
      <c r="DC12" s="139">
        <f t="shared" si="33"/>
        <v>214267</v>
      </c>
      <c r="DD12" s="139">
        <f t="shared" si="33"/>
        <v>178757</v>
      </c>
      <c r="DE12" s="139">
        <f t="shared" si="33"/>
        <v>10062</v>
      </c>
      <c r="DF12" s="139">
        <f t="shared" si="33"/>
        <v>0</v>
      </c>
      <c r="DG12" s="139">
        <f t="shared" si="33"/>
        <v>0</v>
      </c>
      <c r="DH12" s="139">
        <f t="shared" si="33"/>
        <v>0</v>
      </c>
      <c r="DI12" s="139">
        <f t="shared" si="33"/>
        <v>11507</v>
      </c>
      <c r="DJ12" s="139">
        <f t="shared" si="33"/>
        <v>1216776</v>
      </c>
    </row>
    <row r="13" spans="1:114" s="123" customFormat="1" ht="12" customHeight="1">
      <c r="A13" s="124" t="s">
        <v>207</v>
      </c>
      <c r="B13" s="125" t="s">
        <v>219</v>
      </c>
      <c r="C13" s="124" t="s">
        <v>220</v>
      </c>
      <c r="D13" s="139">
        <f t="shared" si="6"/>
        <v>1614376</v>
      </c>
      <c r="E13" s="139">
        <f t="shared" si="7"/>
        <v>327766</v>
      </c>
      <c r="F13" s="139">
        <v>87968</v>
      </c>
      <c r="G13" s="139">
        <v>3600</v>
      </c>
      <c r="H13" s="139">
        <v>127400</v>
      </c>
      <c r="I13" s="139">
        <v>68436</v>
      </c>
      <c r="J13" s="140" t="s">
        <v>199</v>
      </c>
      <c r="K13" s="139">
        <v>40362</v>
      </c>
      <c r="L13" s="139">
        <v>1286610</v>
      </c>
      <c r="M13" s="139">
        <f t="shared" si="8"/>
        <v>205632</v>
      </c>
      <c r="N13" s="139">
        <f t="shared" si="9"/>
        <v>80243</v>
      </c>
      <c r="O13" s="139">
        <v>11934</v>
      </c>
      <c r="P13" s="139">
        <v>0</v>
      </c>
      <c r="Q13" s="139">
        <v>18800</v>
      </c>
      <c r="R13" s="139">
        <v>49494</v>
      </c>
      <c r="S13" s="140" t="s">
        <v>199</v>
      </c>
      <c r="T13" s="139">
        <v>15</v>
      </c>
      <c r="U13" s="139">
        <v>125389</v>
      </c>
      <c r="V13" s="139">
        <f t="shared" si="10"/>
        <v>1820008</v>
      </c>
      <c r="W13" s="139">
        <f t="shared" si="11"/>
        <v>408009</v>
      </c>
      <c r="X13" s="139">
        <f t="shared" si="12"/>
        <v>99902</v>
      </c>
      <c r="Y13" s="139">
        <f t="shared" si="13"/>
        <v>3600</v>
      </c>
      <c r="Z13" s="139">
        <f t="shared" si="14"/>
        <v>146200</v>
      </c>
      <c r="AA13" s="139">
        <f t="shared" si="15"/>
        <v>117930</v>
      </c>
      <c r="AB13" s="140" t="s">
        <v>199</v>
      </c>
      <c r="AC13" s="139">
        <f t="shared" si="16"/>
        <v>40377</v>
      </c>
      <c r="AD13" s="139">
        <f t="shared" si="17"/>
        <v>1411999</v>
      </c>
      <c r="AE13" s="139">
        <f t="shared" si="18"/>
        <v>445679</v>
      </c>
      <c r="AF13" s="139">
        <f t="shared" si="19"/>
        <v>428030</v>
      </c>
      <c r="AG13" s="139">
        <v>0</v>
      </c>
      <c r="AH13" s="139">
        <v>428030</v>
      </c>
      <c r="AI13" s="139">
        <v>0</v>
      </c>
      <c r="AJ13" s="139">
        <v>0</v>
      </c>
      <c r="AK13" s="139">
        <v>17649</v>
      </c>
      <c r="AL13" s="139">
        <v>0</v>
      </c>
      <c r="AM13" s="139">
        <f t="shared" si="20"/>
        <v>1157133</v>
      </c>
      <c r="AN13" s="139">
        <f t="shared" si="21"/>
        <v>276992</v>
      </c>
      <c r="AO13" s="139">
        <v>82587</v>
      </c>
      <c r="AP13" s="139">
        <v>0</v>
      </c>
      <c r="AQ13" s="139">
        <v>187416</v>
      </c>
      <c r="AR13" s="139">
        <v>6989</v>
      </c>
      <c r="AS13" s="139">
        <f t="shared" si="22"/>
        <v>52711</v>
      </c>
      <c r="AT13" s="139">
        <v>19623</v>
      </c>
      <c r="AU13" s="139">
        <v>27438</v>
      </c>
      <c r="AV13" s="139">
        <v>5650</v>
      </c>
      <c r="AW13" s="139">
        <v>0</v>
      </c>
      <c r="AX13" s="139">
        <f t="shared" si="23"/>
        <v>827430</v>
      </c>
      <c r="AY13" s="139">
        <v>348697</v>
      </c>
      <c r="AZ13" s="139">
        <v>431573</v>
      </c>
      <c r="BA13" s="139">
        <v>32102</v>
      </c>
      <c r="BB13" s="139">
        <v>15058</v>
      </c>
      <c r="BC13" s="139">
        <v>0</v>
      </c>
      <c r="BD13" s="139">
        <v>0</v>
      </c>
      <c r="BE13" s="139">
        <v>11564</v>
      </c>
      <c r="BF13" s="139">
        <f t="shared" si="24"/>
        <v>1614376</v>
      </c>
      <c r="BG13" s="139">
        <f t="shared" si="25"/>
        <v>55682</v>
      </c>
      <c r="BH13" s="139">
        <f t="shared" si="26"/>
        <v>54637</v>
      </c>
      <c r="BI13" s="139">
        <v>0</v>
      </c>
      <c r="BJ13" s="139">
        <v>54637</v>
      </c>
      <c r="BK13" s="139">
        <v>0</v>
      </c>
      <c r="BL13" s="139">
        <v>0</v>
      </c>
      <c r="BM13" s="139">
        <v>1045</v>
      </c>
      <c r="BN13" s="139">
        <v>0</v>
      </c>
      <c r="BO13" s="139">
        <f t="shared" si="27"/>
        <v>149156</v>
      </c>
      <c r="BP13" s="139">
        <f t="shared" si="28"/>
        <v>8331</v>
      </c>
      <c r="BQ13" s="139">
        <v>8331</v>
      </c>
      <c r="BR13" s="139">
        <v>0</v>
      </c>
      <c r="BS13" s="139">
        <v>0</v>
      </c>
      <c r="BT13" s="139">
        <v>0</v>
      </c>
      <c r="BU13" s="139">
        <f t="shared" si="29"/>
        <v>38373</v>
      </c>
      <c r="BV13" s="139">
        <v>0</v>
      </c>
      <c r="BW13" s="139">
        <v>38373</v>
      </c>
      <c r="BX13" s="139">
        <v>0</v>
      </c>
      <c r="BY13" s="139">
        <v>0</v>
      </c>
      <c r="BZ13" s="139">
        <f t="shared" si="30"/>
        <v>102452</v>
      </c>
      <c r="CA13" s="139">
        <v>43388</v>
      </c>
      <c r="CB13" s="139">
        <v>57565</v>
      </c>
      <c r="CC13" s="139">
        <v>0</v>
      </c>
      <c r="CD13" s="139">
        <v>1499</v>
      </c>
      <c r="CE13" s="139">
        <v>0</v>
      </c>
      <c r="CF13" s="139">
        <v>0</v>
      </c>
      <c r="CG13" s="139">
        <v>794</v>
      </c>
      <c r="CH13" s="139">
        <f t="shared" si="31"/>
        <v>205632</v>
      </c>
      <c r="CI13" s="139">
        <f t="shared" si="32"/>
        <v>501361</v>
      </c>
      <c r="CJ13" s="139">
        <f t="shared" si="32"/>
        <v>482667</v>
      </c>
      <c r="CK13" s="139">
        <f t="shared" si="32"/>
        <v>0</v>
      </c>
      <c r="CL13" s="139">
        <f t="shared" si="32"/>
        <v>482667</v>
      </c>
      <c r="CM13" s="139">
        <f t="shared" si="32"/>
        <v>0</v>
      </c>
      <c r="CN13" s="139">
        <f t="shared" si="32"/>
        <v>0</v>
      </c>
      <c r="CO13" s="139">
        <f t="shared" si="32"/>
        <v>18694</v>
      </c>
      <c r="CP13" s="139">
        <f t="shared" si="32"/>
        <v>0</v>
      </c>
      <c r="CQ13" s="139">
        <f t="shared" si="32"/>
        <v>1306289</v>
      </c>
      <c r="CR13" s="139">
        <f t="shared" si="32"/>
        <v>285323</v>
      </c>
      <c r="CS13" s="139">
        <f t="shared" si="32"/>
        <v>90918</v>
      </c>
      <c r="CT13" s="139">
        <f t="shared" si="32"/>
        <v>0</v>
      </c>
      <c r="CU13" s="139">
        <f t="shared" si="32"/>
        <v>187416</v>
      </c>
      <c r="CV13" s="139">
        <f t="shared" si="32"/>
        <v>6989</v>
      </c>
      <c r="CW13" s="139">
        <f t="shared" si="32"/>
        <v>91084</v>
      </c>
      <c r="CX13" s="139">
        <f t="shared" si="32"/>
        <v>19623</v>
      </c>
      <c r="CY13" s="139">
        <f t="shared" si="33"/>
        <v>65811</v>
      </c>
      <c r="CZ13" s="139">
        <f t="shared" si="33"/>
        <v>5650</v>
      </c>
      <c r="DA13" s="139">
        <f t="shared" si="33"/>
        <v>0</v>
      </c>
      <c r="DB13" s="139">
        <f t="shared" si="33"/>
        <v>929882</v>
      </c>
      <c r="DC13" s="139">
        <f t="shared" si="33"/>
        <v>392085</v>
      </c>
      <c r="DD13" s="139">
        <f t="shared" si="33"/>
        <v>489138</v>
      </c>
      <c r="DE13" s="139">
        <f t="shared" si="33"/>
        <v>32102</v>
      </c>
      <c r="DF13" s="139">
        <f t="shared" si="33"/>
        <v>16557</v>
      </c>
      <c r="DG13" s="139">
        <f t="shared" si="33"/>
        <v>0</v>
      </c>
      <c r="DH13" s="139">
        <f t="shared" si="33"/>
        <v>0</v>
      </c>
      <c r="DI13" s="139">
        <f t="shared" si="33"/>
        <v>12358</v>
      </c>
      <c r="DJ13" s="139">
        <f t="shared" si="33"/>
        <v>1820008</v>
      </c>
    </row>
    <row r="14" spans="1:114" s="123" customFormat="1" ht="12" customHeight="1">
      <c r="A14" s="124" t="s">
        <v>207</v>
      </c>
      <c r="B14" s="125" t="s">
        <v>221</v>
      </c>
      <c r="C14" s="124" t="s">
        <v>222</v>
      </c>
      <c r="D14" s="139">
        <f t="shared" si="6"/>
        <v>1356964</v>
      </c>
      <c r="E14" s="139">
        <f t="shared" si="7"/>
        <v>1965</v>
      </c>
      <c r="F14" s="139">
        <v>0</v>
      </c>
      <c r="G14" s="139">
        <v>0</v>
      </c>
      <c r="H14" s="139">
        <v>0</v>
      </c>
      <c r="I14" s="139">
        <v>1965</v>
      </c>
      <c r="J14" s="140" t="s">
        <v>199</v>
      </c>
      <c r="K14" s="139"/>
      <c r="L14" s="139">
        <v>1354999</v>
      </c>
      <c r="M14" s="139">
        <f t="shared" si="8"/>
        <v>177494</v>
      </c>
      <c r="N14" s="139">
        <f t="shared" si="9"/>
        <v>0</v>
      </c>
      <c r="O14" s="139">
        <v>0</v>
      </c>
      <c r="P14" s="139">
        <v>0</v>
      </c>
      <c r="Q14" s="139">
        <v>0</v>
      </c>
      <c r="R14" s="139">
        <v>0</v>
      </c>
      <c r="S14" s="140" t="s">
        <v>199</v>
      </c>
      <c r="T14" s="139">
        <v>0</v>
      </c>
      <c r="U14" s="139">
        <v>177494</v>
      </c>
      <c r="V14" s="139">
        <f t="shared" si="10"/>
        <v>1534458</v>
      </c>
      <c r="W14" s="139">
        <f t="shared" si="11"/>
        <v>1965</v>
      </c>
      <c r="X14" s="139">
        <f t="shared" si="12"/>
        <v>0</v>
      </c>
      <c r="Y14" s="139">
        <f t="shared" si="13"/>
        <v>0</v>
      </c>
      <c r="Z14" s="139">
        <f t="shared" si="14"/>
        <v>0</v>
      </c>
      <c r="AA14" s="139">
        <f t="shared" si="15"/>
        <v>1965</v>
      </c>
      <c r="AB14" s="140" t="s">
        <v>199</v>
      </c>
      <c r="AC14" s="139">
        <f t="shared" si="16"/>
        <v>0</v>
      </c>
      <c r="AD14" s="139">
        <f t="shared" si="17"/>
        <v>1532493</v>
      </c>
      <c r="AE14" s="139">
        <f t="shared" si="18"/>
        <v>0</v>
      </c>
      <c r="AF14" s="139">
        <f t="shared" si="19"/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100984</v>
      </c>
      <c r="AM14" s="139">
        <f t="shared" si="20"/>
        <v>444081</v>
      </c>
      <c r="AN14" s="139">
        <f t="shared" si="21"/>
        <v>52407</v>
      </c>
      <c r="AO14" s="139">
        <v>35852</v>
      </c>
      <c r="AP14" s="139">
        <v>16555</v>
      </c>
      <c r="AQ14" s="139">
        <v>0</v>
      </c>
      <c r="AR14" s="139">
        <v>0</v>
      </c>
      <c r="AS14" s="139">
        <f t="shared" si="22"/>
        <v>0</v>
      </c>
      <c r="AT14" s="139"/>
      <c r="AU14" s="139">
        <v>0</v>
      </c>
      <c r="AV14" s="139">
        <v>0</v>
      </c>
      <c r="AW14" s="139">
        <v>0</v>
      </c>
      <c r="AX14" s="139">
        <f t="shared" si="23"/>
        <v>391674</v>
      </c>
      <c r="AY14" s="139">
        <v>391674</v>
      </c>
      <c r="AZ14" s="139">
        <v>0</v>
      </c>
      <c r="BA14" s="139">
        <v>0</v>
      </c>
      <c r="BB14" s="139">
        <v>0</v>
      </c>
      <c r="BC14" s="139">
        <v>811899</v>
      </c>
      <c r="BD14" s="139">
        <v>0</v>
      </c>
      <c r="BE14" s="139">
        <v>0</v>
      </c>
      <c r="BF14" s="139">
        <f t="shared" si="24"/>
        <v>444081</v>
      </c>
      <c r="BG14" s="139">
        <f t="shared" si="25"/>
        <v>0</v>
      </c>
      <c r="BH14" s="139">
        <f t="shared" si="26"/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39">
        <v>0</v>
      </c>
      <c r="BO14" s="139">
        <f t="shared" si="27"/>
        <v>0</v>
      </c>
      <c r="BP14" s="139">
        <f t="shared" si="28"/>
        <v>0</v>
      </c>
      <c r="BQ14" s="139">
        <v>0</v>
      </c>
      <c r="BR14" s="139">
        <v>0</v>
      </c>
      <c r="BS14" s="139">
        <v>0</v>
      </c>
      <c r="BT14" s="139">
        <v>0</v>
      </c>
      <c r="BU14" s="139">
        <f t="shared" si="29"/>
        <v>0</v>
      </c>
      <c r="BV14" s="139">
        <v>0</v>
      </c>
      <c r="BW14" s="139">
        <v>0</v>
      </c>
      <c r="BX14" s="139">
        <v>0</v>
      </c>
      <c r="BY14" s="139">
        <v>0</v>
      </c>
      <c r="BZ14" s="139">
        <f t="shared" si="30"/>
        <v>0</v>
      </c>
      <c r="CA14" s="139">
        <v>0</v>
      </c>
      <c r="CB14" s="139">
        <v>0</v>
      </c>
      <c r="CC14" s="139">
        <v>0</v>
      </c>
      <c r="CD14" s="139">
        <v>0</v>
      </c>
      <c r="CE14" s="139">
        <v>177494</v>
      </c>
      <c r="CF14" s="139">
        <v>0</v>
      </c>
      <c r="CG14" s="139">
        <v>0</v>
      </c>
      <c r="CH14" s="139">
        <f t="shared" si="31"/>
        <v>0</v>
      </c>
      <c r="CI14" s="139">
        <f t="shared" si="32"/>
        <v>0</v>
      </c>
      <c r="CJ14" s="139">
        <f t="shared" si="32"/>
        <v>0</v>
      </c>
      <c r="CK14" s="139">
        <f t="shared" si="32"/>
        <v>0</v>
      </c>
      <c r="CL14" s="139">
        <f t="shared" si="32"/>
        <v>0</v>
      </c>
      <c r="CM14" s="139">
        <f t="shared" si="32"/>
        <v>0</v>
      </c>
      <c r="CN14" s="139">
        <f t="shared" si="32"/>
        <v>0</v>
      </c>
      <c r="CO14" s="139">
        <f t="shared" si="32"/>
        <v>0</v>
      </c>
      <c r="CP14" s="139">
        <f t="shared" si="32"/>
        <v>100984</v>
      </c>
      <c r="CQ14" s="139">
        <f t="shared" si="32"/>
        <v>444081</v>
      </c>
      <c r="CR14" s="139">
        <f t="shared" si="32"/>
        <v>52407</v>
      </c>
      <c r="CS14" s="139">
        <f t="shared" si="32"/>
        <v>35852</v>
      </c>
      <c r="CT14" s="139">
        <f t="shared" si="32"/>
        <v>16555</v>
      </c>
      <c r="CU14" s="139">
        <f t="shared" si="32"/>
        <v>0</v>
      </c>
      <c r="CV14" s="139">
        <f t="shared" si="32"/>
        <v>0</v>
      </c>
      <c r="CW14" s="139">
        <f t="shared" si="32"/>
        <v>0</v>
      </c>
      <c r="CX14" s="139">
        <f t="shared" si="32"/>
        <v>0</v>
      </c>
      <c r="CY14" s="139">
        <f t="shared" si="33"/>
        <v>0</v>
      </c>
      <c r="CZ14" s="139">
        <f t="shared" si="33"/>
        <v>0</v>
      </c>
      <c r="DA14" s="139">
        <f t="shared" si="33"/>
        <v>0</v>
      </c>
      <c r="DB14" s="139">
        <f t="shared" si="33"/>
        <v>391674</v>
      </c>
      <c r="DC14" s="139">
        <f t="shared" si="33"/>
        <v>391674</v>
      </c>
      <c r="DD14" s="139">
        <f t="shared" si="33"/>
        <v>0</v>
      </c>
      <c r="DE14" s="139">
        <f t="shared" si="33"/>
        <v>0</v>
      </c>
      <c r="DF14" s="139">
        <f t="shared" si="33"/>
        <v>0</v>
      </c>
      <c r="DG14" s="139">
        <f t="shared" si="33"/>
        <v>989393</v>
      </c>
      <c r="DH14" s="139">
        <f t="shared" si="33"/>
        <v>0</v>
      </c>
      <c r="DI14" s="139">
        <f t="shared" si="33"/>
        <v>0</v>
      </c>
      <c r="DJ14" s="139">
        <f t="shared" si="33"/>
        <v>444081</v>
      </c>
    </row>
    <row r="15" spans="1:114" s="123" customFormat="1" ht="12" customHeight="1">
      <c r="A15" s="124" t="s">
        <v>207</v>
      </c>
      <c r="B15" s="125" t="s">
        <v>223</v>
      </c>
      <c r="C15" s="124" t="s">
        <v>224</v>
      </c>
      <c r="D15" s="139">
        <f t="shared" si="6"/>
        <v>1726452</v>
      </c>
      <c r="E15" s="139">
        <f t="shared" si="7"/>
        <v>141591</v>
      </c>
      <c r="F15" s="139">
        <v>0</v>
      </c>
      <c r="G15" s="139">
        <v>1800</v>
      </c>
      <c r="H15" s="139">
        <v>0</v>
      </c>
      <c r="I15" s="139">
        <v>113364</v>
      </c>
      <c r="J15" s="140" t="s">
        <v>199</v>
      </c>
      <c r="K15" s="139">
        <v>26427</v>
      </c>
      <c r="L15" s="139">
        <v>1584861</v>
      </c>
      <c r="M15" s="139">
        <f t="shared" si="8"/>
        <v>77635</v>
      </c>
      <c r="N15" s="139">
        <f t="shared" si="9"/>
        <v>0</v>
      </c>
      <c r="O15" s="139">
        <v>0</v>
      </c>
      <c r="P15" s="139">
        <v>0</v>
      </c>
      <c r="Q15" s="139">
        <v>0</v>
      </c>
      <c r="R15" s="139">
        <v>0</v>
      </c>
      <c r="S15" s="140" t="s">
        <v>199</v>
      </c>
      <c r="T15" s="139">
        <v>0</v>
      </c>
      <c r="U15" s="139">
        <v>77635</v>
      </c>
      <c r="V15" s="139">
        <f t="shared" si="10"/>
        <v>1804087</v>
      </c>
      <c r="W15" s="139">
        <f t="shared" si="11"/>
        <v>141591</v>
      </c>
      <c r="X15" s="139">
        <f t="shared" si="12"/>
        <v>0</v>
      </c>
      <c r="Y15" s="139">
        <f t="shared" si="13"/>
        <v>1800</v>
      </c>
      <c r="Z15" s="139">
        <f t="shared" si="14"/>
        <v>0</v>
      </c>
      <c r="AA15" s="139">
        <f t="shared" si="15"/>
        <v>113364</v>
      </c>
      <c r="AB15" s="140" t="s">
        <v>199</v>
      </c>
      <c r="AC15" s="139">
        <f t="shared" si="16"/>
        <v>26427</v>
      </c>
      <c r="AD15" s="139">
        <f t="shared" si="17"/>
        <v>1662496</v>
      </c>
      <c r="AE15" s="139">
        <f t="shared" si="18"/>
        <v>0</v>
      </c>
      <c r="AF15" s="139">
        <f t="shared" si="19"/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1092147</v>
      </c>
      <c r="AM15" s="139">
        <f t="shared" si="20"/>
        <v>634305</v>
      </c>
      <c r="AN15" s="139">
        <f t="shared" si="21"/>
        <v>115862</v>
      </c>
      <c r="AO15" s="139">
        <v>81809</v>
      </c>
      <c r="AP15" s="139">
        <v>0</v>
      </c>
      <c r="AQ15" s="139">
        <v>23651</v>
      </c>
      <c r="AR15" s="139">
        <v>10402</v>
      </c>
      <c r="AS15" s="139">
        <f t="shared" si="22"/>
        <v>162887</v>
      </c>
      <c r="AT15" s="139">
        <v>15594</v>
      </c>
      <c r="AU15" s="139">
        <v>143273</v>
      </c>
      <c r="AV15" s="139">
        <v>4020</v>
      </c>
      <c r="AW15" s="139">
        <v>1301</v>
      </c>
      <c r="AX15" s="139">
        <f t="shared" si="23"/>
        <v>354255</v>
      </c>
      <c r="AY15" s="139">
        <v>195670</v>
      </c>
      <c r="AZ15" s="139">
        <v>154947</v>
      </c>
      <c r="BA15" s="139">
        <v>3595</v>
      </c>
      <c r="BB15" s="139">
        <v>43</v>
      </c>
      <c r="BC15" s="139">
        <v>0</v>
      </c>
      <c r="BD15" s="139">
        <v>0</v>
      </c>
      <c r="BE15" s="139">
        <v>0</v>
      </c>
      <c r="BF15" s="139">
        <f t="shared" si="24"/>
        <v>634305</v>
      </c>
      <c r="BG15" s="139">
        <f t="shared" si="25"/>
        <v>0</v>
      </c>
      <c r="BH15" s="139">
        <f t="shared" si="26"/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39">
        <v>0</v>
      </c>
      <c r="BO15" s="139">
        <f t="shared" si="27"/>
        <v>0</v>
      </c>
      <c r="BP15" s="139">
        <f t="shared" si="28"/>
        <v>0</v>
      </c>
      <c r="BQ15" s="139">
        <v>0</v>
      </c>
      <c r="BR15" s="139">
        <v>0</v>
      </c>
      <c r="BS15" s="139">
        <v>0</v>
      </c>
      <c r="BT15" s="139">
        <v>0</v>
      </c>
      <c r="BU15" s="139">
        <f t="shared" si="29"/>
        <v>0</v>
      </c>
      <c r="BV15" s="139">
        <v>0</v>
      </c>
      <c r="BW15" s="139">
        <v>0</v>
      </c>
      <c r="BX15" s="139">
        <v>0</v>
      </c>
      <c r="BY15" s="139">
        <v>0</v>
      </c>
      <c r="BZ15" s="139">
        <f t="shared" si="30"/>
        <v>0</v>
      </c>
      <c r="CA15" s="139">
        <v>0</v>
      </c>
      <c r="CB15" s="139">
        <v>0</v>
      </c>
      <c r="CC15" s="139">
        <v>0</v>
      </c>
      <c r="CD15" s="139">
        <v>0</v>
      </c>
      <c r="CE15" s="139">
        <v>77635</v>
      </c>
      <c r="CF15" s="139">
        <v>0</v>
      </c>
      <c r="CG15" s="139">
        <v>0</v>
      </c>
      <c r="CH15" s="139">
        <f t="shared" si="31"/>
        <v>0</v>
      </c>
      <c r="CI15" s="139">
        <f t="shared" si="32"/>
        <v>0</v>
      </c>
      <c r="CJ15" s="139">
        <f t="shared" si="32"/>
        <v>0</v>
      </c>
      <c r="CK15" s="139">
        <f t="shared" si="32"/>
        <v>0</v>
      </c>
      <c r="CL15" s="139">
        <f t="shared" si="32"/>
        <v>0</v>
      </c>
      <c r="CM15" s="139">
        <f t="shared" si="32"/>
        <v>0</v>
      </c>
      <c r="CN15" s="139">
        <f t="shared" si="32"/>
        <v>0</v>
      </c>
      <c r="CO15" s="139">
        <f t="shared" si="32"/>
        <v>0</v>
      </c>
      <c r="CP15" s="139">
        <f t="shared" si="32"/>
        <v>1092147</v>
      </c>
      <c r="CQ15" s="139">
        <f t="shared" si="32"/>
        <v>634305</v>
      </c>
      <c r="CR15" s="139">
        <f t="shared" si="32"/>
        <v>115862</v>
      </c>
      <c r="CS15" s="139">
        <f t="shared" si="32"/>
        <v>81809</v>
      </c>
      <c r="CT15" s="139">
        <f t="shared" si="32"/>
        <v>0</v>
      </c>
      <c r="CU15" s="139">
        <f t="shared" si="32"/>
        <v>23651</v>
      </c>
      <c r="CV15" s="139">
        <f t="shared" si="32"/>
        <v>10402</v>
      </c>
      <c r="CW15" s="139">
        <f t="shared" si="32"/>
        <v>162887</v>
      </c>
      <c r="CX15" s="139">
        <f t="shared" si="32"/>
        <v>15594</v>
      </c>
      <c r="CY15" s="139">
        <f t="shared" si="33"/>
        <v>143273</v>
      </c>
      <c r="CZ15" s="139">
        <f t="shared" si="33"/>
        <v>4020</v>
      </c>
      <c r="DA15" s="139">
        <f t="shared" si="33"/>
        <v>1301</v>
      </c>
      <c r="DB15" s="139">
        <f t="shared" si="33"/>
        <v>354255</v>
      </c>
      <c r="DC15" s="139">
        <f t="shared" si="33"/>
        <v>195670</v>
      </c>
      <c r="DD15" s="139">
        <f t="shared" si="33"/>
        <v>154947</v>
      </c>
      <c r="DE15" s="139">
        <f t="shared" si="33"/>
        <v>3595</v>
      </c>
      <c r="DF15" s="139">
        <f t="shared" si="33"/>
        <v>43</v>
      </c>
      <c r="DG15" s="139">
        <f t="shared" si="33"/>
        <v>77635</v>
      </c>
      <c r="DH15" s="139">
        <f t="shared" si="33"/>
        <v>0</v>
      </c>
      <c r="DI15" s="139">
        <f t="shared" si="33"/>
        <v>0</v>
      </c>
      <c r="DJ15" s="139">
        <f t="shared" si="33"/>
        <v>634305</v>
      </c>
    </row>
    <row r="16" spans="1:114" s="123" customFormat="1" ht="12" customHeight="1">
      <c r="A16" s="124" t="s">
        <v>207</v>
      </c>
      <c r="B16" s="125" t="s">
        <v>225</v>
      </c>
      <c r="C16" s="124" t="s">
        <v>226</v>
      </c>
      <c r="D16" s="139">
        <f t="shared" si="6"/>
        <v>562959</v>
      </c>
      <c r="E16" s="139">
        <f t="shared" si="7"/>
        <v>15340</v>
      </c>
      <c r="F16" s="139">
        <v>0</v>
      </c>
      <c r="G16" s="139">
        <v>0</v>
      </c>
      <c r="H16" s="139">
        <v>0</v>
      </c>
      <c r="I16" s="139">
        <v>1105</v>
      </c>
      <c r="J16" s="140" t="s">
        <v>199</v>
      </c>
      <c r="K16" s="139">
        <v>14235</v>
      </c>
      <c r="L16" s="139">
        <v>547619</v>
      </c>
      <c r="M16" s="139">
        <f t="shared" si="8"/>
        <v>83962</v>
      </c>
      <c r="N16" s="139">
        <f t="shared" si="9"/>
        <v>0</v>
      </c>
      <c r="O16" s="139">
        <v>0</v>
      </c>
      <c r="P16" s="139">
        <v>0</v>
      </c>
      <c r="Q16" s="139">
        <v>0</v>
      </c>
      <c r="R16" s="139">
        <v>0</v>
      </c>
      <c r="S16" s="140" t="s">
        <v>199</v>
      </c>
      <c r="T16" s="139">
        <v>0</v>
      </c>
      <c r="U16" s="139">
        <v>83962</v>
      </c>
      <c r="V16" s="139">
        <f t="shared" si="10"/>
        <v>646921</v>
      </c>
      <c r="W16" s="139">
        <f t="shared" si="11"/>
        <v>15340</v>
      </c>
      <c r="X16" s="139">
        <f t="shared" si="12"/>
        <v>0</v>
      </c>
      <c r="Y16" s="139">
        <f t="shared" si="13"/>
        <v>0</v>
      </c>
      <c r="Z16" s="139">
        <f t="shared" si="14"/>
        <v>0</v>
      </c>
      <c r="AA16" s="139">
        <f t="shared" si="15"/>
        <v>1105</v>
      </c>
      <c r="AB16" s="140" t="s">
        <v>199</v>
      </c>
      <c r="AC16" s="139">
        <f t="shared" si="16"/>
        <v>14235</v>
      </c>
      <c r="AD16" s="139">
        <f t="shared" si="17"/>
        <v>631581</v>
      </c>
      <c r="AE16" s="139">
        <f t="shared" si="18"/>
        <v>0</v>
      </c>
      <c r="AF16" s="139">
        <f t="shared" si="19"/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39">
        <f t="shared" si="20"/>
        <v>196571</v>
      </c>
      <c r="AN16" s="139">
        <f t="shared" si="21"/>
        <v>14671</v>
      </c>
      <c r="AO16" s="139">
        <v>8841</v>
      </c>
      <c r="AP16" s="139">
        <v>5830</v>
      </c>
      <c r="AQ16" s="139">
        <v>0</v>
      </c>
      <c r="AR16" s="139">
        <v>0</v>
      </c>
      <c r="AS16" s="139">
        <f t="shared" si="22"/>
        <v>1394</v>
      </c>
      <c r="AT16" s="139">
        <v>1163</v>
      </c>
      <c r="AU16" s="139">
        <v>231</v>
      </c>
      <c r="AV16" s="139">
        <v>0</v>
      </c>
      <c r="AW16" s="139">
        <v>1451</v>
      </c>
      <c r="AX16" s="139">
        <f t="shared" si="23"/>
        <v>179055</v>
      </c>
      <c r="AY16" s="139">
        <v>175714</v>
      </c>
      <c r="AZ16" s="139">
        <v>3341</v>
      </c>
      <c r="BA16" s="139">
        <v>0</v>
      </c>
      <c r="BB16" s="139">
        <v>0</v>
      </c>
      <c r="BC16" s="139">
        <v>366388</v>
      </c>
      <c r="BD16" s="139">
        <v>0</v>
      </c>
      <c r="BE16" s="139">
        <v>0</v>
      </c>
      <c r="BF16" s="139">
        <f t="shared" si="24"/>
        <v>196571</v>
      </c>
      <c r="BG16" s="139">
        <f t="shared" si="25"/>
        <v>0</v>
      </c>
      <c r="BH16" s="139">
        <f t="shared" si="26"/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39">
        <v>0</v>
      </c>
      <c r="BO16" s="139">
        <f t="shared" si="27"/>
        <v>0</v>
      </c>
      <c r="BP16" s="139">
        <f t="shared" si="28"/>
        <v>0</v>
      </c>
      <c r="BQ16" s="139">
        <v>0</v>
      </c>
      <c r="BR16" s="139">
        <v>0</v>
      </c>
      <c r="BS16" s="139">
        <v>0</v>
      </c>
      <c r="BT16" s="139">
        <v>0</v>
      </c>
      <c r="BU16" s="139">
        <f t="shared" si="29"/>
        <v>0</v>
      </c>
      <c r="BV16" s="139">
        <v>0</v>
      </c>
      <c r="BW16" s="139">
        <v>0</v>
      </c>
      <c r="BX16" s="139">
        <v>0</v>
      </c>
      <c r="BY16" s="139">
        <v>0</v>
      </c>
      <c r="BZ16" s="139">
        <f t="shared" si="30"/>
        <v>0</v>
      </c>
      <c r="CA16" s="139">
        <v>0</v>
      </c>
      <c r="CB16" s="139">
        <v>0</v>
      </c>
      <c r="CC16" s="139">
        <v>0</v>
      </c>
      <c r="CD16" s="139">
        <v>0</v>
      </c>
      <c r="CE16" s="139">
        <v>83962</v>
      </c>
      <c r="CF16" s="139">
        <v>0</v>
      </c>
      <c r="CG16" s="139">
        <v>0</v>
      </c>
      <c r="CH16" s="139">
        <f t="shared" si="31"/>
        <v>0</v>
      </c>
      <c r="CI16" s="139">
        <f t="shared" si="32"/>
        <v>0</v>
      </c>
      <c r="CJ16" s="139">
        <f t="shared" si="32"/>
        <v>0</v>
      </c>
      <c r="CK16" s="139">
        <f t="shared" si="32"/>
        <v>0</v>
      </c>
      <c r="CL16" s="139">
        <f t="shared" si="32"/>
        <v>0</v>
      </c>
      <c r="CM16" s="139">
        <f t="shared" si="32"/>
        <v>0</v>
      </c>
      <c r="CN16" s="139">
        <f t="shared" si="32"/>
        <v>0</v>
      </c>
      <c r="CO16" s="139">
        <f t="shared" si="32"/>
        <v>0</v>
      </c>
      <c r="CP16" s="139">
        <f t="shared" si="32"/>
        <v>0</v>
      </c>
      <c r="CQ16" s="139">
        <f t="shared" si="32"/>
        <v>196571</v>
      </c>
      <c r="CR16" s="139">
        <f t="shared" si="32"/>
        <v>14671</v>
      </c>
      <c r="CS16" s="139">
        <f t="shared" si="32"/>
        <v>8841</v>
      </c>
      <c r="CT16" s="139">
        <f t="shared" si="32"/>
        <v>5830</v>
      </c>
      <c r="CU16" s="139">
        <f t="shared" si="32"/>
        <v>0</v>
      </c>
      <c r="CV16" s="139">
        <f t="shared" si="32"/>
        <v>0</v>
      </c>
      <c r="CW16" s="139">
        <f t="shared" si="32"/>
        <v>1394</v>
      </c>
      <c r="CX16" s="139">
        <f t="shared" si="32"/>
        <v>1163</v>
      </c>
      <c r="CY16" s="139">
        <f t="shared" si="33"/>
        <v>231</v>
      </c>
      <c r="CZ16" s="139">
        <f t="shared" si="33"/>
        <v>0</v>
      </c>
      <c r="DA16" s="139">
        <f t="shared" si="33"/>
        <v>1451</v>
      </c>
      <c r="DB16" s="139">
        <f t="shared" si="33"/>
        <v>179055</v>
      </c>
      <c r="DC16" s="139">
        <f t="shared" si="33"/>
        <v>175714</v>
      </c>
      <c r="DD16" s="139">
        <f t="shared" si="33"/>
        <v>3341</v>
      </c>
      <c r="DE16" s="139">
        <f t="shared" si="33"/>
        <v>0</v>
      </c>
      <c r="DF16" s="139">
        <f t="shared" si="33"/>
        <v>0</v>
      </c>
      <c r="DG16" s="139">
        <f t="shared" si="33"/>
        <v>450350</v>
      </c>
      <c r="DH16" s="139">
        <f t="shared" si="33"/>
        <v>0</v>
      </c>
      <c r="DI16" s="139">
        <f t="shared" si="33"/>
        <v>0</v>
      </c>
      <c r="DJ16" s="139">
        <f t="shared" si="33"/>
        <v>196571</v>
      </c>
    </row>
    <row r="17" spans="1:114" s="123" customFormat="1" ht="12" customHeight="1">
      <c r="A17" s="124" t="s">
        <v>207</v>
      </c>
      <c r="B17" s="125" t="s">
        <v>227</v>
      </c>
      <c r="C17" s="124" t="s">
        <v>228</v>
      </c>
      <c r="D17" s="139">
        <f t="shared" si="6"/>
        <v>192402</v>
      </c>
      <c r="E17" s="139">
        <f t="shared" si="7"/>
        <v>64840</v>
      </c>
      <c r="F17" s="139">
        <v>2941</v>
      </c>
      <c r="G17" s="139">
        <v>0</v>
      </c>
      <c r="H17" s="139">
        <v>0</v>
      </c>
      <c r="I17" s="139">
        <v>61899</v>
      </c>
      <c r="J17" s="140" t="s">
        <v>199</v>
      </c>
      <c r="K17" s="139">
        <v>0</v>
      </c>
      <c r="L17" s="139">
        <v>127562</v>
      </c>
      <c r="M17" s="139">
        <f t="shared" si="8"/>
        <v>41955</v>
      </c>
      <c r="N17" s="139">
        <f t="shared" si="9"/>
        <v>17308</v>
      </c>
      <c r="O17" s="139">
        <v>17308</v>
      </c>
      <c r="P17" s="139">
        <v>0</v>
      </c>
      <c r="Q17" s="139">
        <v>0</v>
      </c>
      <c r="R17" s="139">
        <v>0</v>
      </c>
      <c r="S17" s="140" t="s">
        <v>199</v>
      </c>
      <c r="T17" s="139">
        <v>0</v>
      </c>
      <c r="U17" s="139">
        <v>24647</v>
      </c>
      <c r="V17" s="139">
        <f t="shared" si="10"/>
        <v>234357</v>
      </c>
      <c r="W17" s="139">
        <f t="shared" si="11"/>
        <v>82148</v>
      </c>
      <c r="X17" s="139">
        <f t="shared" si="12"/>
        <v>20249</v>
      </c>
      <c r="Y17" s="139">
        <f t="shared" si="13"/>
        <v>0</v>
      </c>
      <c r="Z17" s="139">
        <f t="shared" si="14"/>
        <v>0</v>
      </c>
      <c r="AA17" s="139">
        <f t="shared" si="15"/>
        <v>61899</v>
      </c>
      <c r="AB17" s="140" t="s">
        <v>199</v>
      </c>
      <c r="AC17" s="139">
        <f t="shared" si="16"/>
        <v>0</v>
      </c>
      <c r="AD17" s="139">
        <f t="shared" si="17"/>
        <v>152209</v>
      </c>
      <c r="AE17" s="139">
        <f t="shared" si="18"/>
        <v>0</v>
      </c>
      <c r="AF17" s="139">
        <f t="shared" si="19"/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18378</v>
      </c>
      <c r="AM17" s="139">
        <f t="shared" si="20"/>
        <v>48825</v>
      </c>
      <c r="AN17" s="139">
        <f t="shared" si="21"/>
        <v>0</v>
      </c>
      <c r="AO17" s="139">
        <v>0</v>
      </c>
      <c r="AP17" s="139">
        <v>0</v>
      </c>
      <c r="AQ17" s="139">
        <v>0</v>
      </c>
      <c r="AR17" s="139">
        <v>0</v>
      </c>
      <c r="AS17" s="139">
        <f t="shared" si="22"/>
        <v>0</v>
      </c>
      <c r="AT17" s="139">
        <v>0</v>
      </c>
      <c r="AU17" s="139">
        <v>0</v>
      </c>
      <c r="AV17" s="139">
        <v>0</v>
      </c>
      <c r="AW17" s="139">
        <v>0</v>
      </c>
      <c r="AX17" s="139">
        <f t="shared" si="23"/>
        <v>48825</v>
      </c>
      <c r="AY17" s="139">
        <v>48825</v>
      </c>
      <c r="AZ17" s="139">
        <v>0</v>
      </c>
      <c r="BA17" s="139">
        <v>0</v>
      </c>
      <c r="BB17" s="139">
        <v>0</v>
      </c>
      <c r="BC17" s="139">
        <v>125199</v>
      </c>
      <c r="BD17" s="139"/>
      <c r="BE17" s="139">
        <v>0</v>
      </c>
      <c r="BF17" s="139">
        <f t="shared" si="24"/>
        <v>48825</v>
      </c>
      <c r="BG17" s="139">
        <f t="shared" si="25"/>
        <v>0</v>
      </c>
      <c r="BH17" s="139">
        <f t="shared" si="26"/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39">
        <v>0</v>
      </c>
      <c r="BO17" s="139">
        <f t="shared" si="27"/>
        <v>0</v>
      </c>
      <c r="BP17" s="139">
        <f t="shared" si="28"/>
        <v>0</v>
      </c>
      <c r="BQ17" s="139">
        <v>0</v>
      </c>
      <c r="BR17" s="139">
        <v>0</v>
      </c>
      <c r="BS17" s="139">
        <v>0</v>
      </c>
      <c r="BT17" s="139">
        <v>0</v>
      </c>
      <c r="BU17" s="139">
        <f t="shared" si="29"/>
        <v>0</v>
      </c>
      <c r="BV17" s="139">
        <v>0</v>
      </c>
      <c r="BW17" s="139">
        <v>0</v>
      </c>
      <c r="BX17" s="139">
        <v>0</v>
      </c>
      <c r="BY17" s="139">
        <v>0</v>
      </c>
      <c r="BZ17" s="139">
        <f t="shared" si="30"/>
        <v>0</v>
      </c>
      <c r="CA17" s="139">
        <v>0</v>
      </c>
      <c r="CB17" s="139">
        <v>0</v>
      </c>
      <c r="CC17" s="139">
        <v>0</v>
      </c>
      <c r="CD17" s="139">
        <v>0</v>
      </c>
      <c r="CE17" s="139">
        <v>41955</v>
      </c>
      <c r="CF17" s="139">
        <v>0</v>
      </c>
      <c r="CG17" s="139">
        <v>0</v>
      </c>
      <c r="CH17" s="139">
        <f t="shared" si="31"/>
        <v>0</v>
      </c>
      <c r="CI17" s="139">
        <f t="shared" si="32"/>
        <v>0</v>
      </c>
      <c r="CJ17" s="139">
        <f t="shared" si="32"/>
        <v>0</v>
      </c>
      <c r="CK17" s="139">
        <f t="shared" si="32"/>
        <v>0</v>
      </c>
      <c r="CL17" s="139">
        <f t="shared" si="32"/>
        <v>0</v>
      </c>
      <c r="CM17" s="139">
        <f t="shared" si="32"/>
        <v>0</v>
      </c>
      <c r="CN17" s="139">
        <f t="shared" si="32"/>
        <v>0</v>
      </c>
      <c r="CO17" s="139">
        <f t="shared" si="32"/>
        <v>0</v>
      </c>
      <c r="CP17" s="139">
        <f t="shared" si="32"/>
        <v>18378</v>
      </c>
      <c r="CQ17" s="139">
        <f t="shared" si="32"/>
        <v>48825</v>
      </c>
      <c r="CR17" s="139">
        <f t="shared" si="32"/>
        <v>0</v>
      </c>
      <c r="CS17" s="139">
        <f t="shared" si="32"/>
        <v>0</v>
      </c>
      <c r="CT17" s="139">
        <f t="shared" si="32"/>
        <v>0</v>
      </c>
      <c r="CU17" s="139">
        <f t="shared" si="32"/>
        <v>0</v>
      </c>
      <c r="CV17" s="139">
        <f t="shared" si="32"/>
        <v>0</v>
      </c>
      <c r="CW17" s="139">
        <f t="shared" si="32"/>
        <v>0</v>
      </c>
      <c r="CX17" s="139">
        <f t="shared" si="32"/>
        <v>0</v>
      </c>
      <c r="CY17" s="139">
        <f t="shared" si="33"/>
        <v>0</v>
      </c>
      <c r="CZ17" s="139">
        <f t="shared" si="33"/>
        <v>0</v>
      </c>
      <c r="DA17" s="139">
        <f t="shared" si="33"/>
        <v>0</v>
      </c>
      <c r="DB17" s="139">
        <f t="shared" si="33"/>
        <v>48825</v>
      </c>
      <c r="DC17" s="139">
        <f t="shared" si="33"/>
        <v>48825</v>
      </c>
      <c r="DD17" s="139">
        <f t="shared" si="33"/>
        <v>0</v>
      </c>
      <c r="DE17" s="139">
        <f t="shared" si="33"/>
        <v>0</v>
      </c>
      <c r="DF17" s="139">
        <f t="shared" si="33"/>
        <v>0</v>
      </c>
      <c r="DG17" s="139">
        <f t="shared" si="33"/>
        <v>167154</v>
      </c>
      <c r="DH17" s="139">
        <f t="shared" si="33"/>
        <v>0</v>
      </c>
      <c r="DI17" s="139">
        <f t="shared" si="33"/>
        <v>0</v>
      </c>
      <c r="DJ17" s="139">
        <f t="shared" si="33"/>
        <v>48825</v>
      </c>
    </row>
    <row r="18" spans="1:114" s="123" customFormat="1" ht="12" customHeight="1">
      <c r="A18" s="124" t="s">
        <v>207</v>
      </c>
      <c r="B18" s="125" t="s">
        <v>229</v>
      </c>
      <c r="C18" s="124" t="s">
        <v>230</v>
      </c>
      <c r="D18" s="139">
        <f t="shared" si="6"/>
        <v>1395350</v>
      </c>
      <c r="E18" s="139">
        <f t="shared" si="7"/>
        <v>423964</v>
      </c>
      <c r="F18" s="139">
        <v>0</v>
      </c>
      <c r="G18" s="139">
        <v>0</v>
      </c>
      <c r="H18" s="139">
        <v>0</v>
      </c>
      <c r="I18" s="139">
        <v>349389</v>
      </c>
      <c r="J18" s="140" t="s">
        <v>199</v>
      </c>
      <c r="K18" s="139">
        <v>74575</v>
      </c>
      <c r="L18" s="139">
        <v>971386</v>
      </c>
      <c r="M18" s="139">
        <f t="shared" si="8"/>
        <v>123908</v>
      </c>
      <c r="N18" s="139">
        <f t="shared" si="9"/>
        <v>0</v>
      </c>
      <c r="O18" s="139">
        <v>0</v>
      </c>
      <c r="P18" s="139">
        <v>0</v>
      </c>
      <c r="Q18" s="139">
        <v>0</v>
      </c>
      <c r="R18" s="139">
        <v>0</v>
      </c>
      <c r="S18" s="140" t="s">
        <v>199</v>
      </c>
      <c r="T18" s="139">
        <v>0</v>
      </c>
      <c r="U18" s="139">
        <v>123908</v>
      </c>
      <c r="V18" s="139">
        <f t="shared" si="10"/>
        <v>1519258</v>
      </c>
      <c r="W18" s="139">
        <f t="shared" si="11"/>
        <v>423964</v>
      </c>
      <c r="X18" s="139">
        <f t="shared" si="12"/>
        <v>0</v>
      </c>
      <c r="Y18" s="139">
        <f t="shared" si="13"/>
        <v>0</v>
      </c>
      <c r="Z18" s="139">
        <f t="shared" si="14"/>
        <v>0</v>
      </c>
      <c r="AA18" s="139">
        <f t="shared" si="15"/>
        <v>349389</v>
      </c>
      <c r="AB18" s="140" t="s">
        <v>199</v>
      </c>
      <c r="AC18" s="139">
        <f t="shared" si="16"/>
        <v>74575</v>
      </c>
      <c r="AD18" s="139">
        <f t="shared" si="17"/>
        <v>1095294</v>
      </c>
      <c r="AE18" s="139">
        <f t="shared" si="18"/>
        <v>267622</v>
      </c>
      <c r="AF18" s="139">
        <f t="shared" si="19"/>
        <v>267622</v>
      </c>
      <c r="AG18" s="139">
        <v>0</v>
      </c>
      <c r="AH18" s="139">
        <v>267622</v>
      </c>
      <c r="AI18" s="139">
        <v>0</v>
      </c>
      <c r="AJ18" s="139">
        <v>0</v>
      </c>
      <c r="AK18" s="139">
        <v>0</v>
      </c>
      <c r="AL18" s="139">
        <v>0</v>
      </c>
      <c r="AM18" s="139">
        <f t="shared" si="20"/>
        <v>1092475</v>
      </c>
      <c r="AN18" s="139">
        <f t="shared" si="21"/>
        <v>110981</v>
      </c>
      <c r="AO18" s="139">
        <v>71415</v>
      </c>
      <c r="AP18" s="139">
        <v>39566</v>
      </c>
      <c r="AQ18" s="139">
        <v>0</v>
      </c>
      <c r="AR18" s="139">
        <v>0</v>
      </c>
      <c r="AS18" s="139">
        <f t="shared" si="22"/>
        <v>40816</v>
      </c>
      <c r="AT18" s="139">
        <v>3741</v>
      </c>
      <c r="AU18" s="139">
        <v>32365</v>
      </c>
      <c r="AV18" s="139">
        <v>4710</v>
      </c>
      <c r="AW18" s="139">
        <v>4729</v>
      </c>
      <c r="AX18" s="139">
        <f t="shared" si="23"/>
        <v>935894</v>
      </c>
      <c r="AY18" s="139">
        <v>281947</v>
      </c>
      <c r="AZ18" s="139">
        <v>631045</v>
      </c>
      <c r="BA18" s="139">
        <v>21483</v>
      </c>
      <c r="BB18" s="139">
        <v>1419</v>
      </c>
      <c r="BC18" s="139">
        <v>8970</v>
      </c>
      <c r="BD18" s="139">
        <v>55</v>
      </c>
      <c r="BE18" s="139">
        <v>26283</v>
      </c>
      <c r="BF18" s="139">
        <f t="shared" si="24"/>
        <v>1386380</v>
      </c>
      <c r="BG18" s="139">
        <f t="shared" si="25"/>
        <v>0</v>
      </c>
      <c r="BH18" s="139">
        <f t="shared" si="26"/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39">
        <v>0</v>
      </c>
      <c r="BO18" s="139">
        <f t="shared" si="27"/>
        <v>0</v>
      </c>
      <c r="BP18" s="139">
        <f t="shared" si="28"/>
        <v>0</v>
      </c>
      <c r="BQ18" s="139">
        <v>0</v>
      </c>
      <c r="BR18" s="139">
        <v>0</v>
      </c>
      <c r="BS18" s="139">
        <v>0</v>
      </c>
      <c r="BT18" s="139">
        <v>0</v>
      </c>
      <c r="BU18" s="139">
        <f t="shared" si="29"/>
        <v>0</v>
      </c>
      <c r="BV18" s="139">
        <v>0</v>
      </c>
      <c r="BW18" s="139">
        <v>0</v>
      </c>
      <c r="BX18" s="139">
        <v>0</v>
      </c>
      <c r="BY18" s="139">
        <v>0</v>
      </c>
      <c r="BZ18" s="139">
        <f t="shared" si="30"/>
        <v>0</v>
      </c>
      <c r="CA18" s="139">
        <v>0</v>
      </c>
      <c r="CB18" s="139">
        <v>0</v>
      </c>
      <c r="CC18" s="139">
        <v>0</v>
      </c>
      <c r="CD18" s="139">
        <v>0</v>
      </c>
      <c r="CE18" s="139">
        <v>123908</v>
      </c>
      <c r="CF18" s="139">
        <v>0</v>
      </c>
      <c r="CG18" s="139">
        <v>0</v>
      </c>
      <c r="CH18" s="139">
        <f t="shared" si="31"/>
        <v>0</v>
      </c>
      <c r="CI18" s="139">
        <f t="shared" si="32"/>
        <v>267622</v>
      </c>
      <c r="CJ18" s="139">
        <f t="shared" si="32"/>
        <v>267622</v>
      </c>
      <c r="CK18" s="139">
        <f t="shared" si="32"/>
        <v>0</v>
      </c>
      <c r="CL18" s="139">
        <f t="shared" si="32"/>
        <v>267622</v>
      </c>
      <c r="CM18" s="139">
        <f t="shared" si="32"/>
        <v>0</v>
      </c>
      <c r="CN18" s="139">
        <f t="shared" si="32"/>
        <v>0</v>
      </c>
      <c r="CO18" s="139">
        <f t="shared" si="32"/>
        <v>0</v>
      </c>
      <c r="CP18" s="139">
        <f t="shared" si="32"/>
        <v>0</v>
      </c>
      <c r="CQ18" s="139">
        <f t="shared" si="32"/>
        <v>1092475</v>
      </c>
      <c r="CR18" s="139">
        <f t="shared" si="32"/>
        <v>110981</v>
      </c>
      <c r="CS18" s="139">
        <f t="shared" si="32"/>
        <v>71415</v>
      </c>
      <c r="CT18" s="139">
        <f t="shared" si="32"/>
        <v>39566</v>
      </c>
      <c r="CU18" s="139">
        <f t="shared" si="32"/>
        <v>0</v>
      </c>
      <c r="CV18" s="139">
        <f t="shared" si="32"/>
        <v>0</v>
      </c>
      <c r="CW18" s="139">
        <f t="shared" si="32"/>
        <v>40816</v>
      </c>
      <c r="CX18" s="139">
        <f t="shared" si="32"/>
        <v>3741</v>
      </c>
      <c r="CY18" s="139">
        <f t="shared" si="33"/>
        <v>32365</v>
      </c>
      <c r="CZ18" s="139">
        <f t="shared" si="33"/>
        <v>4710</v>
      </c>
      <c r="DA18" s="139">
        <f t="shared" si="33"/>
        <v>4729</v>
      </c>
      <c r="DB18" s="139">
        <f t="shared" si="33"/>
        <v>935894</v>
      </c>
      <c r="DC18" s="139">
        <f t="shared" si="33"/>
        <v>281947</v>
      </c>
      <c r="DD18" s="139">
        <f t="shared" si="33"/>
        <v>631045</v>
      </c>
      <c r="DE18" s="139">
        <f t="shared" si="33"/>
        <v>21483</v>
      </c>
      <c r="DF18" s="139">
        <f t="shared" si="33"/>
        <v>1419</v>
      </c>
      <c r="DG18" s="139">
        <f t="shared" si="33"/>
        <v>132878</v>
      </c>
      <c r="DH18" s="139">
        <f t="shared" si="33"/>
        <v>55</v>
      </c>
      <c r="DI18" s="139">
        <f t="shared" si="33"/>
        <v>26283</v>
      </c>
      <c r="DJ18" s="139">
        <f t="shared" si="33"/>
        <v>1386380</v>
      </c>
    </row>
    <row r="19" spans="1:114" s="123" customFormat="1" ht="12" customHeight="1">
      <c r="A19" s="124" t="s">
        <v>207</v>
      </c>
      <c r="B19" s="125" t="s">
        <v>231</v>
      </c>
      <c r="C19" s="124" t="s">
        <v>232</v>
      </c>
      <c r="D19" s="139">
        <f t="shared" si="6"/>
        <v>320098</v>
      </c>
      <c r="E19" s="139">
        <f t="shared" si="7"/>
        <v>70404</v>
      </c>
      <c r="F19" s="139">
        <v>0</v>
      </c>
      <c r="G19" s="139">
        <v>0</v>
      </c>
      <c r="H19" s="139">
        <v>0</v>
      </c>
      <c r="I19" s="139">
        <v>65003</v>
      </c>
      <c r="J19" s="140" t="s">
        <v>199</v>
      </c>
      <c r="K19" s="139">
        <v>5401</v>
      </c>
      <c r="L19" s="139">
        <v>249694</v>
      </c>
      <c r="M19" s="139">
        <f t="shared" si="8"/>
        <v>52832</v>
      </c>
      <c r="N19" s="139">
        <f t="shared" si="9"/>
        <v>0</v>
      </c>
      <c r="O19" s="139">
        <v>0</v>
      </c>
      <c r="P19" s="139">
        <v>0</v>
      </c>
      <c r="Q19" s="139">
        <v>0</v>
      </c>
      <c r="R19" s="139">
        <v>0</v>
      </c>
      <c r="S19" s="140" t="s">
        <v>199</v>
      </c>
      <c r="T19" s="139">
        <v>0</v>
      </c>
      <c r="U19" s="139">
        <v>52832</v>
      </c>
      <c r="V19" s="139">
        <f t="shared" si="10"/>
        <v>372930</v>
      </c>
      <c r="W19" s="139">
        <f t="shared" si="11"/>
        <v>70404</v>
      </c>
      <c r="X19" s="139">
        <f t="shared" si="12"/>
        <v>0</v>
      </c>
      <c r="Y19" s="139">
        <f t="shared" si="13"/>
        <v>0</v>
      </c>
      <c r="Z19" s="139">
        <f t="shared" si="14"/>
        <v>0</v>
      </c>
      <c r="AA19" s="139">
        <f t="shared" si="15"/>
        <v>65003</v>
      </c>
      <c r="AB19" s="140" t="s">
        <v>199</v>
      </c>
      <c r="AC19" s="139">
        <f t="shared" si="16"/>
        <v>5401</v>
      </c>
      <c r="AD19" s="139">
        <f t="shared" si="17"/>
        <v>302526</v>
      </c>
      <c r="AE19" s="139">
        <f t="shared" si="18"/>
        <v>0</v>
      </c>
      <c r="AF19" s="139">
        <f t="shared" si="19"/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22824</v>
      </c>
      <c r="AM19" s="139">
        <f t="shared" si="20"/>
        <v>141784</v>
      </c>
      <c r="AN19" s="139">
        <f t="shared" si="21"/>
        <v>65106</v>
      </c>
      <c r="AO19" s="139">
        <v>59766</v>
      </c>
      <c r="AP19" s="139">
        <v>5340</v>
      </c>
      <c r="AQ19" s="139">
        <v>0</v>
      </c>
      <c r="AR19" s="139">
        <v>0</v>
      </c>
      <c r="AS19" s="139">
        <f t="shared" si="22"/>
        <v>824</v>
      </c>
      <c r="AT19" s="139">
        <v>824</v>
      </c>
      <c r="AU19" s="139">
        <v>0</v>
      </c>
      <c r="AV19" s="139">
        <v>0</v>
      </c>
      <c r="AW19" s="139">
        <v>0</v>
      </c>
      <c r="AX19" s="139">
        <f t="shared" si="23"/>
        <v>75854</v>
      </c>
      <c r="AY19" s="139">
        <v>70426</v>
      </c>
      <c r="AZ19" s="139">
        <v>0</v>
      </c>
      <c r="BA19" s="139">
        <v>0</v>
      </c>
      <c r="BB19" s="139">
        <v>5428</v>
      </c>
      <c r="BC19" s="139">
        <v>155490</v>
      </c>
      <c r="BD19" s="139">
        <v>0</v>
      </c>
      <c r="BE19" s="139">
        <v>0</v>
      </c>
      <c r="BF19" s="139">
        <f t="shared" si="24"/>
        <v>141784</v>
      </c>
      <c r="BG19" s="139">
        <f t="shared" si="25"/>
        <v>0</v>
      </c>
      <c r="BH19" s="139">
        <f t="shared" si="26"/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39">
        <v>0</v>
      </c>
      <c r="BO19" s="139">
        <f t="shared" si="27"/>
        <v>0</v>
      </c>
      <c r="BP19" s="139">
        <f t="shared" si="28"/>
        <v>0</v>
      </c>
      <c r="BQ19" s="139">
        <v>0</v>
      </c>
      <c r="BR19" s="139">
        <v>0</v>
      </c>
      <c r="BS19" s="139">
        <v>0</v>
      </c>
      <c r="BT19" s="139">
        <v>0</v>
      </c>
      <c r="BU19" s="139">
        <f t="shared" si="29"/>
        <v>0</v>
      </c>
      <c r="BV19" s="139">
        <v>0</v>
      </c>
      <c r="BW19" s="139">
        <v>0</v>
      </c>
      <c r="BX19" s="139">
        <v>0</v>
      </c>
      <c r="BY19" s="139">
        <v>0</v>
      </c>
      <c r="BZ19" s="139">
        <f t="shared" si="30"/>
        <v>0</v>
      </c>
      <c r="CA19" s="139">
        <v>0</v>
      </c>
      <c r="CB19" s="139">
        <v>0</v>
      </c>
      <c r="CC19" s="139">
        <v>0</v>
      </c>
      <c r="CD19" s="139">
        <v>0</v>
      </c>
      <c r="CE19" s="139">
        <v>52832</v>
      </c>
      <c r="CF19" s="139">
        <v>0</v>
      </c>
      <c r="CG19" s="139">
        <v>0</v>
      </c>
      <c r="CH19" s="139">
        <f t="shared" si="31"/>
        <v>0</v>
      </c>
      <c r="CI19" s="139">
        <f t="shared" si="32"/>
        <v>0</v>
      </c>
      <c r="CJ19" s="139">
        <f t="shared" si="32"/>
        <v>0</v>
      </c>
      <c r="CK19" s="139">
        <f t="shared" si="32"/>
        <v>0</v>
      </c>
      <c r="CL19" s="139">
        <f t="shared" si="32"/>
        <v>0</v>
      </c>
      <c r="CM19" s="139">
        <f t="shared" si="32"/>
        <v>0</v>
      </c>
      <c r="CN19" s="139">
        <f t="shared" si="32"/>
        <v>0</v>
      </c>
      <c r="CO19" s="139">
        <f t="shared" si="32"/>
        <v>0</v>
      </c>
      <c r="CP19" s="139">
        <f t="shared" si="32"/>
        <v>22824</v>
      </c>
      <c r="CQ19" s="139">
        <f t="shared" si="32"/>
        <v>141784</v>
      </c>
      <c r="CR19" s="139">
        <f t="shared" si="32"/>
        <v>65106</v>
      </c>
      <c r="CS19" s="139">
        <f t="shared" si="32"/>
        <v>59766</v>
      </c>
      <c r="CT19" s="139">
        <f t="shared" si="32"/>
        <v>5340</v>
      </c>
      <c r="CU19" s="139">
        <f t="shared" si="32"/>
        <v>0</v>
      </c>
      <c r="CV19" s="139">
        <f t="shared" si="32"/>
        <v>0</v>
      </c>
      <c r="CW19" s="139">
        <f t="shared" si="32"/>
        <v>824</v>
      </c>
      <c r="CX19" s="139">
        <f t="shared" si="32"/>
        <v>824</v>
      </c>
      <c r="CY19" s="139">
        <f t="shared" si="33"/>
        <v>0</v>
      </c>
      <c r="CZ19" s="139">
        <f t="shared" si="33"/>
        <v>0</v>
      </c>
      <c r="DA19" s="139">
        <f t="shared" si="33"/>
        <v>0</v>
      </c>
      <c r="DB19" s="139">
        <f t="shared" si="33"/>
        <v>75854</v>
      </c>
      <c r="DC19" s="139">
        <f t="shared" si="33"/>
        <v>70426</v>
      </c>
      <c r="DD19" s="139">
        <f t="shared" si="33"/>
        <v>0</v>
      </c>
      <c r="DE19" s="139">
        <f t="shared" si="33"/>
        <v>0</v>
      </c>
      <c r="DF19" s="139">
        <f t="shared" si="33"/>
        <v>5428</v>
      </c>
      <c r="DG19" s="139">
        <f t="shared" si="33"/>
        <v>208322</v>
      </c>
      <c r="DH19" s="139">
        <f t="shared" si="33"/>
        <v>0</v>
      </c>
      <c r="DI19" s="139">
        <f t="shared" si="33"/>
        <v>0</v>
      </c>
      <c r="DJ19" s="139">
        <f t="shared" si="33"/>
        <v>141784</v>
      </c>
    </row>
    <row r="20" spans="1:114" s="123" customFormat="1" ht="12" customHeight="1">
      <c r="A20" s="124" t="s">
        <v>207</v>
      </c>
      <c r="B20" s="125" t="s">
        <v>233</v>
      </c>
      <c r="C20" s="124" t="s">
        <v>234</v>
      </c>
      <c r="D20" s="139">
        <f t="shared" si="6"/>
        <v>189463</v>
      </c>
      <c r="E20" s="139">
        <f t="shared" si="7"/>
        <v>17138</v>
      </c>
      <c r="F20" s="139">
        <v>0</v>
      </c>
      <c r="G20" s="139">
        <v>0</v>
      </c>
      <c r="H20" s="139">
        <v>0</v>
      </c>
      <c r="I20" s="139">
        <v>320</v>
      </c>
      <c r="J20" s="140" t="s">
        <v>199</v>
      </c>
      <c r="K20" s="139">
        <v>16818</v>
      </c>
      <c r="L20" s="139">
        <v>172325</v>
      </c>
      <c r="M20" s="139">
        <f t="shared" si="8"/>
        <v>104665</v>
      </c>
      <c r="N20" s="139">
        <f t="shared" si="9"/>
        <v>0</v>
      </c>
      <c r="O20" s="139">
        <v>0</v>
      </c>
      <c r="P20" s="139">
        <v>0</v>
      </c>
      <c r="Q20" s="139">
        <v>0</v>
      </c>
      <c r="R20" s="139">
        <v>0</v>
      </c>
      <c r="S20" s="140" t="s">
        <v>199</v>
      </c>
      <c r="T20" s="139">
        <v>0</v>
      </c>
      <c r="U20" s="139">
        <v>104665</v>
      </c>
      <c r="V20" s="139">
        <f t="shared" si="10"/>
        <v>294128</v>
      </c>
      <c r="W20" s="139">
        <f t="shared" si="11"/>
        <v>17138</v>
      </c>
      <c r="X20" s="139">
        <f t="shared" si="12"/>
        <v>0</v>
      </c>
      <c r="Y20" s="139">
        <f t="shared" si="13"/>
        <v>0</v>
      </c>
      <c r="Z20" s="139">
        <f t="shared" si="14"/>
        <v>0</v>
      </c>
      <c r="AA20" s="139">
        <f t="shared" si="15"/>
        <v>320</v>
      </c>
      <c r="AB20" s="140" t="s">
        <v>199</v>
      </c>
      <c r="AC20" s="139">
        <f t="shared" si="16"/>
        <v>16818</v>
      </c>
      <c r="AD20" s="139">
        <f t="shared" si="17"/>
        <v>276990</v>
      </c>
      <c r="AE20" s="139">
        <f t="shared" si="18"/>
        <v>0</v>
      </c>
      <c r="AF20" s="139">
        <f t="shared" si="19"/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f t="shared" si="20"/>
        <v>57278</v>
      </c>
      <c r="AN20" s="139">
        <f t="shared" si="21"/>
        <v>0</v>
      </c>
      <c r="AO20" s="139">
        <v>0</v>
      </c>
      <c r="AP20" s="139">
        <v>0</v>
      </c>
      <c r="AQ20" s="139">
        <v>0</v>
      </c>
      <c r="AR20" s="139">
        <v>0</v>
      </c>
      <c r="AS20" s="139">
        <f t="shared" si="22"/>
        <v>57278</v>
      </c>
      <c r="AT20" s="139">
        <v>57278</v>
      </c>
      <c r="AU20" s="139">
        <v>0</v>
      </c>
      <c r="AV20" s="139">
        <v>0</v>
      </c>
      <c r="AW20" s="139">
        <v>0</v>
      </c>
      <c r="AX20" s="139">
        <f t="shared" si="23"/>
        <v>0</v>
      </c>
      <c r="AY20" s="139">
        <v>0</v>
      </c>
      <c r="AZ20" s="139">
        <v>0</v>
      </c>
      <c r="BA20" s="139">
        <v>0</v>
      </c>
      <c r="BB20" s="139">
        <v>0</v>
      </c>
      <c r="BC20" s="139">
        <v>132185</v>
      </c>
      <c r="BD20" s="139">
        <v>0</v>
      </c>
      <c r="BE20" s="139">
        <v>0</v>
      </c>
      <c r="BF20" s="139">
        <f t="shared" si="24"/>
        <v>57278</v>
      </c>
      <c r="BG20" s="139">
        <f t="shared" si="25"/>
        <v>0</v>
      </c>
      <c r="BH20" s="139">
        <f t="shared" si="26"/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39">
        <v>0</v>
      </c>
      <c r="BO20" s="139">
        <f t="shared" si="27"/>
        <v>0</v>
      </c>
      <c r="BP20" s="139">
        <f t="shared" si="28"/>
        <v>0</v>
      </c>
      <c r="BQ20" s="139">
        <v>0</v>
      </c>
      <c r="BR20" s="139">
        <v>0</v>
      </c>
      <c r="BS20" s="139">
        <v>0</v>
      </c>
      <c r="BT20" s="139">
        <v>0</v>
      </c>
      <c r="BU20" s="139">
        <f t="shared" si="29"/>
        <v>0</v>
      </c>
      <c r="BV20" s="139">
        <v>0</v>
      </c>
      <c r="BW20" s="139">
        <v>0</v>
      </c>
      <c r="BX20" s="139">
        <v>0</v>
      </c>
      <c r="BY20" s="139">
        <v>0</v>
      </c>
      <c r="BZ20" s="139">
        <f t="shared" si="30"/>
        <v>0</v>
      </c>
      <c r="CA20" s="139">
        <v>0</v>
      </c>
      <c r="CB20" s="139">
        <v>0</v>
      </c>
      <c r="CC20" s="139">
        <v>0</v>
      </c>
      <c r="CD20" s="139">
        <v>0</v>
      </c>
      <c r="CE20" s="139">
        <v>104665</v>
      </c>
      <c r="CF20" s="139">
        <v>0</v>
      </c>
      <c r="CG20" s="139">
        <v>0</v>
      </c>
      <c r="CH20" s="139">
        <f t="shared" si="31"/>
        <v>0</v>
      </c>
      <c r="CI20" s="139">
        <f t="shared" si="32"/>
        <v>0</v>
      </c>
      <c r="CJ20" s="139">
        <f t="shared" si="32"/>
        <v>0</v>
      </c>
      <c r="CK20" s="139">
        <f t="shared" si="32"/>
        <v>0</v>
      </c>
      <c r="CL20" s="139">
        <f t="shared" si="32"/>
        <v>0</v>
      </c>
      <c r="CM20" s="139">
        <f t="shared" si="32"/>
        <v>0</v>
      </c>
      <c r="CN20" s="139">
        <f t="shared" si="32"/>
        <v>0</v>
      </c>
      <c r="CO20" s="139">
        <f t="shared" si="32"/>
        <v>0</v>
      </c>
      <c r="CP20" s="139">
        <f t="shared" si="32"/>
        <v>0</v>
      </c>
      <c r="CQ20" s="139">
        <f t="shared" si="32"/>
        <v>57278</v>
      </c>
      <c r="CR20" s="139">
        <f t="shared" si="32"/>
        <v>0</v>
      </c>
      <c r="CS20" s="139">
        <f t="shared" si="32"/>
        <v>0</v>
      </c>
      <c r="CT20" s="139">
        <f t="shared" si="32"/>
        <v>0</v>
      </c>
      <c r="CU20" s="139">
        <f t="shared" si="32"/>
        <v>0</v>
      </c>
      <c r="CV20" s="139">
        <f t="shared" si="32"/>
        <v>0</v>
      </c>
      <c r="CW20" s="139">
        <f t="shared" si="32"/>
        <v>57278</v>
      </c>
      <c r="CX20" s="139">
        <f t="shared" si="32"/>
        <v>57278</v>
      </c>
      <c r="CY20" s="139">
        <f t="shared" si="33"/>
        <v>0</v>
      </c>
      <c r="CZ20" s="139">
        <f t="shared" si="33"/>
        <v>0</v>
      </c>
      <c r="DA20" s="139">
        <f t="shared" si="33"/>
        <v>0</v>
      </c>
      <c r="DB20" s="139">
        <f t="shared" si="33"/>
        <v>0</v>
      </c>
      <c r="DC20" s="139">
        <f t="shared" si="33"/>
        <v>0</v>
      </c>
      <c r="DD20" s="139">
        <f t="shared" si="33"/>
        <v>0</v>
      </c>
      <c r="DE20" s="139">
        <f t="shared" si="33"/>
        <v>0</v>
      </c>
      <c r="DF20" s="139">
        <f t="shared" si="33"/>
        <v>0</v>
      </c>
      <c r="DG20" s="139">
        <f t="shared" si="33"/>
        <v>236850</v>
      </c>
      <c r="DH20" s="139">
        <f t="shared" si="33"/>
        <v>0</v>
      </c>
      <c r="DI20" s="139">
        <f t="shared" si="33"/>
        <v>0</v>
      </c>
      <c r="DJ20" s="139">
        <f t="shared" si="33"/>
        <v>57278</v>
      </c>
    </row>
    <row r="21" spans="1:114" s="123" customFormat="1" ht="12" customHeight="1">
      <c r="A21" s="124" t="s">
        <v>207</v>
      </c>
      <c r="B21" s="125" t="s">
        <v>235</v>
      </c>
      <c r="C21" s="124" t="s">
        <v>236</v>
      </c>
      <c r="D21" s="139">
        <f t="shared" si="6"/>
        <v>450861</v>
      </c>
      <c r="E21" s="139">
        <f t="shared" si="7"/>
        <v>24</v>
      </c>
      <c r="F21" s="139">
        <v>0</v>
      </c>
      <c r="G21" s="139">
        <v>0</v>
      </c>
      <c r="H21" s="139">
        <v>0</v>
      </c>
      <c r="I21" s="139">
        <v>0</v>
      </c>
      <c r="J21" s="140" t="s">
        <v>199</v>
      </c>
      <c r="K21" s="139">
        <v>24</v>
      </c>
      <c r="L21" s="139">
        <v>450837</v>
      </c>
      <c r="M21" s="139">
        <f t="shared" si="8"/>
        <v>67586</v>
      </c>
      <c r="N21" s="139">
        <f t="shared" si="9"/>
        <v>0</v>
      </c>
      <c r="O21" s="139">
        <v>0</v>
      </c>
      <c r="P21" s="139">
        <v>0</v>
      </c>
      <c r="Q21" s="139">
        <v>0</v>
      </c>
      <c r="R21" s="139">
        <v>0</v>
      </c>
      <c r="S21" s="140" t="s">
        <v>199</v>
      </c>
      <c r="T21" s="139">
        <v>0</v>
      </c>
      <c r="U21" s="139">
        <v>67586</v>
      </c>
      <c r="V21" s="139">
        <f t="shared" si="10"/>
        <v>518447</v>
      </c>
      <c r="W21" s="139">
        <f t="shared" si="11"/>
        <v>24</v>
      </c>
      <c r="X21" s="139">
        <f t="shared" si="12"/>
        <v>0</v>
      </c>
      <c r="Y21" s="139">
        <f t="shared" si="13"/>
        <v>0</v>
      </c>
      <c r="Z21" s="139">
        <f t="shared" si="14"/>
        <v>0</v>
      </c>
      <c r="AA21" s="139">
        <f t="shared" si="15"/>
        <v>0</v>
      </c>
      <c r="AB21" s="140" t="s">
        <v>199</v>
      </c>
      <c r="AC21" s="139">
        <f t="shared" si="16"/>
        <v>24</v>
      </c>
      <c r="AD21" s="139">
        <f t="shared" si="17"/>
        <v>518423</v>
      </c>
      <c r="AE21" s="139">
        <f t="shared" si="18"/>
        <v>0</v>
      </c>
      <c r="AF21" s="139">
        <f t="shared" si="19"/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26649</v>
      </c>
      <c r="AM21" s="139">
        <f t="shared" si="20"/>
        <v>233549</v>
      </c>
      <c r="AN21" s="139">
        <f t="shared" si="21"/>
        <v>0</v>
      </c>
      <c r="AO21" s="139">
        <v>0</v>
      </c>
      <c r="AP21" s="139">
        <v>0</v>
      </c>
      <c r="AQ21" s="139">
        <v>0</v>
      </c>
      <c r="AR21" s="139">
        <v>0</v>
      </c>
      <c r="AS21" s="139">
        <f t="shared" si="22"/>
        <v>0</v>
      </c>
      <c r="AT21" s="139">
        <v>0</v>
      </c>
      <c r="AU21" s="139">
        <v>0</v>
      </c>
      <c r="AV21" s="139">
        <v>0</v>
      </c>
      <c r="AW21" s="139">
        <v>0</v>
      </c>
      <c r="AX21" s="139">
        <f t="shared" si="23"/>
        <v>233549</v>
      </c>
      <c r="AY21" s="139">
        <v>162701</v>
      </c>
      <c r="AZ21" s="139">
        <v>0</v>
      </c>
      <c r="BA21" s="139">
        <v>0</v>
      </c>
      <c r="BB21" s="139">
        <v>70848</v>
      </c>
      <c r="BC21" s="139">
        <v>190663</v>
      </c>
      <c r="BD21" s="139">
        <v>0</v>
      </c>
      <c r="BE21" s="139">
        <v>0</v>
      </c>
      <c r="BF21" s="139">
        <f t="shared" si="24"/>
        <v>233549</v>
      </c>
      <c r="BG21" s="139">
        <f t="shared" si="25"/>
        <v>0</v>
      </c>
      <c r="BH21" s="139">
        <f t="shared" si="26"/>
        <v>0</v>
      </c>
      <c r="BI21" s="139">
        <v>0</v>
      </c>
      <c r="BJ21" s="139">
        <v>0</v>
      </c>
      <c r="BK21" s="139">
        <v>0</v>
      </c>
      <c r="BL21" s="139">
        <v>0</v>
      </c>
      <c r="BM21" s="139">
        <v>0</v>
      </c>
      <c r="BN21" s="139">
        <v>0</v>
      </c>
      <c r="BO21" s="139">
        <f t="shared" si="27"/>
        <v>0</v>
      </c>
      <c r="BP21" s="139">
        <f t="shared" si="28"/>
        <v>0</v>
      </c>
      <c r="BQ21" s="139">
        <v>0</v>
      </c>
      <c r="BR21" s="139">
        <v>0</v>
      </c>
      <c r="BS21" s="139">
        <v>0</v>
      </c>
      <c r="BT21" s="139">
        <v>0</v>
      </c>
      <c r="BU21" s="139">
        <f t="shared" si="29"/>
        <v>0</v>
      </c>
      <c r="BV21" s="139">
        <v>0</v>
      </c>
      <c r="BW21" s="139">
        <v>0</v>
      </c>
      <c r="BX21" s="139">
        <v>0</v>
      </c>
      <c r="BY21" s="139">
        <v>0</v>
      </c>
      <c r="BZ21" s="139">
        <f t="shared" si="30"/>
        <v>0</v>
      </c>
      <c r="CA21" s="139">
        <v>0</v>
      </c>
      <c r="CB21" s="139">
        <v>0</v>
      </c>
      <c r="CC21" s="139">
        <v>0</v>
      </c>
      <c r="CD21" s="139">
        <v>0</v>
      </c>
      <c r="CE21" s="139">
        <v>67586</v>
      </c>
      <c r="CF21" s="139">
        <v>0</v>
      </c>
      <c r="CG21" s="139">
        <v>0</v>
      </c>
      <c r="CH21" s="139">
        <f t="shared" si="31"/>
        <v>0</v>
      </c>
      <c r="CI21" s="139">
        <f t="shared" si="32"/>
        <v>0</v>
      </c>
      <c r="CJ21" s="139">
        <f t="shared" si="32"/>
        <v>0</v>
      </c>
      <c r="CK21" s="139">
        <f t="shared" si="32"/>
        <v>0</v>
      </c>
      <c r="CL21" s="139">
        <f t="shared" si="32"/>
        <v>0</v>
      </c>
      <c r="CM21" s="139">
        <f t="shared" si="32"/>
        <v>0</v>
      </c>
      <c r="CN21" s="139">
        <f t="shared" si="32"/>
        <v>0</v>
      </c>
      <c r="CO21" s="139">
        <f t="shared" si="32"/>
        <v>0</v>
      </c>
      <c r="CP21" s="139">
        <f t="shared" si="32"/>
        <v>26649</v>
      </c>
      <c r="CQ21" s="139">
        <f t="shared" si="32"/>
        <v>233549</v>
      </c>
      <c r="CR21" s="139">
        <f t="shared" si="32"/>
        <v>0</v>
      </c>
      <c r="CS21" s="139">
        <f t="shared" si="32"/>
        <v>0</v>
      </c>
      <c r="CT21" s="139">
        <f t="shared" si="32"/>
        <v>0</v>
      </c>
      <c r="CU21" s="139">
        <f t="shared" si="32"/>
        <v>0</v>
      </c>
      <c r="CV21" s="139">
        <f t="shared" si="32"/>
        <v>0</v>
      </c>
      <c r="CW21" s="139">
        <f t="shared" si="32"/>
        <v>0</v>
      </c>
      <c r="CX21" s="139">
        <f t="shared" si="32"/>
        <v>0</v>
      </c>
      <c r="CY21" s="139">
        <f t="shared" si="33"/>
        <v>0</v>
      </c>
      <c r="CZ21" s="139">
        <f t="shared" si="33"/>
        <v>0</v>
      </c>
      <c r="DA21" s="139">
        <f t="shared" si="33"/>
        <v>0</v>
      </c>
      <c r="DB21" s="139">
        <f t="shared" si="33"/>
        <v>233549</v>
      </c>
      <c r="DC21" s="139">
        <f t="shared" si="33"/>
        <v>162701</v>
      </c>
      <c r="DD21" s="139">
        <f t="shared" si="33"/>
        <v>0</v>
      </c>
      <c r="DE21" s="139">
        <f t="shared" si="33"/>
        <v>0</v>
      </c>
      <c r="DF21" s="139">
        <f t="shared" si="33"/>
        <v>70848</v>
      </c>
      <c r="DG21" s="139">
        <f t="shared" si="33"/>
        <v>258249</v>
      </c>
      <c r="DH21" s="139">
        <f t="shared" si="33"/>
        <v>0</v>
      </c>
      <c r="DI21" s="139">
        <f t="shared" si="33"/>
        <v>0</v>
      </c>
      <c r="DJ21" s="139">
        <f t="shared" si="33"/>
        <v>233549</v>
      </c>
    </row>
    <row r="22" spans="1:114" s="123" customFormat="1" ht="12" customHeight="1">
      <c r="A22" s="124" t="s">
        <v>207</v>
      </c>
      <c r="B22" s="125" t="s">
        <v>237</v>
      </c>
      <c r="C22" s="124" t="s">
        <v>238</v>
      </c>
      <c r="D22" s="139">
        <f t="shared" si="6"/>
        <v>196876</v>
      </c>
      <c r="E22" s="139">
        <f t="shared" si="7"/>
        <v>792</v>
      </c>
      <c r="F22" s="139">
        <v>0</v>
      </c>
      <c r="G22" s="139">
        <v>450</v>
      </c>
      <c r="H22" s="139">
        <v>0</v>
      </c>
      <c r="I22" s="139">
        <v>162</v>
      </c>
      <c r="J22" s="140" t="s">
        <v>199</v>
      </c>
      <c r="K22" s="139">
        <v>180</v>
      </c>
      <c r="L22" s="139">
        <v>196084</v>
      </c>
      <c r="M22" s="139">
        <f t="shared" si="8"/>
        <v>56382</v>
      </c>
      <c r="N22" s="139">
        <f t="shared" si="9"/>
        <v>24</v>
      </c>
      <c r="O22" s="139">
        <v>0</v>
      </c>
      <c r="P22" s="139">
        <v>0</v>
      </c>
      <c r="Q22" s="139">
        <v>0</v>
      </c>
      <c r="R22" s="139">
        <v>0</v>
      </c>
      <c r="S22" s="140" t="s">
        <v>199</v>
      </c>
      <c r="T22" s="139">
        <v>24</v>
      </c>
      <c r="U22" s="139">
        <v>56358</v>
      </c>
      <c r="V22" s="139">
        <f t="shared" si="10"/>
        <v>253258</v>
      </c>
      <c r="W22" s="139">
        <f t="shared" si="11"/>
        <v>816</v>
      </c>
      <c r="X22" s="139">
        <f t="shared" si="12"/>
        <v>0</v>
      </c>
      <c r="Y22" s="139">
        <f t="shared" si="13"/>
        <v>450</v>
      </c>
      <c r="Z22" s="139">
        <f t="shared" si="14"/>
        <v>0</v>
      </c>
      <c r="AA22" s="139">
        <f t="shared" si="15"/>
        <v>162</v>
      </c>
      <c r="AB22" s="140" t="s">
        <v>199</v>
      </c>
      <c r="AC22" s="139">
        <f t="shared" si="16"/>
        <v>204</v>
      </c>
      <c r="AD22" s="139">
        <f t="shared" si="17"/>
        <v>252442</v>
      </c>
      <c r="AE22" s="139">
        <f t="shared" si="18"/>
        <v>0</v>
      </c>
      <c r="AF22" s="139">
        <f t="shared" si="19"/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f t="shared" si="20"/>
        <v>196876</v>
      </c>
      <c r="AN22" s="139">
        <f t="shared" si="21"/>
        <v>33619</v>
      </c>
      <c r="AO22" s="139">
        <v>0</v>
      </c>
      <c r="AP22" s="139">
        <v>33619</v>
      </c>
      <c r="AQ22" s="139">
        <v>0</v>
      </c>
      <c r="AR22" s="139">
        <v>0</v>
      </c>
      <c r="AS22" s="139">
        <f t="shared" si="22"/>
        <v>4409</v>
      </c>
      <c r="AT22" s="139">
        <v>4409</v>
      </c>
      <c r="AU22" s="139">
        <v>0</v>
      </c>
      <c r="AV22" s="139">
        <v>0</v>
      </c>
      <c r="AW22" s="139">
        <v>0</v>
      </c>
      <c r="AX22" s="139">
        <f t="shared" si="23"/>
        <v>158848</v>
      </c>
      <c r="AY22" s="139">
        <v>52239</v>
      </c>
      <c r="AZ22" s="139">
        <v>106223</v>
      </c>
      <c r="BA22" s="139">
        <v>386</v>
      </c>
      <c r="BB22" s="139">
        <v>0</v>
      </c>
      <c r="BC22" s="139">
        <v>0</v>
      </c>
      <c r="BD22" s="139">
        <v>0</v>
      </c>
      <c r="BE22" s="139">
        <v>0</v>
      </c>
      <c r="BF22" s="139">
        <f t="shared" si="24"/>
        <v>196876</v>
      </c>
      <c r="BG22" s="139">
        <f t="shared" si="25"/>
        <v>0</v>
      </c>
      <c r="BH22" s="139">
        <f t="shared" si="26"/>
        <v>0</v>
      </c>
      <c r="BI22" s="139">
        <v>0</v>
      </c>
      <c r="BJ22" s="139">
        <v>0</v>
      </c>
      <c r="BK22" s="139">
        <v>0</v>
      </c>
      <c r="BL22" s="139">
        <v>0</v>
      </c>
      <c r="BM22" s="139">
        <v>0</v>
      </c>
      <c r="BN22" s="139">
        <v>0</v>
      </c>
      <c r="BO22" s="139">
        <f t="shared" si="27"/>
        <v>2000</v>
      </c>
      <c r="BP22" s="139">
        <f t="shared" si="28"/>
        <v>0</v>
      </c>
      <c r="BQ22" s="139">
        <v>0</v>
      </c>
      <c r="BR22" s="139">
        <v>0</v>
      </c>
      <c r="BS22" s="139">
        <v>0</v>
      </c>
      <c r="BT22" s="139">
        <v>0</v>
      </c>
      <c r="BU22" s="139">
        <f t="shared" si="29"/>
        <v>2000</v>
      </c>
      <c r="BV22" s="139">
        <v>2000</v>
      </c>
      <c r="BW22" s="139">
        <v>0</v>
      </c>
      <c r="BX22" s="139">
        <v>0</v>
      </c>
      <c r="BY22" s="139">
        <v>0</v>
      </c>
      <c r="BZ22" s="139">
        <f t="shared" si="30"/>
        <v>0</v>
      </c>
      <c r="CA22" s="139">
        <v>0</v>
      </c>
      <c r="CB22" s="139">
        <v>0</v>
      </c>
      <c r="CC22" s="139">
        <v>0</v>
      </c>
      <c r="CD22" s="139">
        <v>0</v>
      </c>
      <c r="CE22" s="139">
        <v>54382</v>
      </c>
      <c r="CF22" s="139">
        <v>0</v>
      </c>
      <c r="CG22" s="139">
        <v>0</v>
      </c>
      <c r="CH22" s="139">
        <f t="shared" si="31"/>
        <v>2000</v>
      </c>
      <c r="CI22" s="139">
        <f t="shared" si="32"/>
        <v>0</v>
      </c>
      <c r="CJ22" s="139">
        <f t="shared" si="32"/>
        <v>0</v>
      </c>
      <c r="CK22" s="139">
        <f t="shared" si="32"/>
        <v>0</v>
      </c>
      <c r="CL22" s="139">
        <f t="shared" si="32"/>
        <v>0</v>
      </c>
      <c r="CM22" s="139">
        <f t="shared" si="32"/>
        <v>0</v>
      </c>
      <c r="CN22" s="139">
        <f t="shared" si="32"/>
        <v>0</v>
      </c>
      <c r="CO22" s="139">
        <f t="shared" si="32"/>
        <v>0</v>
      </c>
      <c r="CP22" s="139">
        <f t="shared" si="32"/>
        <v>0</v>
      </c>
      <c r="CQ22" s="139">
        <f t="shared" si="32"/>
        <v>198876</v>
      </c>
      <c r="CR22" s="139">
        <f t="shared" si="32"/>
        <v>33619</v>
      </c>
      <c r="CS22" s="139">
        <f t="shared" si="32"/>
        <v>0</v>
      </c>
      <c r="CT22" s="139">
        <f t="shared" si="32"/>
        <v>33619</v>
      </c>
      <c r="CU22" s="139">
        <f t="shared" si="32"/>
        <v>0</v>
      </c>
      <c r="CV22" s="139">
        <f t="shared" si="32"/>
        <v>0</v>
      </c>
      <c r="CW22" s="139">
        <f t="shared" si="32"/>
        <v>6409</v>
      </c>
      <c r="CX22" s="139">
        <f t="shared" si="32"/>
        <v>6409</v>
      </c>
      <c r="CY22" s="139">
        <f t="shared" si="33"/>
        <v>0</v>
      </c>
      <c r="CZ22" s="139">
        <f t="shared" si="33"/>
        <v>0</v>
      </c>
      <c r="DA22" s="139">
        <f t="shared" si="33"/>
        <v>0</v>
      </c>
      <c r="DB22" s="139">
        <f t="shared" si="33"/>
        <v>158848</v>
      </c>
      <c r="DC22" s="139">
        <f t="shared" si="33"/>
        <v>52239</v>
      </c>
      <c r="DD22" s="139">
        <f t="shared" si="33"/>
        <v>106223</v>
      </c>
      <c r="DE22" s="139">
        <f t="shared" si="33"/>
        <v>386</v>
      </c>
      <c r="DF22" s="139">
        <f t="shared" si="33"/>
        <v>0</v>
      </c>
      <c r="DG22" s="139">
        <f t="shared" si="33"/>
        <v>54382</v>
      </c>
      <c r="DH22" s="139">
        <f t="shared" si="33"/>
        <v>0</v>
      </c>
      <c r="DI22" s="139">
        <f t="shared" si="33"/>
        <v>0</v>
      </c>
      <c r="DJ22" s="139">
        <f t="shared" si="33"/>
        <v>198876</v>
      </c>
    </row>
    <row r="23" spans="1:114" s="123" customFormat="1" ht="12" customHeight="1">
      <c r="A23" s="124" t="s">
        <v>207</v>
      </c>
      <c r="B23" s="125" t="s">
        <v>239</v>
      </c>
      <c r="C23" s="124" t="s">
        <v>240</v>
      </c>
      <c r="D23" s="139">
        <f t="shared" si="6"/>
        <v>393352</v>
      </c>
      <c r="E23" s="139">
        <f t="shared" si="7"/>
        <v>0</v>
      </c>
      <c r="F23" s="139">
        <v>0</v>
      </c>
      <c r="G23" s="139">
        <v>0</v>
      </c>
      <c r="H23" s="139">
        <v>0</v>
      </c>
      <c r="I23" s="139">
        <v>0</v>
      </c>
      <c r="J23" s="140" t="s">
        <v>199</v>
      </c>
      <c r="K23" s="139">
        <v>0</v>
      </c>
      <c r="L23" s="139">
        <v>393352</v>
      </c>
      <c r="M23" s="139">
        <f t="shared" si="8"/>
        <v>39420</v>
      </c>
      <c r="N23" s="139">
        <f t="shared" si="9"/>
        <v>0</v>
      </c>
      <c r="O23" s="139">
        <v>0</v>
      </c>
      <c r="P23" s="139">
        <v>0</v>
      </c>
      <c r="Q23" s="139">
        <v>0</v>
      </c>
      <c r="R23" s="139">
        <v>0</v>
      </c>
      <c r="S23" s="140" t="s">
        <v>199</v>
      </c>
      <c r="T23" s="139">
        <v>0</v>
      </c>
      <c r="U23" s="139">
        <v>39420</v>
      </c>
      <c r="V23" s="139">
        <f t="shared" si="10"/>
        <v>432772</v>
      </c>
      <c r="W23" s="139">
        <f t="shared" si="11"/>
        <v>0</v>
      </c>
      <c r="X23" s="139">
        <f t="shared" si="12"/>
        <v>0</v>
      </c>
      <c r="Y23" s="139">
        <f t="shared" si="13"/>
        <v>0</v>
      </c>
      <c r="Z23" s="139">
        <f t="shared" si="14"/>
        <v>0</v>
      </c>
      <c r="AA23" s="139">
        <f t="shared" si="15"/>
        <v>0</v>
      </c>
      <c r="AB23" s="140" t="s">
        <v>199</v>
      </c>
      <c r="AC23" s="139">
        <f t="shared" si="16"/>
        <v>0</v>
      </c>
      <c r="AD23" s="139">
        <f t="shared" si="17"/>
        <v>432772</v>
      </c>
      <c r="AE23" s="139">
        <f t="shared" si="18"/>
        <v>0</v>
      </c>
      <c r="AF23" s="139">
        <f t="shared" si="19"/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256437</v>
      </c>
      <c r="AM23" s="139">
        <f t="shared" si="20"/>
        <v>3211</v>
      </c>
      <c r="AN23" s="139">
        <f t="shared" si="21"/>
        <v>0</v>
      </c>
      <c r="AO23" s="139">
        <v>0</v>
      </c>
      <c r="AP23" s="139">
        <v>0</v>
      </c>
      <c r="AQ23" s="139">
        <v>0</v>
      </c>
      <c r="AR23" s="139">
        <v>0</v>
      </c>
      <c r="AS23" s="139">
        <f t="shared" si="22"/>
        <v>0</v>
      </c>
      <c r="AT23" s="139">
        <v>0</v>
      </c>
      <c r="AU23" s="139">
        <v>0</v>
      </c>
      <c r="AV23" s="139">
        <v>0</v>
      </c>
      <c r="AW23" s="139">
        <v>0</v>
      </c>
      <c r="AX23" s="139">
        <f t="shared" si="23"/>
        <v>3211</v>
      </c>
      <c r="AY23" s="139">
        <v>611</v>
      </c>
      <c r="AZ23" s="139">
        <v>2600</v>
      </c>
      <c r="BA23" s="139">
        <v>0</v>
      </c>
      <c r="BB23" s="139">
        <v>0</v>
      </c>
      <c r="BC23" s="139">
        <v>133704</v>
      </c>
      <c r="BD23" s="139">
        <v>0</v>
      </c>
      <c r="BE23" s="139">
        <v>0</v>
      </c>
      <c r="BF23" s="139">
        <f t="shared" si="24"/>
        <v>3211</v>
      </c>
      <c r="BG23" s="139">
        <f t="shared" si="25"/>
        <v>0</v>
      </c>
      <c r="BH23" s="139">
        <f t="shared" si="26"/>
        <v>0</v>
      </c>
      <c r="BI23" s="139">
        <v>0</v>
      </c>
      <c r="BJ23" s="139">
        <v>0</v>
      </c>
      <c r="BK23" s="139">
        <v>0</v>
      </c>
      <c r="BL23" s="139">
        <v>0</v>
      </c>
      <c r="BM23" s="139">
        <v>0</v>
      </c>
      <c r="BN23" s="139">
        <v>0</v>
      </c>
      <c r="BO23" s="139">
        <f t="shared" si="27"/>
        <v>0</v>
      </c>
      <c r="BP23" s="139">
        <f t="shared" si="28"/>
        <v>0</v>
      </c>
      <c r="BQ23" s="139">
        <v>0</v>
      </c>
      <c r="BR23" s="139">
        <v>0</v>
      </c>
      <c r="BS23" s="139">
        <v>0</v>
      </c>
      <c r="BT23" s="139">
        <v>0</v>
      </c>
      <c r="BU23" s="139">
        <f t="shared" si="29"/>
        <v>0</v>
      </c>
      <c r="BV23" s="139">
        <v>0</v>
      </c>
      <c r="BW23" s="139">
        <v>0</v>
      </c>
      <c r="BX23" s="139">
        <v>0</v>
      </c>
      <c r="BY23" s="139">
        <v>0</v>
      </c>
      <c r="BZ23" s="139">
        <f t="shared" si="30"/>
        <v>0</v>
      </c>
      <c r="CA23" s="139">
        <v>0</v>
      </c>
      <c r="CB23" s="139">
        <v>0</v>
      </c>
      <c r="CC23" s="139">
        <v>0</v>
      </c>
      <c r="CD23" s="139">
        <v>0</v>
      </c>
      <c r="CE23" s="139">
        <v>39420</v>
      </c>
      <c r="CF23" s="139">
        <v>0</v>
      </c>
      <c r="CG23" s="139">
        <v>0</v>
      </c>
      <c r="CH23" s="139">
        <f t="shared" si="31"/>
        <v>0</v>
      </c>
      <c r="CI23" s="139">
        <f t="shared" si="32"/>
        <v>0</v>
      </c>
      <c r="CJ23" s="139">
        <f t="shared" si="32"/>
        <v>0</v>
      </c>
      <c r="CK23" s="139">
        <f t="shared" si="32"/>
        <v>0</v>
      </c>
      <c r="CL23" s="139">
        <f t="shared" si="32"/>
        <v>0</v>
      </c>
      <c r="CM23" s="139">
        <f t="shared" si="32"/>
        <v>0</v>
      </c>
      <c r="CN23" s="139">
        <f t="shared" si="32"/>
        <v>0</v>
      </c>
      <c r="CO23" s="139">
        <f t="shared" si="32"/>
        <v>0</v>
      </c>
      <c r="CP23" s="139">
        <f t="shared" si="32"/>
        <v>256437</v>
      </c>
      <c r="CQ23" s="139">
        <f t="shared" si="32"/>
        <v>3211</v>
      </c>
      <c r="CR23" s="139">
        <f t="shared" si="32"/>
        <v>0</v>
      </c>
      <c r="CS23" s="139">
        <f t="shared" si="32"/>
        <v>0</v>
      </c>
      <c r="CT23" s="139">
        <f t="shared" si="32"/>
        <v>0</v>
      </c>
      <c r="CU23" s="139">
        <f t="shared" si="32"/>
        <v>0</v>
      </c>
      <c r="CV23" s="139">
        <f t="shared" si="32"/>
        <v>0</v>
      </c>
      <c r="CW23" s="139">
        <f t="shared" si="32"/>
        <v>0</v>
      </c>
      <c r="CX23" s="139">
        <f aca="true" t="shared" si="34" ref="CX23:CX33">SUM(AT23,+BV23)</f>
        <v>0</v>
      </c>
      <c r="CY23" s="139">
        <f t="shared" si="33"/>
        <v>0</v>
      </c>
      <c r="CZ23" s="139">
        <f t="shared" si="33"/>
        <v>0</v>
      </c>
      <c r="DA23" s="139">
        <f t="shared" si="33"/>
        <v>0</v>
      </c>
      <c r="DB23" s="139">
        <f t="shared" si="33"/>
        <v>3211</v>
      </c>
      <c r="DC23" s="139">
        <f t="shared" si="33"/>
        <v>611</v>
      </c>
      <c r="DD23" s="139">
        <f t="shared" si="33"/>
        <v>2600</v>
      </c>
      <c r="DE23" s="139">
        <f t="shared" si="33"/>
        <v>0</v>
      </c>
      <c r="DF23" s="139">
        <f t="shared" si="33"/>
        <v>0</v>
      </c>
      <c r="DG23" s="139">
        <f t="shared" si="33"/>
        <v>173124</v>
      </c>
      <c r="DH23" s="139">
        <f t="shared" si="33"/>
        <v>0</v>
      </c>
      <c r="DI23" s="139">
        <f t="shared" si="33"/>
        <v>0</v>
      </c>
      <c r="DJ23" s="139">
        <f t="shared" si="33"/>
        <v>3211</v>
      </c>
    </row>
    <row r="24" spans="1:114" s="123" customFormat="1" ht="12" customHeight="1">
      <c r="A24" s="124" t="s">
        <v>207</v>
      </c>
      <c r="B24" s="125" t="s">
        <v>241</v>
      </c>
      <c r="C24" s="124" t="s">
        <v>242</v>
      </c>
      <c r="D24" s="139">
        <f t="shared" si="6"/>
        <v>165788</v>
      </c>
      <c r="E24" s="139">
        <f t="shared" si="7"/>
        <v>0</v>
      </c>
      <c r="F24" s="139">
        <v>0</v>
      </c>
      <c r="G24" s="139">
        <v>0</v>
      </c>
      <c r="H24" s="139">
        <v>0</v>
      </c>
      <c r="I24" s="139">
        <v>0</v>
      </c>
      <c r="J24" s="140" t="s">
        <v>199</v>
      </c>
      <c r="K24" s="139">
        <v>0</v>
      </c>
      <c r="L24" s="139">
        <v>165788</v>
      </c>
      <c r="M24" s="139">
        <f t="shared" si="8"/>
        <v>23429</v>
      </c>
      <c r="N24" s="139">
        <f t="shared" si="9"/>
        <v>0</v>
      </c>
      <c r="O24" s="139">
        <v>0</v>
      </c>
      <c r="P24" s="139">
        <v>0</v>
      </c>
      <c r="Q24" s="139">
        <v>0</v>
      </c>
      <c r="R24" s="139">
        <v>0</v>
      </c>
      <c r="S24" s="140" t="s">
        <v>199</v>
      </c>
      <c r="T24" s="139">
        <v>0</v>
      </c>
      <c r="U24" s="139">
        <v>23429</v>
      </c>
      <c r="V24" s="139">
        <f t="shared" si="10"/>
        <v>189217</v>
      </c>
      <c r="W24" s="139">
        <f t="shared" si="11"/>
        <v>0</v>
      </c>
      <c r="X24" s="139">
        <f t="shared" si="12"/>
        <v>0</v>
      </c>
      <c r="Y24" s="139">
        <f t="shared" si="13"/>
        <v>0</v>
      </c>
      <c r="Z24" s="139">
        <f t="shared" si="14"/>
        <v>0</v>
      </c>
      <c r="AA24" s="139">
        <f t="shared" si="15"/>
        <v>0</v>
      </c>
      <c r="AB24" s="140" t="s">
        <v>199</v>
      </c>
      <c r="AC24" s="139">
        <f t="shared" si="16"/>
        <v>0</v>
      </c>
      <c r="AD24" s="139">
        <f t="shared" si="17"/>
        <v>189217</v>
      </c>
      <c r="AE24" s="139">
        <f t="shared" si="18"/>
        <v>0</v>
      </c>
      <c r="AF24" s="139">
        <f t="shared" si="19"/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103607</v>
      </c>
      <c r="AM24" s="139">
        <f t="shared" si="20"/>
        <v>0</v>
      </c>
      <c r="AN24" s="139">
        <f t="shared" si="21"/>
        <v>0</v>
      </c>
      <c r="AO24" s="139">
        <v>0</v>
      </c>
      <c r="AP24" s="139">
        <v>0</v>
      </c>
      <c r="AQ24" s="139">
        <v>0</v>
      </c>
      <c r="AR24" s="139">
        <v>0</v>
      </c>
      <c r="AS24" s="139">
        <f t="shared" si="22"/>
        <v>0</v>
      </c>
      <c r="AT24" s="139">
        <v>0</v>
      </c>
      <c r="AU24" s="139">
        <v>0</v>
      </c>
      <c r="AV24" s="139">
        <v>0</v>
      </c>
      <c r="AW24" s="139">
        <v>0</v>
      </c>
      <c r="AX24" s="139">
        <f t="shared" si="23"/>
        <v>0</v>
      </c>
      <c r="AY24" s="139">
        <v>0</v>
      </c>
      <c r="AZ24" s="139">
        <v>0</v>
      </c>
      <c r="BA24" s="139">
        <v>0</v>
      </c>
      <c r="BB24" s="139">
        <v>0</v>
      </c>
      <c r="BC24" s="139">
        <v>62181</v>
      </c>
      <c r="BD24" s="139">
        <v>0</v>
      </c>
      <c r="BE24" s="139">
        <v>0</v>
      </c>
      <c r="BF24" s="139">
        <f t="shared" si="24"/>
        <v>0</v>
      </c>
      <c r="BG24" s="139">
        <f t="shared" si="25"/>
        <v>0</v>
      </c>
      <c r="BH24" s="139">
        <f t="shared" si="26"/>
        <v>0</v>
      </c>
      <c r="BI24" s="139">
        <v>0</v>
      </c>
      <c r="BJ24" s="139">
        <v>0</v>
      </c>
      <c r="BK24" s="139">
        <v>0</v>
      </c>
      <c r="BL24" s="139">
        <v>0</v>
      </c>
      <c r="BM24" s="139">
        <v>0</v>
      </c>
      <c r="BN24" s="139">
        <v>0</v>
      </c>
      <c r="BO24" s="139">
        <f t="shared" si="27"/>
        <v>0</v>
      </c>
      <c r="BP24" s="139">
        <f t="shared" si="28"/>
        <v>0</v>
      </c>
      <c r="BQ24" s="139">
        <v>0</v>
      </c>
      <c r="BR24" s="139">
        <v>0</v>
      </c>
      <c r="BS24" s="139">
        <v>0</v>
      </c>
      <c r="BT24" s="139">
        <v>0</v>
      </c>
      <c r="BU24" s="139">
        <f t="shared" si="29"/>
        <v>0</v>
      </c>
      <c r="BV24" s="139">
        <v>0</v>
      </c>
      <c r="BW24" s="139">
        <v>0</v>
      </c>
      <c r="BX24" s="139">
        <v>0</v>
      </c>
      <c r="BY24" s="139">
        <v>0</v>
      </c>
      <c r="BZ24" s="139">
        <f t="shared" si="30"/>
        <v>0</v>
      </c>
      <c r="CA24" s="139">
        <v>0</v>
      </c>
      <c r="CB24" s="139">
        <v>0</v>
      </c>
      <c r="CC24" s="139">
        <v>0</v>
      </c>
      <c r="CD24" s="139">
        <v>0</v>
      </c>
      <c r="CE24" s="139">
        <v>23429</v>
      </c>
      <c r="CF24" s="139">
        <v>0</v>
      </c>
      <c r="CG24" s="139">
        <v>0</v>
      </c>
      <c r="CH24" s="139">
        <f t="shared" si="31"/>
        <v>0</v>
      </c>
      <c r="CI24" s="139">
        <f aca="true" t="shared" si="35" ref="CI24:CI33">SUM(AE24,+BG24)</f>
        <v>0</v>
      </c>
      <c r="CJ24" s="139">
        <f aca="true" t="shared" si="36" ref="CJ24:CJ33">SUM(AF24,+BH24)</f>
        <v>0</v>
      </c>
      <c r="CK24" s="139">
        <f aca="true" t="shared" si="37" ref="CK24:CK33">SUM(AG24,+BI24)</f>
        <v>0</v>
      </c>
      <c r="CL24" s="139">
        <f aca="true" t="shared" si="38" ref="CL24:CL33">SUM(AH24,+BJ24)</f>
        <v>0</v>
      </c>
      <c r="CM24" s="139">
        <f aca="true" t="shared" si="39" ref="CM24:CM33">SUM(AI24,+BK24)</f>
        <v>0</v>
      </c>
      <c r="CN24" s="139">
        <f aca="true" t="shared" si="40" ref="CN24:CN33">SUM(AJ24,+BL24)</f>
        <v>0</v>
      </c>
      <c r="CO24" s="139">
        <f aca="true" t="shared" si="41" ref="CO24:CO33">SUM(AK24,+BM24)</f>
        <v>0</v>
      </c>
      <c r="CP24" s="139">
        <f aca="true" t="shared" si="42" ref="CP24:CP33">SUM(AL24,+BN24)</f>
        <v>103607</v>
      </c>
      <c r="CQ24" s="139">
        <f aca="true" t="shared" si="43" ref="CQ24:CQ33">SUM(AM24,+BO24)</f>
        <v>0</v>
      </c>
      <c r="CR24" s="139">
        <f aca="true" t="shared" si="44" ref="CR24:CR33">SUM(AN24,+BP24)</f>
        <v>0</v>
      </c>
      <c r="CS24" s="139">
        <f aca="true" t="shared" si="45" ref="CS24:CS33">SUM(AO24,+BQ24)</f>
        <v>0</v>
      </c>
      <c r="CT24" s="139">
        <f aca="true" t="shared" si="46" ref="CT24:CT33">SUM(AP24,+BR24)</f>
        <v>0</v>
      </c>
      <c r="CU24" s="139">
        <f aca="true" t="shared" si="47" ref="CU24:CU33">SUM(AQ24,+BS24)</f>
        <v>0</v>
      </c>
      <c r="CV24" s="139">
        <f aca="true" t="shared" si="48" ref="CV24:CV33">SUM(AR24,+BT24)</f>
        <v>0</v>
      </c>
      <c r="CW24" s="139">
        <f aca="true" t="shared" si="49" ref="CW24:CW33">SUM(AS24,+BU24)</f>
        <v>0</v>
      </c>
      <c r="CX24" s="139">
        <f t="shared" si="34"/>
        <v>0</v>
      </c>
      <c r="CY24" s="139">
        <f t="shared" si="33"/>
        <v>0</v>
      </c>
      <c r="CZ24" s="139">
        <f t="shared" si="33"/>
        <v>0</v>
      </c>
      <c r="DA24" s="139">
        <f t="shared" si="33"/>
        <v>0</v>
      </c>
      <c r="DB24" s="139">
        <f t="shared" si="33"/>
        <v>0</v>
      </c>
      <c r="DC24" s="139">
        <f t="shared" si="33"/>
        <v>0</v>
      </c>
      <c r="DD24" s="139">
        <f t="shared" si="33"/>
        <v>0</v>
      </c>
      <c r="DE24" s="139">
        <f t="shared" si="33"/>
        <v>0</v>
      </c>
      <c r="DF24" s="139">
        <f t="shared" si="33"/>
        <v>0</v>
      </c>
      <c r="DG24" s="139">
        <f t="shared" si="33"/>
        <v>85610</v>
      </c>
      <c r="DH24" s="139">
        <f t="shared" si="33"/>
        <v>0</v>
      </c>
      <c r="DI24" s="139">
        <f t="shared" si="33"/>
        <v>0</v>
      </c>
      <c r="DJ24" s="139">
        <f t="shared" si="33"/>
        <v>0</v>
      </c>
    </row>
    <row r="25" spans="1:114" s="123" customFormat="1" ht="12" customHeight="1">
      <c r="A25" s="124" t="s">
        <v>207</v>
      </c>
      <c r="B25" s="125" t="s">
        <v>243</v>
      </c>
      <c r="C25" s="124" t="s">
        <v>244</v>
      </c>
      <c r="D25" s="139">
        <f t="shared" si="6"/>
        <v>163021</v>
      </c>
      <c r="E25" s="139">
        <f t="shared" si="7"/>
        <v>0</v>
      </c>
      <c r="F25" s="139">
        <v>0</v>
      </c>
      <c r="G25" s="139">
        <v>0</v>
      </c>
      <c r="H25" s="139">
        <v>0</v>
      </c>
      <c r="I25" s="139">
        <v>0</v>
      </c>
      <c r="J25" s="140" t="s">
        <v>199</v>
      </c>
      <c r="K25" s="139">
        <v>0</v>
      </c>
      <c r="L25" s="139">
        <v>163021</v>
      </c>
      <c r="M25" s="139">
        <f t="shared" si="8"/>
        <v>20956</v>
      </c>
      <c r="N25" s="139">
        <f t="shared" si="9"/>
        <v>0</v>
      </c>
      <c r="O25" s="139">
        <v>0</v>
      </c>
      <c r="P25" s="139">
        <v>0</v>
      </c>
      <c r="Q25" s="139">
        <v>0</v>
      </c>
      <c r="R25" s="139">
        <v>0</v>
      </c>
      <c r="S25" s="140" t="s">
        <v>199</v>
      </c>
      <c r="T25" s="139">
        <v>0</v>
      </c>
      <c r="U25" s="139">
        <v>20956</v>
      </c>
      <c r="V25" s="139">
        <f t="shared" si="10"/>
        <v>183977</v>
      </c>
      <c r="W25" s="139">
        <f t="shared" si="11"/>
        <v>0</v>
      </c>
      <c r="X25" s="139">
        <f t="shared" si="12"/>
        <v>0</v>
      </c>
      <c r="Y25" s="139">
        <f t="shared" si="13"/>
        <v>0</v>
      </c>
      <c r="Z25" s="139">
        <f t="shared" si="14"/>
        <v>0</v>
      </c>
      <c r="AA25" s="139">
        <f t="shared" si="15"/>
        <v>0</v>
      </c>
      <c r="AB25" s="140" t="s">
        <v>199</v>
      </c>
      <c r="AC25" s="139">
        <f t="shared" si="16"/>
        <v>0</v>
      </c>
      <c r="AD25" s="139">
        <f t="shared" si="17"/>
        <v>183977</v>
      </c>
      <c r="AE25" s="139">
        <f t="shared" si="18"/>
        <v>0</v>
      </c>
      <c r="AF25" s="139">
        <f t="shared" si="19"/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97424</v>
      </c>
      <c r="AM25" s="139">
        <f t="shared" si="20"/>
        <v>0</v>
      </c>
      <c r="AN25" s="139">
        <f t="shared" si="21"/>
        <v>0</v>
      </c>
      <c r="AO25" s="139">
        <v>0</v>
      </c>
      <c r="AP25" s="139">
        <v>0</v>
      </c>
      <c r="AQ25" s="139">
        <v>0</v>
      </c>
      <c r="AR25" s="139">
        <v>0</v>
      </c>
      <c r="AS25" s="139">
        <f t="shared" si="22"/>
        <v>0</v>
      </c>
      <c r="AT25" s="139">
        <v>0</v>
      </c>
      <c r="AU25" s="139">
        <v>0</v>
      </c>
      <c r="AV25" s="139">
        <v>0</v>
      </c>
      <c r="AW25" s="139">
        <v>0</v>
      </c>
      <c r="AX25" s="139">
        <f t="shared" si="23"/>
        <v>0</v>
      </c>
      <c r="AY25" s="139">
        <v>0</v>
      </c>
      <c r="AZ25" s="139">
        <v>0</v>
      </c>
      <c r="BA25" s="139">
        <v>0</v>
      </c>
      <c r="BB25" s="139">
        <v>0</v>
      </c>
      <c r="BC25" s="139">
        <v>65597</v>
      </c>
      <c r="BD25" s="139">
        <v>0</v>
      </c>
      <c r="BE25" s="139">
        <v>0</v>
      </c>
      <c r="BF25" s="139">
        <f t="shared" si="24"/>
        <v>0</v>
      </c>
      <c r="BG25" s="139">
        <f t="shared" si="25"/>
        <v>0</v>
      </c>
      <c r="BH25" s="139">
        <f t="shared" si="26"/>
        <v>0</v>
      </c>
      <c r="BI25" s="139">
        <v>0</v>
      </c>
      <c r="BJ25" s="139">
        <v>0</v>
      </c>
      <c r="BK25" s="139">
        <v>0</v>
      </c>
      <c r="BL25" s="139">
        <v>0</v>
      </c>
      <c r="BM25" s="139">
        <v>0</v>
      </c>
      <c r="BN25" s="139">
        <v>0</v>
      </c>
      <c r="BO25" s="139">
        <f t="shared" si="27"/>
        <v>0</v>
      </c>
      <c r="BP25" s="139">
        <f t="shared" si="28"/>
        <v>0</v>
      </c>
      <c r="BQ25" s="139">
        <v>0</v>
      </c>
      <c r="BR25" s="139">
        <v>0</v>
      </c>
      <c r="BS25" s="139">
        <v>0</v>
      </c>
      <c r="BT25" s="139">
        <v>0</v>
      </c>
      <c r="BU25" s="139">
        <f t="shared" si="29"/>
        <v>0</v>
      </c>
      <c r="BV25" s="139">
        <v>0</v>
      </c>
      <c r="BW25" s="139">
        <v>0</v>
      </c>
      <c r="BX25" s="139">
        <v>0</v>
      </c>
      <c r="BY25" s="139">
        <v>0</v>
      </c>
      <c r="BZ25" s="139">
        <f t="shared" si="30"/>
        <v>0</v>
      </c>
      <c r="CA25" s="139">
        <v>0</v>
      </c>
      <c r="CB25" s="139">
        <v>0</v>
      </c>
      <c r="CC25" s="139">
        <v>0</v>
      </c>
      <c r="CD25" s="139">
        <v>0</v>
      </c>
      <c r="CE25" s="139">
        <v>20956</v>
      </c>
      <c r="CF25" s="139">
        <v>0</v>
      </c>
      <c r="CG25" s="139">
        <v>0</v>
      </c>
      <c r="CH25" s="139">
        <f t="shared" si="31"/>
        <v>0</v>
      </c>
      <c r="CI25" s="139">
        <f t="shared" si="35"/>
        <v>0</v>
      </c>
      <c r="CJ25" s="139">
        <f t="shared" si="36"/>
        <v>0</v>
      </c>
      <c r="CK25" s="139">
        <f t="shared" si="37"/>
        <v>0</v>
      </c>
      <c r="CL25" s="139">
        <f t="shared" si="38"/>
        <v>0</v>
      </c>
      <c r="CM25" s="139">
        <f t="shared" si="39"/>
        <v>0</v>
      </c>
      <c r="CN25" s="139">
        <f t="shared" si="40"/>
        <v>0</v>
      </c>
      <c r="CO25" s="139">
        <f t="shared" si="41"/>
        <v>0</v>
      </c>
      <c r="CP25" s="139">
        <f t="shared" si="42"/>
        <v>97424</v>
      </c>
      <c r="CQ25" s="139">
        <f t="shared" si="43"/>
        <v>0</v>
      </c>
      <c r="CR25" s="139">
        <f t="shared" si="44"/>
        <v>0</v>
      </c>
      <c r="CS25" s="139">
        <f t="shared" si="45"/>
        <v>0</v>
      </c>
      <c r="CT25" s="139">
        <f t="shared" si="46"/>
        <v>0</v>
      </c>
      <c r="CU25" s="139">
        <f t="shared" si="47"/>
        <v>0</v>
      </c>
      <c r="CV25" s="139">
        <f t="shared" si="48"/>
        <v>0</v>
      </c>
      <c r="CW25" s="139">
        <f t="shared" si="49"/>
        <v>0</v>
      </c>
      <c r="CX25" s="139">
        <f t="shared" si="34"/>
        <v>0</v>
      </c>
      <c r="CY25" s="139">
        <f t="shared" si="33"/>
        <v>0</v>
      </c>
      <c r="CZ25" s="139">
        <f t="shared" si="33"/>
        <v>0</v>
      </c>
      <c r="DA25" s="139">
        <f t="shared" si="33"/>
        <v>0</v>
      </c>
      <c r="DB25" s="139">
        <f t="shared" si="33"/>
        <v>0</v>
      </c>
      <c r="DC25" s="139">
        <f t="shared" si="33"/>
        <v>0</v>
      </c>
      <c r="DD25" s="139">
        <f t="shared" si="33"/>
        <v>0</v>
      </c>
      <c r="DE25" s="139">
        <f t="shared" si="33"/>
        <v>0</v>
      </c>
      <c r="DF25" s="139">
        <f t="shared" si="33"/>
        <v>0</v>
      </c>
      <c r="DG25" s="139">
        <f t="shared" si="33"/>
        <v>86553</v>
      </c>
      <c r="DH25" s="139">
        <f t="shared" si="33"/>
        <v>0</v>
      </c>
      <c r="DI25" s="139">
        <f t="shared" si="33"/>
        <v>0</v>
      </c>
      <c r="DJ25" s="139">
        <f t="shared" si="33"/>
        <v>0</v>
      </c>
    </row>
    <row r="26" spans="1:114" s="123" customFormat="1" ht="12" customHeight="1">
      <c r="A26" s="124" t="s">
        <v>207</v>
      </c>
      <c r="B26" s="125" t="s">
        <v>245</v>
      </c>
      <c r="C26" s="124" t="s">
        <v>246</v>
      </c>
      <c r="D26" s="139">
        <f t="shared" si="6"/>
        <v>227920</v>
      </c>
      <c r="E26" s="139">
        <f t="shared" si="7"/>
        <v>0</v>
      </c>
      <c r="F26" s="139">
        <v>0</v>
      </c>
      <c r="G26" s="139">
        <v>0</v>
      </c>
      <c r="H26" s="139">
        <v>0</v>
      </c>
      <c r="I26" s="139">
        <v>0</v>
      </c>
      <c r="J26" s="140" t="s">
        <v>199</v>
      </c>
      <c r="K26" s="139">
        <v>0</v>
      </c>
      <c r="L26" s="139">
        <v>227920</v>
      </c>
      <c r="M26" s="139">
        <f t="shared" si="8"/>
        <v>31051</v>
      </c>
      <c r="N26" s="139">
        <f t="shared" si="9"/>
        <v>0</v>
      </c>
      <c r="O26" s="139">
        <v>0</v>
      </c>
      <c r="P26" s="139">
        <v>0</v>
      </c>
      <c r="Q26" s="139">
        <v>0</v>
      </c>
      <c r="R26" s="139">
        <v>0</v>
      </c>
      <c r="S26" s="140" t="s">
        <v>199</v>
      </c>
      <c r="T26" s="139">
        <v>0</v>
      </c>
      <c r="U26" s="139">
        <v>31051</v>
      </c>
      <c r="V26" s="139">
        <f t="shared" si="10"/>
        <v>258971</v>
      </c>
      <c r="W26" s="139">
        <f t="shared" si="11"/>
        <v>0</v>
      </c>
      <c r="X26" s="139">
        <f t="shared" si="12"/>
        <v>0</v>
      </c>
      <c r="Y26" s="139">
        <f t="shared" si="13"/>
        <v>0</v>
      </c>
      <c r="Z26" s="139">
        <f t="shared" si="14"/>
        <v>0</v>
      </c>
      <c r="AA26" s="139">
        <f t="shared" si="15"/>
        <v>0</v>
      </c>
      <c r="AB26" s="140" t="s">
        <v>199</v>
      </c>
      <c r="AC26" s="139">
        <f t="shared" si="16"/>
        <v>0</v>
      </c>
      <c r="AD26" s="139">
        <f t="shared" si="17"/>
        <v>258971</v>
      </c>
      <c r="AE26" s="139">
        <f t="shared" si="18"/>
        <v>0</v>
      </c>
      <c r="AF26" s="139">
        <f t="shared" si="19"/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126609</v>
      </c>
      <c r="AM26" s="139">
        <f t="shared" si="20"/>
        <v>20697</v>
      </c>
      <c r="AN26" s="139">
        <f t="shared" si="21"/>
        <v>0</v>
      </c>
      <c r="AO26" s="139">
        <v>0</v>
      </c>
      <c r="AP26" s="139">
        <v>0</v>
      </c>
      <c r="AQ26" s="139">
        <v>0</v>
      </c>
      <c r="AR26" s="139">
        <v>0</v>
      </c>
      <c r="AS26" s="139">
        <f t="shared" si="22"/>
        <v>0</v>
      </c>
      <c r="AT26" s="139">
        <v>0</v>
      </c>
      <c r="AU26" s="139">
        <v>0</v>
      </c>
      <c r="AV26" s="139">
        <v>0</v>
      </c>
      <c r="AW26" s="139">
        <v>0</v>
      </c>
      <c r="AX26" s="139">
        <f t="shared" si="23"/>
        <v>20697</v>
      </c>
      <c r="AY26" s="139">
        <v>14773</v>
      </c>
      <c r="AZ26" s="139">
        <v>5924</v>
      </c>
      <c r="BA26" s="139">
        <v>0</v>
      </c>
      <c r="BB26" s="139">
        <v>0</v>
      </c>
      <c r="BC26" s="139">
        <v>80614</v>
      </c>
      <c r="BD26" s="139">
        <v>0</v>
      </c>
      <c r="BE26" s="139">
        <v>0</v>
      </c>
      <c r="BF26" s="139">
        <f t="shared" si="24"/>
        <v>20697</v>
      </c>
      <c r="BG26" s="139">
        <f t="shared" si="25"/>
        <v>0</v>
      </c>
      <c r="BH26" s="139">
        <f t="shared" si="26"/>
        <v>0</v>
      </c>
      <c r="BI26" s="139">
        <v>0</v>
      </c>
      <c r="BJ26" s="139">
        <v>0</v>
      </c>
      <c r="BK26" s="139">
        <v>0</v>
      </c>
      <c r="BL26" s="139">
        <v>0</v>
      </c>
      <c r="BM26" s="139">
        <v>0</v>
      </c>
      <c r="BN26" s="139">
        <v>0</v>
      </c>
      <c r="BO26" s="139">
        <f t="shared" si="27"/>
        <v>0</v>
      </c>
      <c r="BP26" s="139">
        <f t="shared" si="28"/>
        <v>0</v>
      </c>
      <c r="BQ26" s="139">
        <v>0</v>
      </c>
      <c r="BR26" s="139">
        <v>0</v>
      </c>
      <c r="BS26" s="139">
        <v>0</v>
      </c>
      <c r="BT26" s="139">
        <v>0</v>
      </c>
      <c r="BU26" s="139">
        <f t="shared" si="29"/>
        <v>0</v>
      </c>
      <c r="BV26" s="139">
        <v>0</v>
      </c>
      <c r="BW26" s="139">
        <v>0</v>
      </c>
      <c r="BX26" s="139">
        <v>0</v>
      </c>
      <c r="BY26" s="139">
        <v>0</v>
      </c>
      <c r="BZ26" s="139">
        <f t="shared" si="30"/>
        <v>0</v>
      </c>
      <c r="CA26" s="139">
        <v>0</v>
      </c>
      <c r="CB26" s="139">
        <v>0</v>
      </c>
      <c r="CC26" s="139">
        <v>0</v>
      </c>
      <c r="CD26" s="139">
        <v>0</v>
      </c>
      <c r="CE26" s="139">
        <v>31051</v>
      </c>
      <c r="CF26" s="139">
        <v>0</v>
      </c>
      <c r="CG26" s="139">
        <v>0</v>
      </c>
      <c r="CH26" s="139">
        <f t="shared" si="31"/>
        <v>0</v>
      </c>
      <c r="CI26" s="139">
        <f t="shared" si="35"/>
        <v>0</v>
      </c>
      <c r="CJ26" s="139">
        <f t="shared" si="36"/>
        <v>0</v>
      </c>
      <c r="CK26" s="139">
        <f t="shared" si="37"/>
        <v>0</v>
      </c>
      <c r="CL26" s="139">
        <f t="shared" si="38"/>
        <v>0</v>
      </c>
      <c r="CM26" s="139">
        <f t="shared" si="39"/>
        <v>0</v>
      </c>
      <c r="CN26" s="139">
        <f t="shared" si="40"/>
        <v>0</v>
      </c>
      <c r="CO26" s="139">
        <f t="shared" si="41"/>
        <v>0</v>
      </c>
      <c r="CP26" s="139">
        <f t="shared" si="42"/>
        <v>126609</v>
      </c>
      <c r="CQ26" s="139">
        <f t="shared" si="43"/>
        <v>20697</v>
      </c>
      <c r="CR26" s="139">
        <f t="shared" si="44"/>
        <v>0</v>
      </c>
      <c r="CS26" s="139">
        <f t="shared" si="45"/>
        <v>0</v>
      </c>
      <c r="CT26" s="139">
        <f t="shared" si="46"/>
        <v>0</v>
      </c>
      <c r="CU26" s="139">
        <f t="shared" si="47"/>
        <v>0</v>
      </c>
      <c r="CV26" s="139">
        <f t="shared" si="48"/>
        <v>0</v>
      </c>
      <c r="CW26" s="139">
        <f t="shared" si="49"/>
        <v>0</v>
      </c>
      <c r="CX26" s="139">
        <f t="shared" si="34"/>
        <v>0</v>
      </c>
      <c r="CY26" s="139">
        <f t="shared" si="33"/>
        <v>0</v>
      </c>
      <c r="CZ26" s="139">
        <f t="shared" si="33"/>
        <v>0</v>
      </c>
      <c r="DA26" s="139">
        <f t="shared" si="33"/>
        <v>0</v>
      </c>
      <c r="DB26" s="139">
        <f t="shared" si="33"/>
        <v>20697</v>
      </c>
      <c r="DC26" s="139">
        <f t="shared" si="33"/>
        <v>14773</v>
      </c>
      <c r="DD26" s="139">
        <f t="shared" si="33"/>
        <v>5924</v>
      </c>
      <c r="DE26" s="139">
        <f t="shared" si="33"/>
        <v>0</v>
      </c>
      <c r="DF26" s="139">
        <f t="shared" si="33"/>
        <v>0</v>
      </c>
      <c r="DG26" s="139">
        <f t="shared" si="33"/>
        <v>111665</v>
      </c>
      <c r="DH26" s="139">
        <f t="shared" si="33"/>
        <v>0</v>
      </c>
      <c r="DI26" s="139">
        <f t="shared" si="33"/>
        <v>0</v>
      </c>
      <c r="DJ26" s="139">
        <f t="shared" si="33"/>
        <v>20697</v>
      </c>
    </row>
    <row r="27" spans="1:114" s="123" customFormat="1" ht="12" customHeight="1">
      <c r="A27" s="124" t="s">
        <v>207</v>
      </c>
      <c r="B27" s="125" t="s">
        <v>247</v>
      </c>
      <c r="C27" s="124" t="s">
        <v>248</v>
      </c>
      <c r="D27" s="139">
        <f t="shared" si="6"/>
        <v>448170</v>
      </c>
      <c r="E27" s="139">
        <f t="shared" si="7"/>
        <v>94363</v>
      </c>
      <c r="F27" s="139">
        <v>0</v>
      </c>
      <c r="G27" s="139">
        <v>0</v>
      </c>
      <c r="H27" s="139">
        <v>0</v>
      </c>
      <c r="I27" s="139">
        <v>63842</v>
      </c>
      <c r="J27" s="140" t="s">
        <v>199</v>
      </c>
      <c r="K27" s="139">
        <v>30521</v>
      </c>
      <c r="L27" s="139">
        <v>353807</v>
      </c>
      <c r="M27" s="139">
        <f t="shared" si="8"/>
        <v>90501</v>
      </c>
      <c r="N27" s="139">
        <f t="shared" si="9"/>
        <v>5243</v>
      </c>
      <c r="O27" s="139">
        <v>0</v>
      </c>
      <c r="P27" s="139">
        <v>0</v>
      </c>
      <c r="Q27" s="139">
        <v>0</v>
      </c>
      <c r="R27" s="139">
        <v>1120</v>
      </c>
      <c r="S27" s="140" t="s">
        <v>199</v>
      </c>
      <c r="T27" s="139">
        <v>4123</v>
      </c>
      <c r="U27" s="139">
        <v>85258</v>
      </c>
      <c r="V27" s="139">
        <f t="shared" si="10"/>
        <v>538671</v>
      </c>
      <c r="W27" s="139">
        <f t="shared" si="11"/>
        <v>99606</v>
      </c>
      <c r="X27" s="139">
        <f t="shared" si="12"/>
        <v>0</v>
      </c>
      <c r="Y27" s="139">
        <f t="shared" si="13"/>
        <v>0</v>
      </c>
      <c r="Z27" s="139">
        <f t="shared" si="14"/>
        <v>0</v>
      </c>
      <c r="AA27" s="139">
        <f t="shared" si="15"/>
        <v>64962</v>
      </c>
      <c r="AB27" s="140" t="s">
        <v>199</v>
      </c>
      <c r="AC27" s="139">
        <f t="shared" si="16"/>
        <v>34644</v>
      </c>
      <c r="AD27" s="139">
        <f t="shared" si="17"/>
        <v>439065</v>
      </c>
      <c r="AE27" s="139">
        <f t="shared" si="18"/>
        <v>0</v>
      </c>
      <c r="AF27" s="139">
        <f t="shared" si="19"/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f t="shared" si="20"/>
        <v>448170</v>
      </c>
      <c r="AN27" s="139">
        <f t="shared" si="21"/>
        <v>42360</v>
      </c>
      <c r="AO27" s="139">
        <v>23430</v>
      </c>
      <c r="AP27" s="139">
        <v>6906</v>
      </c>
      <c r="AQ27" s="139">
        <v>12024</v>
      </c>
      <c r="AR27" s="139">
        <v>0</v>
      </c>
      <c r="AS27" s="139">
        <f t="shared" si="22"/>
        <v>239155</v>
      </c>
      <c r="AT27" s="139">
        <v>1931</v>
      </c>
      <c r="AU27" s="139">
        <v>223011</v>
      </c>
      <c r="AV27" s="139">
        <v>14213</v>
      </c>
      <c r="AW27" s="139">
        <v>0</v>
      </c>
      <c r="AX27" s="139">
        <f t="shared" si="23"/>
        <v>166655</v>
      </c>
      <c r="AY27" s="139">
        <v>93678</v>
      </c>
      <c r="AZ27" s="139">
        <v>58067</v>
      </c>
      <c r="BA27" s="139">
        <v>14910</v>
      </c>
      <c r="BB27" s="139">
        <v>0</v>
      </c>
      <c r="BC27" s="139">
        <v>0</v>
      </c>
      <c r="BD27" s="139">
        <v>0</v>
      </c>
      <c r="BE27" s="139">
        <v>0</v>
      </c>
      <c r="BF27" s="139">
        <f t="shared" si="24"/>
        <v>448170</v>
      </c>
      <c r="BG27" s="139">
        <f t="shared" si="25"/>
        <v>0</v>
      </c>
      <c r="BH27" s="139">
        <f t="shared" si="26"/>
        <v>0</v>
      </c>
      <c r="BI27" s="139">
        <v>0</v>
      </c>
      <c r="BJ27" s="139">
        <v>0</v>
      </c>
      <c r="BK27" s="139">
        <v>0</v>
      </c>
      <c r="BL27" s="139">
        <v>0</v>
      </c>
      <c r="BM27" s="139">
        <v>0</v>
      </c>
      <c r="BN27" s="139">
        <v>0</v>
      </c>
      <c r="BO27" s="139">
        <f t="shared" si="27"/>
        <v>78140</v>
      </c>
      <c r="BP27" s="139">
        <f t="shared" si="28"/>
        <v>10819</v>
      </c>
      <c r="BQ27" s="139">
        <v>10819</v>
      </c>
      <c r="BR27" s="139">
        <v>0</v>
      </c>
      <c r="BS27" s="139">
        <v>0</v>
      </c>
      <c r="BT27" s="139">
        <v>0</v>
      </c>
      <c r="BU27" s="139">
        <f t="shared" si="29"/>
        <v>36241</v>
      </c>
      <c r="BV27" s="139">
        <v>0</v>
      </c>
      <c r="BW27" s="139">
        <v>36241</v>
      </c>
      <c r="BX27" s="139">
        <v>0</v>
      </c>
      <c r="BY27" s="139">
        <v>0</v>
      </c>
      <c r="BZ27" s="139">
        <f t="shared" si="30"/>
        <v>31080</v>
      </c>
      <c r="CA27" s="139">
        <v>0</v>
      </c>
      <c r="CB27" s="139">
        <v>31080</v>
      </c>
      <c r="CC27" s="139">
        <v>0</v>
      </c>
      <c r="CD27" s="139">
        <v>0</v>
      </c>
      <c r="CE27" s="139">
        <v>0</v>
      </c>
      <c r="CF27" s="139">
        <v>0</v>
      </c>
      <c r="CG27" s="139">
        <v>12361</v>
      </c>
      <c r="CH27" s="139">
        <f t="shared" si="31"/>
        <v>90501</v>
      </c>
      <c r="CI27" s="139">
        <f t="shared" si="35"/>
        <v>0</v>
      </c>
      <c r="CJ27" s="139">
        <f t="shared" si="36"/>
        <v>0</v>
      </c>
      <c r="CK27" s="139">
        <f t="shared" si="37"/>
        <v>0</v>
      </c>
      <c r="CL27" s="139">
        <f t="shared" si="38"/>
        <v>0</v>
      </c>
      <c r="CM27" s="139">
        <f t="shared" si="39"/>
        <v>0</v>
      </c>
      <c r="CN27" s="139">
        <f t="shared" si="40"/>
        <v>0</v>
      </c>
      <c r="CO27" s="139">
        <f t="shared" si="41"/>
        <v>0</v>
      </c>
      <c r="CP27" s="139">
        <f t="shared" si="42"/>
        <v>0</v>
      </c>
      <c r="CQ27" s="139">
        <f t="shared" si="43"/>
        <v>526310</v>
      </c>
      <c r="CR27" s="139">
        <f t="shared" si="44"/>
        <v>53179</v>
      </c>
      <c r="CS27" s="139">
        <f t="shared" si="45"/>
        <v>34249</v>
      </c>
      <c r="CT27" s="139">
        <f t="shared" si="46"/>
        <v>6906</v>
      </c>
      <c r="CU27" s="139">
        <f t="shared" si="47"/>
        <v>12024</v>
      </c>
      <c r="CV27" s="139">
        <f t="shared" si="48"/>
        <v>0</v>
      </c>
      <c r="CW27" s="139">
        <f t="shared" si="49"/>
        <v>275396</v>
      </c>
      <c r="CX27" s="139">
        <f t="shared" si="34"/>
        <v>1931</v>
      </c>
      <c r="CY27" s="139">
        <f t="shared" si="33"/>
        <v>259252</v>
      </c>
      <c r="CZ27" s="139">
        <f t="shared" si="33"/>
        <v>14213</v>
      </c>
      <c r="DA27" s="139">
        <f t="shared" si="33"/>
        <v>0</v>
      </c>
      <c r="DB27" s="139">
        <f t="shared" si="33"/>
        <v>197735</v>
      </c>
      <c r="DC27" s="139">
        <f t="shared" si="33"/>
        <v>93678</v>
      </c>
      <c r="DD27" s="139">
        <f t="shared" si="33"/>
        <v>89147</v>
      </c>
      <c r="DE27" s="139">
        <f t="shared" si="33"/>
        <v>14910</v>
      </c>
      <c r="DF27" s="139">
        <f t="shared" si="33"/>
        <v>0</v>
      </c>
      <c r="DG27" s="139">
        <f t="shared" si="33"/>
        <v>0</v>
      </c>
      <c r="DH27" s="139">
        <f t="shared" si="33"/>
        <v>0</v>
      </c>
      <c r="DI27" s="139">
        <f t="shared" si="33"/>
        <v>12361</v>
      </c>
      <c r="DJ27" s="139">
        <f t="shared" si="33"/>
        <v>538671</v>
      </c>
    </row>
    <row r="28" spans="1:114" s="123" customFormat="1" ht="12" customHeight="1">
      <c r="A28" s="124" t="s">
        <v>207</v>
      </c>
      <c r="B28" s="125" t="s">
        <v>249</v>
      </c>
      <c r="C28" s="124" t="s">
        <v>250</v>
      </c>
      <c r="D28" s="139">
        <f t="shared" si="6"/>
        <v>178106</v>
      </c>
      <c r="E28" s="139">
        <f t="shared" si="7"/>
        <v>60</v>
      </c>
      <c r="F28" s="139">
        <v>0</v>
      </c>
      <c r="G28" s="139">
        <v>0</v>
      </c>
      <c r="H28" s="139">
        <v>0</v>
      </c>
      <c r="I28" s="139">
        <v>60</v>
      </c>
      <c r="J28" s="140" t="s">
        <v>199</v>
      </c>
      <c r="K28" s="139">
        <v>0</v>
      </c>
      <c r="L28" s="139">
        <v>178046</v>
      </c>
      <c r="M28" s="139">
        <f t="shared" si="8"/>
        <v>32477</v>
      </c>
      <c r="N28" s="139">
        <f t="shared" si="9"/>
        <v>16</v>
      </c>
      <c r="O28" s="139">
        <v>0</v>
      </c>
      <c r="P28" s="139">
        <v>0</v>
      </c>
      <c r="Q28" s="139">
        <v>0</v>
      </c>
      <c r="R28" s="139">
        <v>16</v>
      </c>
      <c r="S28" s="140" t="s">
        <v>199</v>
      </c>
      <c r="T28" s="139">
        <v>0</v>
      </c>
      <c r="U28" s="139">
        <v>32461</v>
      </c>
      <c r="V28" s="139">
        <f t="shared" si="10"/>
        <v>210583</v>
      </c>
      <c r="W28" s="139">
        <f t="shared" si="11"/>
        <v>76</v>
      </c>
      <c r="X28" s="139">
        <f t="shared" si="12"/>
        <v>0</v>
      </c>
      <c r="Y28" s="139">
        <f t="shared" si="13"/>
        <v>0</v>
      </c>
      <c r="Z28" s="139">
        <f t="shared" si="14"/>
        <v>0</v>
      </c>
      <c r="AA28" s="139">
        <f t="shared" si="15"/>
        <v>76</v>
      </c>
      <c r="AB28" s="140" t="s">
        <v>199</v>
      </c>
      <c r="AC28" s="139">
        <f t="shared" si="16"/>
        <v>0</v>
      </c>
      <c r="AD28" s="139">
        <f t="shared" si="17"/>
        <v>210507</v>
      </c>
      <c r="AE28" s="139">
        <f t="shared" si="18"/>
        <v>0</v>
      </c>
      <c r="AF28" s="139">
        <f t="shared" si="19"/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14327</v>
      </c>
      <c r="AM28" s="139">
        <f t="shared" si="20"/>
        <v>0</v>
      </c>
      <c r="AN28" s="139">
        <f t="shared" si="21"/>
        <v>0</v>
      </c>
      <c r="AO28" s="139">
        <v>0</v>
      </c>
      <c r="AP28" s="139">
        <v>0</v>
      </c>
      <c r="AQ28" s="139">
        <v>0</v>
      </c>
      <c r="AR28" s="139">
        <v>0</v>
      </c>
      <c r="AS28" s="139">
        <f t="shared" si="22"/>
        <v>0</v>
      </c>
      <c r="AT28" s="139">
        <v>0</v>
      </c>
      <c r="AU28" s="139">
        <v>0</v>
      </c>
      <c r="AV28" s="139">
        <v>0</v>
      </c>
      <c r="AW28" s="139">
        <v>0</v>
      </c>
      <c r="AX28" s="139">
        <f t="shared" si="23"/>
        <v>0</v>
      </c>
      <c r="AY28" s="139">
        <v>0</v>
      </c>
      <c r="AZ28" s="139">
        <v>0</v>
      </c>
      <c r="BA28" s="139">
        <v>0</v>
      </c>
      <c r="BB28" s="139">
        <v>0</v>
      </c>
      <c r="BC28" s="139">
        <v>163779</v>
      </c>
      <c r="BD28" s="139">
        <v>0</v>
      </c>
      <c r="BE28" s="139">
        <v>0</v>
      </c>
      <c r="BF28" s="139">
        <f t="shared" si="24"/>
        <v>0</v>
      </c>
      <c r="BG28" s="139">
        <f t="shared" si="25"/>
        <v>0</v>
      </c>
      <c r="BH28" s="139">
        <f t="shared" si="26"/>
        <v>0</v>
      </c>
      <c r="BI28" s="139">
        <v>0</v>
      </c>
      <c r="BJ28" s="139">
        <v>0</v>
      </c>
      <c r="BK28" s="139">
        <v>0</v>
      </c>
      <c r="BL28" s="139">
        <v>0</v>
      </c>
      <c r="BM28" s="139">
        <v>0</v>
      </c>
      <c r="BN28" s="139">
        <v>0</v>
      </c>
      <c r="BO28" s="139">
        <f t="shared" si="27"/>
        <v>0</v>
      </c>
      <c r="BP28" s="139">
        <f t="shared" si="28"/>
        <v>0</v>
      </c>
      <c r="BQ28" s="139">
        <v>0</v>
      </c>
      <c r="BR28" s="139">
        <v>0</v>
      </c>
      <c r="BS28" s="139">
        <v>0</v>
      </c>
      <c r="BT28" s="139">
        <v>0</v>
      </c>
      <c r="BU28" s="139">
        <f t="shared" si="29"/>
        <v>0</v>
      </c>
      <c r="BV28" s="139">
        <v>0</v>
      </c>
      <c r="BW28" s="139">
        <v>0</v>
      </c>
      <c r="BX28" s="139">
        <v>0</v>
      </c>
      <c r="BY28" s="139">
        <v>0</v>
      </c>
      <c r="BZ28" s="139">
        <f t="shared" si="30"/>
        <v>0</v>
      </c>
      <c r="CA28" s="139">
        <v>0</v>
      </c>
      <c r="CB28" s="139">
        <v>0</v>
      </c>
      <c r="CC28" s="139">
        <v>0</v>
      </c>
      <c r="CD28" s="139">
        <v>0</v>
      </c>
      <c r="CE28" s="139">
        <v>32477</v>
      </c>
      <c r="CF28" s="139">
        <v>0</v>
      </c>
      <c r="CG28" s="139">
        <v>0</v>
      </c>
      <c r="CH28" s="139">
        <f t="shared" si="31"/>
        <v>0</v>
      </c>
      <c r="CI28" s="139">
        <f t="shared" si="35"/>
        <v>0</v>
      </c>
      <c r="CJ28" s="139">
        <f t="shared" si="36"/>
        <v>0</v>
      </c>
      <c r="CK28" s="139">
        <f t="shared" si="37"/>
        <v>0</v>
      </c>
      <c r="CL28" s="139">
        <f t="shared" si="38"/>
        <v>0</v>
      </c>
      <c r="CM28" s="139">
        <f t="shared" si="39"/>
        <v>0</v>
      </c>
      <c r="CN28" s="139">
        <f t="shared" si="40"/>
        <v>0</v>
      </c>
      <c r="CO28" s="139">
        <f t="shared" si="41"/>
        <v>0</v>
      </c>
      <c r="CP28" s="139">
        <f t="shared" si="42"/>
        <v>14327</v>
      </c>
      <c r="CQ28" s="139">
        <f t="shared" si="43"/>
        <v>0</v>
      </c>
      <c r="CR28" s="139">
        <f t="shared" si="44"/>
        <v>0</v>
      </c>
      <c r="CS28" s="139">
        <f t="shared" si="45"/>
        <v>0</v>
      </c>
      <c r="CT28" s="139">
        <f t="shared" si="46"/>
        <v>0</v>
      </c>
      <c r="CU28" s="139">
        <f t="shared" si="47"/>
        <v>0</v>
      </c>
      <c r="CV28" s="139">
        <f t="shared" si="48"/>
        <v>0</v>
      </c>
      <c r="CW28" s="139">
        <f t="shared" si="49"/>
        <v>0</v>
      </c>
      <c r="CX28" s="139">
        <f t="shared" si="34"/>
        <v>0</v>
      </c>
      <c r="CY28" s="139">
        <f t="shared" si="33"/>
        <v>0</v>
      </c>
      <c r="CZ28" s="139">
        <f t="shared" si="33"/>
        <v>0</v>
      </c>
      <c r="DA28" s="139">
        <f t="shared" si="33"/>
        <v>0</v>
      </c>
      <c r="DB28" s="139">
        <f t="shared" si="33"/>
        <v>0</v>
      </c>
      <c r="DC28" s="139">
        <f t="shared" si="33"/>
        <v>0</v>
      </c>
      <c r="DD28" s="139">
        <f t="shared" si="33"/>
        <v>0</v>
      </c>
      <c r="DE28" s="139">
        <f t="shared" si="33"/>
        <v>0</v>
      </c>
      <c r="DF28" s="139">
        <f t="shared" si="33"/>
        <v>0</v>
      </c>
      <c r="DG28" s="139">
        <f t="shared" si="33"/>
        <v>196256</v>
      </c>
      <c r="DH28" s="139">
        <f t="shared" si="33"/>
        <v>0</v>
      </c>
      <c r="DI28" s="139">
        <f t="shared" si="33"/>
        <v>0</v>
      </c>
      <c r="DJ28" s="139">
        <f t="shared" si="33"/>
        <v>0</v>
      </c>
    </row>
    <row r="29" spans="1:114" s="123" customFormat="1" ht="12" customHeight="1">
      <c r="A29" s="124" t="s">
        <v>207</v>
      </c>
      <c r="B29" s="125" t="s">
        <v>251</v>
      </c>
      <c r="C29" s="124" t="s">
        <v>252</v>
      </c>
      <c r="D29" s="139">
        <f t="shared" si="6"/>
        <v>134889</v>
      </c>
      <c r="E29" s="139">
        <f t="shared" si="7"/>
        <v>0</v>
      </c>
      <c r="F29" s="139">
        <v>0</v>
      </c>
      <c r="G29" s="139">
        <v>0</v>
      </c>
      <c r="H29" s="139">
        <v>0</v>
      </c>
      <c r="I29" s="139">
        <v>0</v>
      </c>
      <c r="J29" s="140" t="s">
        <v>199</v>
      </c>
      <c r="K29" s="139">
        <v>0</v>
      </c>
      <c r="L29" s="139">
        <v>134889</v>
      </c>
      <c r="M29" s="139">
        <f t="shared" si="8"/>
        <v>41960</v>
      </c>
      <c r="N29" s="139">
        <f t="shared" si="9"/>
        <v>0</v>
      </c>
      <c r="O29" s="139">
        <v>0</v>
      </c>
      <c r="P29" s="139">
        <v>0</v>
      </c>
      <c r="Q29" s="139">
        <v>0</v>
      </c>
      <c r="R29" s="139">
        <v>0</v>
      </c>
      <c r="S29" s="140" t="s">
        <v>199</v>
      </c>
      <c r="T29" s="139">
        <v>0</v>
      </c>
      <c r="U29" s="139">
        <v>41960</v>
      </c>
      <c r="V29" s="139">
        <f t="shared" si="10"/>
        <v>176849</v>
      </c>
      <c r="W29" s="139">
        <f t="shared" si="11"/>
        <v>0</v>
      </c>
      <c r="X29" s="139">
        <f t="shared" si="12"/>
        <v>0</v>
      </c>
      <c r="Y29" s="139">
        <f t="shared" si="13"/>
        <v>0</v>
      </c>
      <c r="Z29" s="139">
        <f t="shared" si="14"/>
        <v>0</v>
      </c>
      <c r="AA29" s="139">
        <f t="shared" si="15"/>
        <v>0</v>
      </c>
      <c r="AB29" s="140" t="s">
        <v>199</v>
      </c>
      <c r="AC29" s="139">
        <f t="shared" si="16"/>
        <v>0</v>
      </c>
      <c r="AD29" s="139">
        <f t="shared" si="17"/>
        <v>176849</v>
      </c>
      <c r="AE29" s="139">
        <f t="shared" si="18"/>
        <v>0</v>
      </c>
      <c r="AF29" s="139">
        <f t="shared" si="19"/>
        <v>0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16359</v>
      </c>
      <c r="AM29" s="139">
        <f t="shared" si="20"/>
        <v>40751</v>
      </c>
      <c r="AN29" s="139">
        <f t="shared" si="21"/>
        <v>0</v>
      </c>
      <c r="AO29" s="139">
        <v>0</v>
      </c>
      <c r="AP29" s="139">
        <v>0</v>
      </c>
      <c r="AQ29" s="139">
        <v>0</v>
      </c>
      <c r="AR29" s="139">
        <v>0</v>
      </c>
      <c r="AS29" s="139">
        <f t="shared" si="22"/>
        <v>0</v>
      </c>
      <c r="AT29" s="139">
        <v>0</v>
      </c>
      <c r="AU29" s="139">
        <v>0</v>
      </c>
      <c r="AV29" s="139">
        <v>0</v>
      </c>
      <c r="AW29" s="139">
        <v>0</v>
      </c>
      <c r="AX29" s="139">
        <f t="shared" si="23"/>
        <v>40751</v>
      </c>
      <c r="AY29" s="139">
        <v>40751</v>
      </c>
      <c r="AZ29" s="139">
        <v>0</v>
      </c>
      <c r="BA29" s="139">
        <v>0</v>
      </c>
      <c r="BB29" s="139">
        <v>0</v>
      </c>
      <c r="BC29" s="139">
        <v>77779</v>
      </c>
      <c r="BD29" s="139">
        <v>0</v>
      </c>
      <c r="BE29" s="139">
        <v>0</v>
      </c>
      <c r="BF29" s="139">
        <f t="shared" si="24"/>
        <v>40751</v>
      </c>
      <c r="BG29" s="139">
        <f t="shared" si="25"/>
        <v>0</v>
      </c>
      <c r="BH29" s="139">
        <f t="shared" si="26"/>
        <v>0</v>
      </c>
      <c r="BI29" s="139">
        <v>0</v>
      </c>
      <c r="BJ29" s="139">
        <v>0</v>
      </c>
      <c r="BK29" s="139">
        <v>0</v>
      </c>
      <c r="BL29" s="139">
        <v>0</v>
      </c>
      <c r="BM29" s="139">
        <v>0</v>
      </c>
      <c r="BN29" s="139">
        <v>0</v>
      </c>
      <c r="BO29" s="139">
        <f t="shared" si="27"/>
        <v>0</v>
      </c>
      <c r="BP29" s="139">
        <f t="shared" si="28"/>
        <v>0</v>
      </c>
      <c r="BQ29" s="139">
        <v>0</v>
      </c>
      <c r="BR29" s="139">
        <v>0</v>
      </c>
      <c r="BS29" s="139">
        <v>0</v>
      </c>
      <c r="BT29" s="139">
        <v>0</v>
      </c>
      <c r="BU29" s="139">
        <f t="shared" si="29"/>
        <v>0</v>
      </c>
      <c r="BV29" s="139">
        <v>0</v>
      </c>
      <c r="BW29" s="139">
        <v>0</v>
      </c>
      <c r="BX29" s="139">
        <v>0</v>
      </c>
      <c r="BY29" s="139">
        <v>0</v>
      </c>
      <c r="BZ29" s="139">
        <f t="shared" si="30"/>
        <v>0</v>
      </c>
      <c r="CA29" s="139">
        <v>0</v>
      </c>
      <c r="CB29" s="139">
        <v>0</v>
      </c>
      <c r="CC29" s="139">
        <v>0</v>
      </c>
      <c r="CD29" s="139">
        <v>0</v>
      </c>
      <c r="CE29" s="139">
        <v>41960</v>
      </c>
      <c r="CF29" s="139">
        <v>0</v>
      </c>
      <c r="CG29" s="139">
        <v>0</v>
      </c>
      <c r="CH29" s="139">
        <f t="shared" si="31"/>
        <v>0</v>
      </c>
      <c r="CI29" s="139">
        <f t="shared" si="35"/>
        <v>0</v>
      </c>
      <c r="CJ29" s="139">
        <f t="shared" si="36"/>
        <v>0</v>
      </c>
      <c r="CK29" s="139">
        <f t="shared" si="37"/>
        <v>0</v>
      </c>
      <c r="CL29" s="139">
        <f t="shared" si="38"/>
        <v>0</v>
      </c>
      <c r="CM29" s="139">
        <f t="shared" si="39"/>
        <v>0</v>
      </c>
      <c r="CN29" s="139">
        <f t="shared" si="40"/>
        <v>0</v>
      </c>
      <c r="CO29" s="139">
        <f t="shared" si="41"/>
        <v>0</v>
      </c>
      <c r="CP29" s="139">
        <f t="shared" si="42"/>
        <v>16359</v>
      </c>
      <c r="CQ29" s="139">
        <f t="shared" si="43"/>
        <v>40751</v>
      </c>
      <c r="CR29" s="139">
        <f t="shared" si="44"/>
        <v>0</v>
      </c>
      <c r="CS29" s="139">
        <f t="shared" si="45"/>
        <v>0</v>
      </c>
      <c r="CT29" s="139">
        <f t="shared" si="46"/>
        <v>0</v>
      </c>
      <c r="CU29" s="139">
        <f t="shared" si="47"/>
        <v>0</v>
      </c>
      <c r="CV29" s="139">
        <f t="shared" si="48"/>
        <v>0</v>
      </c>
      <c r="CW29" s="139">
        <f t="shared" si="49"/>
        <v>0</v>
      </c>
      <c r="CX29" s="139">
        <f t="shared" si="34"/>
        <v>0</v>
      </c>
      <c r="CY29" s="139">
        <f t="shared" si="33"/>
        <v>0</v>
      </c>
      <c r="CZ29" s="139">
        <f t="shared" si="33"/>
        <v>0</v>
      </c>
      <c r="DA29" s="139">
        <f t="shared" si="33"/>
        <v>0</v>
      </c>
      <c r="DB29" s="139">
        <f aca="true" t="shared" si="50" ref="DB29:DJ33">SUM(AX29,+BZ29)</f>
        <v>40751</v>
      </c>
      <c r="DC29" s="139">
        <f t="shared" si="50"/>
        <v>40751</v>
      </c>
      <c r="DD29" s="139">
        <f t="shared" si="50"/>
        <v>0</v>
      </c>
      <c r="DE29" s="139">
        <f t="shared" si="50"/>
        <v>0</v>
      </c>
      <c r="DF29" s="139">
        <f t="shared" si="50"/>
        <v>0</v>
      </c>
      <c r="DG29" s="139">
        <f t="shared" si="50"/>
        <v>119739</v>
      </c>
      <c r="DH29" s="139">
        <f t="shared" si="50"/>
        <v>0</v>
      </c>
      <c r="DI29" s="139">
        <f t="shared" si="50"/>
        <v>0</v>
      </c>
      <c r="DJ29" s="139">
        <f t="shared" si="50"/>
        <v>40751</v>
      </c>
    </row>
    <row r="30" spans="1:114" s="123" customFormat="1" ht="12" customHeight="1">
      <c r="A30" s="124" t="s">
        <v>207</v>
      </c>
      <c r="B30" s="125" t="s">
        <v>253</v>
      </c>
      <c r="C30" s="124" t="s">
        <v>254</v>
      </c>
      <c r="D30" s="139">
        <f t="shared" si="6"/>
        <v>68661</v>
      </c>
      <c r="E30" s="139">
        <f t="shared" si="7"/>
        <v>10066</v>
      </c>
      <c r="F30" s="139">
        <v>0</v>
      </c>
      <c r="G30" s="139">
        <v>1800</v>
      </c>
      <c r="H30" s="139">
        <v>0</v>
      </c>
      <c r="I30" s="139">
        <v>8258</v>
      </c>
      <c r="J30" s="140" t="s">
        <v>199</v>
      </c>
      <c r="K30" s="139">
        <v>8</v>
      </c>
      <c r="L30" s="139">
        <v>58595</v>
      </c>
      <c r="M30" s="139">
        <f t="shared" si="8"/>
        <v>24862</v>
      </c>
      <c r="N30" s="139">
        <f t="shared" si="9"/>
        <v>0</v>
      </c>
      <c r="O30" s="139">
        <v>0</v>
      </c>
      <c r="P30" s="139">
        <v>0</v>
      </c>
      <c r="Q30" s="139">
        <v>0</v>
      </c>
      <c r="R30" s="139">
        <v>0</v>
      </c>
      <c r="S30" s="140" t="s">
        <v>199</v>
      </c>
      <c r="T30" s="139">
        <v>0</v>
      </c>
      <c r="U30" s="139">
        <v>24862</v>
      </c>
      <c r="V30" s="139">
        <f t="shared" si="10"/>
        <v>93523</v>
      </c>
      <c r="W30" s="139">
        <f t="shared" si="11"/>
        <v>10066</v>
      </c>
      <c r="X30" s="139">
        <f t="shared" si="12"/>
        <v>0</v>
      </c>
      <c r="Y30" s="139">
        <f t="shared" si="13"/>
        <v>1800</v>
      </c>
      <c r="Z30" s="139">
        <f t="shared" si="14"/>
        <v>0</v>
      </c>
      <c r="AA30" s="139">
        <f t="shared" si="15"/>
        <v>8258</v>
      </c>
      <c r="AB30" s="140" t="s">
        <v>199</v>
      </c>
      <c r="AC30" s="139">
        <f t="shared" si="16"/>
        <v>8</v>
      </c>
      <c r="AD30" s="139">
        <f t="shared" si="17"/>
        <v>83457</v>
      </c>
      <c r="AE30" s="139">
        <f t="shared" si="18"/>
        <v>0</v>
      </c>
      <c r="AF30" s="139">
        <f t="shared" si="19"/>
        <v>0</v>
      </c>
      <c r="AG30" s="139"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5632</v>
      </c>
      <c r="AM30" s="139">
        <f t="shared" si="20"/>
        <v>24661</v>
      </c>
      <c r="AN30" s="139">
        <f t="shared" si="21"/>
        <v>4795</v>
      </c>
      <c r="AO30" s="139">
        <v>4795</v>
      </c>
      <c r="AP30" s="139">
        <v>0</v>
      </c>
      <c r="AQ30" s="139">
        <v>0</v>
      </c>
      <c r="AR30" s="139">
        <v>0</v>
      </c>
      <c r="AS30" s="139">
        <f t="shared" si="22"/>
        <v>5650</v>
      </c>
      <c r="AT30" s="139">
        <v>5650</v>
      </c>
      <c r="AU30" s="139">
        <v>0</v>
      </c>
      <c r="AV30" s="139">
        <v>0</v>
      </c>
      <c r="AW30" s="139">
        <v>0</v>
      </c>
      <c r="AX30" s="139">
        <f t="shared" si="23"/>
        <v>14216</v>
      </c>
      <c r="AY30" s="139">
        <v>13347</v>
      </c>
      <c r="AZ30" s="139">
        <v>181</v>
      </c>
      <c r="BA30" s="139">
        <v>0</v>
      </c>
      <c r="BB30" s="139">
        <v>688</v>
      </c>
      <c r="BC30" s="139">
        <v>38368</v>
      </c>
      <c r="BD30" s="139">
        <v>0</v>
      </c>
      <c r="BE30" s="139">
        <v>0</v>
      </c>
      <c r="BF30" s="139">
        <f t="shared" si="24"/>
        <v>24661</v>
      </c>
      <c r="BG30" s="139">
        <f t="shared" si="25"/>
        <v>0</v>
      </c>
      <c r="BH30" s="139">
        <f t="shared" si="26"/>
        <v>0</v>
      </c>
      <c r="BI30" s="139">
        <v>0</v>
      </c>
      <c r="BJ30" s="139">
        <v>0</v>
      </c>
      <c r="BK30" s="139">
        <v>0</v>
      </c>
      <c r="BL30" s="139">
        <v>0</v>
      </c>
      <c r="BM30" s="139">
        <v>0</v>
      </c>
      <c r="BN30" s="139">
        <v>0</v>
      </c>
      <c r="BO30" s="139">
        <f t="shared" si="27"/>
        <v>0</v>
      </c>
      <c r="BP30" s="139">
        <f t="shared" si="28"/>
        <v>0</v>
      </c>
      <c r="BQ30" s="139">
        <v>0</v>
      </c>
      <c r="BR30" s="139">
        <v>0</v>
      </c>
      <c r="BS30" s="139">
        <v>0</v>
      </c>
      <c r="BT30" s="139">
        <v>0</v>
      </c>
      <c r="BU30" s="139">
        <f t="shared" si="29"/>
        <v>0</v>
      </c>
      <c r="BV30" s="139">
        <v>0</v>
      </c>
      <c r="BW30" s="139">
        <v>0</v>
      </c>
      <c r="BX30" s="139">
        <v>0</v>
      </c>
      <c r="BY30" s="139">
        <v>0</v>
      </c>
      <c r="BZ30" s="139">
        <f t="shared" si="30"/>
        <v>0</v>
      </c>
      <c r="CA30" s="139">
        <v>0</v>
      </c>
      <c r="CB30" s="139">
        <v>0</v>
      </c>
      <c r="CC30" s="139">
        <v>0</v>
      </c>
      <c r="CD30" s="139">
        <v>0</v>
      </c>
      <c r="CE30" s="139">
        <v>24862</v>
      </c>
      <c r="CF30" s="139">
        <v>0</v>
      </c>
      <c r="CG30" s="139">
        <v>0</v>
      </c>
      <c r="CH30" s="139">
        <f t="shared" si="31"/>
        <v>0</v>
      </c>
      <c r="CI30" s="139">
        <f t="shared" si="35"/>
        <v>0</v>
      </c>
      <c r="CJ30" s="139">
        <f t="shared" si="36"/>
        <v>0</v>
      </c>
      <c r="CK30" s="139">
        <f t="shared" si="37"/>
        <v>0</v>
      </c>
      <c r="CL30" s="139">
        <f t="shared" si="38"/>
        <v>0</v>
      </c>
      <c r="CM30" s="139">
        <f t="shared" si="39"/>
        <v>0</v>
      </c>
      <c r="CN30" s="139">
        <f t="shared" si="40"/>
        <v>0</v>
      </c>
      <c r="CO30" s="139">
        <f t="shared" si="41"/>
        <v>0</v>
      </c>
      <c r="CP30" s="139">
        <f t="shared" si="42"/>
        <v>5632</v>
      </c>
      <c r="CQ30" s="139">
        <f t="shared" si="43"/>
        <v>24661</v>
      </c>
      <c r="CR30" s="139">
        <f t="shared" si="44"/>
        <v>4795</v>
      </c>
      <c r="CS30" s="139">
        <f t="shared" si="45"/>
        <v>4795</v>
      </c>
      <c r="CT30" s="139">
        <f t="shared" si="46"/>
        <v>0</v>
      </c>
      <c r="CU30" s="139">
        <f t="shared" si="47"/>
        <v>0</v>
      </c>
      <c r="CV30" s="139">
        <f t="shared" si="48"/>
        <v>0</v>
      </c>
      <c r="CW30" s="139">
        <f t="shared" si="49"/>
        <v>5650</v>
      </c>
      <c r="CX30" s="139">
        <f t="shared" si="34"/>
        <v>5650</v>
      </c>
      <c r="CY30" s="139">
        <f aca="true" t="shared" si="51" ref="CY30:DA33">SUM(AU30,+BW30)</f>
        <v>0</v>
      </c>
      <c r="CZ30" s="139">
        <f t="shared" si="51"/>
        <v>0</v>
      </c>
      <c r="DA30" s="139">
        <f t="shared" si="51"/>
        <v>0</v>
      </c>
      <c r="DB30" s="139">
        <f t="shared" si="50"/>
        <v>14216</v>
      </c>
      <c r="DC30" s="139">
        <f t="shared" si="50"/>
        <v>13347</v>
      </c>
      <c r="DD30" s="139">
        <f t="shared" si="50"/>
        <v>181</v>
      </c>
      <c r="DE30" s="139">
        <f t="shared" si="50"/>
        <v>0</v>
      </c>
      <c r="DF30" s="139">
        <f t="shared" si="50"/>
        <v>688</v>
      </c>
      <c r="DG30" s="139">
        <f t="shared" si="50"/>
        <v>63230</v>
      </c>
      <c r="DH30" s="139">
        <f t="shared" si="50"/>
        <v>0</v>
      </c>
      <c r="DI30" s="139">
        <f t="shared" si="50"/>
        <v>0</v>
      </c>
      <c r="DJ30" s="139">
        <f t="shared" si="50"/>
        <v>24661</v>
      </c>
    </row>
    <row r="31" spans="1:114" s="123" customFormat="1" ht="12" customHeight="1">
      <c r="A31" s="124" t="s">
        <v>207</v>
      </c>
      <c r="B31" s="125" t="s">
        <v>255</v>
      </c>
      <c r="C31" s="124" t="s">
        <v>256</v>
      </c>
      <c r="D31" s="139">
        <f t="shared" si="6"/>
        <v>193372</v>
      </c>
      <c r="E31" s="139">
        <f t="shared" si="7"/>
        <v>40801</v>
      </c>
      <c r="F31" s="139">
        <v>0</v>
      </c>
      <c r="G31" s="139">
        <v>0</v>
      </c>
      <c r="H31" s="139">
        <v>0</v>
      </c>
      <c r="I31" s="139">
        <v>40771</v>
      </c>
      <c r="J31" s="140" t="s">
        <v>199</v>
      </c>
      <c r="K31" s="139">
        <v>30</v>
      </c>
      <c r="L31" s="139">
        <v>152571</v>
      </c>
      <c r="M31" s="139">
        <f t="shared" si="8"/>
        <v>35739</v>
      </c>
      <c r="N31" s="139">
        <f t="shared" si="9"/>
        <v>0</v>
      </c>
      <c r="O31" s="139">
        <v>0</v>
      </c>
      <c r="P31" s="139">
        <v>0</v>
      </c>
      <c r="Q31" s="139">
        <v>0</v>
      </c>
      <c r="R31" s="139">
        <v>0</v>
      </c>
      <c r="S31" s="140" t="s">
        <v>199</v>
      </c>
      <c r="T31" s="139">
        <v>0</v>
      </c>
      <c r="U31" s="139">
        <v>35739</v>
      </c>
      <c r="V31" s="139">
        <f t="shared" si="10"/>
        <v>229111</v>
      </c>
      <c r="W31" s="139">
        <f t="shared" si="11"/>
        <v>40801</v>
      </c>
      <c r="X31" s="139">
        <f t="shared" si="12"/>
        <v>0</v>
      </c>
      <c r="Y31" s="139">
        <f t="shared" si="13"/>
        <v>0</v>
      </c>
      <c r="Z31" s="139">
        <f t="shared" si="14"/>
        <v>0</v>
      </c>
      <c r="AA31" s="139">
        <f t="shared" si="15"/>
        <v>40771</v>
      </c>
      <c r="AB31" s="140" t="s">
        <v>199</v>
      </c>
      <c r="AC31" s="139">
        <f t="shared" si="16"/>
        <v>30</v>
      </c>
      <c r="AD31" s="139">
        <f t="shared" si="17"/>
        <v>188310</v>
      </c>
      <c r="AE31" s="139">
        <f t="shared" si="18"/>
        <v>0</v>
      </c>
      <c r="AF31" s="139">
        <f t="shared" si="19"/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12450</v>
      </c>
      <c r="AM31" s="139">
        <f t="shared" si="20"/>
        <v>96110</v>
      </c>
      <c r="AN31" s="139">
        <f t="shared" si="21"/>
        <v>0</v>
      </c>
      <c r="AO31" s="139">
        <v>0</v>
      </c>
      <c r="AP31" s="139">
        <v>0</v>
      </c>
      <c r="AQ31" s="139">
        <v>0</v>
      </c>
      <c r="AR31" s="139">
        <v>0</v>
      </c>
      <c r="AS31" s="139">
        <f t="shared" si="22"/>
        <v>0</v>
      </c>
      <c r="AT31" s="139">
        <v>0</v>
      </c>
      <c r="AU31" s="139">
        <v>0</v>
      </c>
      <c r="AV31" s="139">
        <v>0</v>
      </c>
      <c r="AW31" s="139">
        <v>0</v>
      </c>
      <c r="AX31" s="139">
        <f t="shared" si="23"/>
        <v>96110</v>
      </c>
      <c r="AY31" s="139">
        <v>91573</v>
      </c>
      <c r="AZ31" s="139">
        <v>1063</v>
      </c>
      <c r="BA31" s="139">
        <v>0</v>
      </c>
      <c r="BB31" s="139">
        <v>3474</v>
      </c>
      <c r="BC31" s="139">
        <v>84812</v>
      </c>
      <c r="BD31" s="139">
        <v>0</v>
      </c>
      <c r="BE31" s="139">
        <v>0</v>
      </c>
      <c r="BF31" s="139">
        <f t="shared" si="24"/>
        <v>96110</v>
      </c>
      <c r="BG31" s="139">
        <f t="shared" si="25"/>
        <v>0</v>
      </c>
      <c r="BH31" s="139">
        <f t="shared" si="26"/>
        <v>0</v>
      </c>
      <c r="BI31" s="139">
        <v>0</v>
      </c>
      <c r="BJ31" s="139">
        <v>0</v>
      </c>
      <c r="BK31" s="139">
        <v>0</v>
      </c>
      <c r="BL31" s="139">
        <v>0</v>
      </c>
      <c r="BM31" s="139">
        <v>0</v>
      </c>
      <c r="BN31" s="139">
        <v>0</v>
      </c>
      <c r="BO31" s="139">
        <f t="shared" si="27"/>
        <v>0</v>
      </c>
      <c r="BP31" s="139">
        <f t="shared" si="28"/>
        <v>0</v>
      </c>
      <c r="BQ31" s="139">
        <v>0</v>
      </c>
      <c r="BR31" s="139">
        <v>0</v>
      </c>
      <c r="BS31" s="139">
        <v>0</v>
      </c>
      <c r="BT31" s="139">
        <v>0</v>
      </c>
      <c r="BU31" s="139">
        <f t="shared" si="29"/>
        <v>0</v>
      </c>
      <c r="BV31" s="139">
        <v>0</v>
      </c>
      <c r="BW31" s="139">
        <v>0</v>
      </c>
      <c r="BX31" s="139">
        <v>0</v>
      </c>
      <c r="BY31" s="139">
        <v>0</v>
      </c>
      <c r="BZ31" s="139">
        <f t="shared" si="30"/>
        <v>0</v>
      </c>
      <c r="CA31" s="139">
        <v>0</v>
      </c>
      <c r="CB31" s="139">
        <v>0</v>
      </c>
      <c r="CC31" s="139">
        <v>0</v>
      </c>
      <c r="CD31" s="139">
        <v>0</v>
      </c>
      <c r="CE31" s="139">
        <v>35739</v>
      </c>
      <c r="CF31" s="139">
        <v>0</v>
      </c>
      <c r="CG31" s="139">
        <v>0</v>
      </c>
      <c r="CH31" s="139">
        <f t="shared" si="31"/>
        <v>0</v>
      </c>
      <c r="CI31" s="139">
        <f t="shared" si="35"/>
        <v>0</v>
      </c>
      <c r="CJ31" s="139">
        <f t="shared" si="36"/>
        <v>0</v>
      </c>
      <c r="CK31" s="139">
        <f t="shared" si="37"/>
        <v>0</v>
      </c>
      <c r="CL31" s="139">
        <f t="shared" si="38"/>
        <v>0</v>
      </c>
      <c r="CM31" s="139">
        <f t="shared" si="39"/>
        <v>0</v>
      </c>
      <c r="CN31" s="139">
        <f t="shared" si="40"/>
        <v>0</v>
      </c>
      <c r="CO31" s="139">
        <f t="shared" si="41"/>
        <v>0</v>
      </c>
      <c r="CP31" s="139">
        <f t="shared" si="42"/>
        <v>12450</v>
      </c>
      <c r="CQ31" s="139">
        <f t="shared" si="43"/>
        <v>96110</v>
      </c>
      <c r="CR31" s="139">
        <f t="shared" si="44"/>
        <v>0</v>
      </c>
      <c r="CS31" s="139">
        <f t="shared" si="45"/>
        <v>0</v>
      </c>
      <c r="CT31" s="139">
        <f t="shared" si="46"/>
        <v>0</v>
      </c>
      <c r="CU31" s="139">
        <f t="shared" si="47"/>
        <v>0</v>
      </c>
      <c r="CV31" s="139">
        <f t="shared" si="48"/>
        <v>0</v>
      </c>
      <c r="CW31" s="139">
        <f t="shared" si="49"/>
        <v>0</v>
      </c>
      <c r="CX31" s="139">
        <f t="shared" si="34"/>
        <v>0</v>
      </c>
      <c r="CY31" s="139">
        <f t="shared" si="51"/>
        <v>0</v>
      </c>
      <c r="CZ31" s="139">
        <f t="shared" si="51"/>
        <v>0</v>
      </c>
      <c r="DA31" s="139">
        <f t="shared" si="51"/>
        <v>0</v>
      </c>
      <c r="DB31" s="139">
        <f t="shared" si="50"/>
        <v>96110</v>
      </c>
      <c r="DC31" s="139">
        <f t="shared" si="50"/>
        <v>91573</v>
      </c>
      <c r="DD31" s="139">
        <f t="shared" si="50"/>
        <v>1063</v>
      </c>
      <c r="DE31" s="139">
        <f t="shared" si="50"/>
        <v>0</v>
      </c>
      <c r="DF31" s="139">
        <f t="shared" si="50"/>
        <v>3474</v>
      </c>
      <c r="DG31" s="139">
        <f t="shared" si="50"/>
        <v>120551</v>
      </c>
      <c r="DH31" s="139">
        <f t="shared" si="50"/>
        <v>0</v>
      </c>
      <c r="DI31" s="139">
        <f t="shared" si="50"/>
        <v>0</v>
      </c>
      <c r="DJ31" s="139">
        <f t="shared" si="50"/>
        <v>96110</v>
      </c>
    </row>
    <row r="32" spans="1:114" s="123" customFormat="1" ht="12" customHeight="1">
      <c r="A32" s="124" t="s">
        <v>207</v>
      </c>
      <c r="B32" s="125" t="s">
        <v>257</v>
      </c>
      <c r="C32" s="124" t="s">
        <v>258</v>
      </c>
      <c r="D32" s="139">
        <f t="shared" si="6"/>
        <v>314920</v>
      </c>
      <c r="E32" s="139">
        <f t="shared" si="7"/>
        <v>37488</v>
      </c>
      <c r="F32" s="139">
        <v>0</v>
      </c>
      <c r="G32" s="139">
        <v>0</v>
      </c>
      <c r="H32" s="139">
        <v>0</v>
      </c>
      <c r="I32" s="139">
        <v>31314</v>
      </c>
      <c r="J32" s="140" t="s">
        <v>199</v>
      </c>
      <c r="K32" s="139">
        <v>6174</v>
      </c>
      <c r="L32" s="139">
        <v>277432</v>
      </c>
      <c r="M32" s="139">
        <f t="shared" si="8"/>
        <v>52043</v>
      </c>
      <c r="N32" s="139">
        <f t="shared" si="9"/>
        <v>0</v>
      </c>
      <c r="O32" s="139">
        <v>0</v>
      </c>
      <c r="P32" s="139">
        <v>0</v>
      </c>
      <c r="Q32" s="139">
        <v>0</v>
      </c>
      <c r="R32" s="139">
        <v>0</v>
      </c>
      <c r="S32" s="140" t="s">
        <v>199</v>
      </c>
      <c r="T32" s="139">
        <v>0</v>
      </c>
      <c r="U32" s="139">
        <v>52043</v>
      </c>
      <c r="V32" s="139">
        <f t="shared" si="10"/>
        <v>366963</v>
      </c>
      <c r="W32" s="139">
        <f t="shared" si="11"/>
        <v>37488</v>
      </c>
      <c r="X32" s="139">
        <f t="shared" si="12"/>
        <v>0</v>
      </c>
      <c r="Y32" s="139">
        <f t="shared" si="13"/>
        <v>0</v>
      </c>
      <c r="Z32" s="139">
        <f t="shared" si="14"/>
        <v>0</v>
      </c>
      <c r="AA32" s="139">
        <f t="shared" si="15"/>
        <v>31314</v>
      </c>
      <c r="AB32" s="140" t="s">
        <v>199</v>
      </c>
      <c r="AC32" s="139">
        <f t="shared" si="16"/>
        <v>6174</v>
      </c>
      <c r="AD32" s="139">
        <f t="shared" si="17"/>
        <v>329475</v>
      </c>
      <c r="AE32" s="139">
        <f t="shared" si="18"/>
        <v>0</v>
      </c>
      <c r="AF32" s="139">
        <f t="shared" si="19"/>
        <v>0</v>
      </c>
      <c r="AG32" s="139"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39">
        <f t="shared" si="20"/>
        <v>131819</v>
      </c>
      <c r="AN32" s="139">
        <f t="shared" si="21"/>
        <v>39252</v>
      </c>
      <c r="AO32" s="139">
        <v>8396</v>
      </c>
      <c r="AP32" s="139">
        <v>30856</v>
      </c>
      <c r="AQ32" s="139">
        <v>0</v>
      </c>
      <c r="AR32" s="139">
        <v>0</v>
      </c>
      <c r="AS32" s="139">
        <f t="shared" si="22"/>
        <v>8284</v>
      </c>
      <c r="AT32" s="139">
        <v>8284</v>
      </c>
      <c r="AU32" s="139">
        <v>0</v>
      </c>
      <c r="AV32" s="139">
        <v>0</v>
      </c>
      <c r="AW32" s="139">
        <v>4536</v>
      </c>
      <c r="AX32" s="139">
        <f t="shared" si="23"/>
        <v>79549</v>
      </c>
      <c r="AY32" s="139">
        <v>69124</v>
      </c>
      <c r="AZ32" s="139">
        <v>9466</v>
      </c>
      <c r="BA32" s="139">
        <v>588</v>
      </c>
      <c r="BB32" s="139">
        <v>371</v>
      </c>
      <c r="BC32" s="139">
        <v>183101</v>
      </c>
      <c r="BD32" s="139">
        <v>198</v>
      </c>
      <c r="BE32" s="139">
        <v>0</v>
      </c>
      <c r="BF32" s="139">
        <f t="shared" si="24"/>
        <v>131819</v>
      </c>
      <c r="BG32" s="139">
        <f t="shared" si="25"/>
        <v>0</v>
      </c>
      <c r="BH32" s="139">
        <f t="shared" si="26"/>
        <v>0</v>
      </c>
      <c r="BI32" s="139">
        <v>0</v>
      </c>
      <c r="BJ32" s="139">
        <v>0</v>
      </c>
      <c r="BK32" s="139">
        <v>0</v>
      </c>
      <c r="BL32" s="139">
        <v>0</v>
      </c>
      <c r="BM32" s="139">
        <v>0</v>
      </c>
      <c r="BN32" s="139">
        <v>0</v>
      </c>
      <c r="BO32" s="139">
        <f t="shared" si="27"/>
        <v>0</v>
      </c>
      <c r="BP32" s="139">
        <f t="shared" si="28"/>
        <v>0</v>
      </c>
      <c r="BQ32" s="139">
        <v>0</v>
      </c>
      <c r="BR32" s="139">
        <v>0</v>
      </c>
      <c r="BS32" s="139">
        <v>0</v>
      </c>
      <c r="BT32" s="139">
        <v>0</v>
      </c>
      <c r="BU32" s="139">
        <f t="shared" si="29"/>
        <v>0</v>
      </c>
      <c r="BV32" s="139">
        <v>0</v>
      </c>
      <c r="BW32" s="139">
        <v>0</v>
      </c>
      <c r="BX32" s="139">
        <v>0</v>
      </c>
      <c r="BY32" s="139">
        <v>0</v>
      </c>
      <c r="BZ32" s="139">
        <f t="shared" si="30"/>
        <v>0</v>
      </c>
      <c r="CA32" s="139">
        <v>0</v>
      </c>
      <c r="CB32" s="139">
        <v>0</v>
      </c>
      <c r="CC32" s="139">
        <v>0</v>
      </c>
      <c r="CD32" s="139">
        <v>0</v>
      </c>
      <c r="CE32" s="139">
        <v>52043</v>
      </c>
      <c r="CF32" s="139">
        <v>0</v>
      </c>
      <c r="CG32" s="139">
        <v>0</v>
      </c>
      <c r="CH32" s="139">
        <f t="shared" si="31"/>
        <v>0</v>
      </c>
      <c r="CI32" s="139">
        <f t="shared" si="35"/>
        <v>0</v>
      </c>
      <c r="CJ32" s="139">
        <f t="shared" si="36"/>
        <v>0</v>
      </c>
      <c r="CK32" s="139">
        <f t="shared" si="37"/>
        <v>0</v>
      </c>
      <c r="CL32" s="139">
        <f t="shared" si="38"/>
        <v>0</v>
      </c>
      <c r="CM32" s="139">
        <f t="shared" si="39"/>
        <v>0</v>
      </c>
      <c r="CN32" s="139">
        <f t="shared" si="40"/>
        <v>0</v>
      </c>
      <c r="CO32" s="139">
        <f t="shared" si="41"/>
        <v>0</v>
      </c>
      <c r="CP32" s="139">
        <f t="shared" si="42"/>
        <v>0</v>
      </c>
      <c r="CQ32" s="139">
        <f t="shared" si="43"/>
        <v>131819</v>
      </c>
      <c r="CR32" s="139">
        <f t="shared" si="44"/>
        <v>39252</v>
      </c>
      <c r="CS32" s="139">
        <f t="shared" si="45"/>
        <v>8396</v>
      </c>
      <c r="CT32" s="139">
        <f t="shared" si="46"/>
        <v>30856</v>
      </c>
      <c r="CU32" s="139">
        <f t="shared" si="47"/>
        <v>0</v>
      </c>
      <c r="CV32" s="139">
        <f t="shared" si="48"/>
        <v>0</v>
      </c>
      <c r="CW32" s="139">
        <f t="shared" si="49"/>
        <v>8284</v>
      </c>
      <c r="CX32" s="139">
        <f t="shared" si="34"/>
        <v>8284</v>
      </c>
      <c r="CY32" s="139">
        <f t="shared" si="51"/>
        <v>0</v>
      </c>
      <c r="CZ32" s="139">
        <f t="shared" si="51"/>
        <v>0</v>
      </c>
      <c r="DA32" s="139">
        <f t="shared" si="51"/>
        <v>4536</v>
      </c>
      <c r="DB32" s="139">
        <f t="shared" si="50"/>
        <v>79549</v>
      </c>
      <c r="DC32" s="139">
        <f t="shared" si="50"/>
        <v>69124</v>
      </c>
      <c r="DD32" s="139">
        <f t="shared" si="50"/>
        <v>9466</v>
      </c>
      <c r="DE32" s="139">
        <f t="shared" si="50"/>
        <v>588</v>
      </c>
      <c r="DF32" s="139">
        <f t="shared" si="50"/>
        <v>371</v>
      </c>
      <c r="DG32" s="139">
        <f t="shared" si="50"/>
        <v>235144</v>
      </c>
      <c r="DH32" s="139">
        <f t="shared" si="50"/>
        <v>198</v>
      </c>
      <c r="DI32" s="139">
        <f t="shared" si="50"/>
        <v>0</v>
      </c>
      <c r="DJ32" s="139">
        <f t="shared" si="50"/>
        <v>131819</v>
      </c>
    </row>
    <row r="33" spans="1:114" s="123" customFormat="1" ht="12" customHeight="1">
      <c r="A33" s="124" t="s">
        <v>207</v>
      </c>
      <c r="B33" s="125" t="s">
        <v>259</v>
      </c>
      <c r="C33" s="124" t="s">
        <v>260</v>
      </c>
      <c r="D33" s="139">
        <f t="shared" si="6"/>
        <v>125333</v>
      </c>
      <c r="E33" s="139">
        <f t="shared" si="7"/>
        <v>32207</v>
      </c>
      <c r="F33" s="139">
        <v>0</v>
      </c>
      <c r="G33" s="139">
        <v>0</v>
      </c>
      <c r="H33" s="139">
        <v>0</v>
      </c>
      <c r="I33" s="139">
        <v>165</v>
      </c>
      <c r="J33" s="140" t="s">
        <v>199</v>
      </c>
      <c r="K33" s="139">
        <v>32042</v>
      </c>
      <c r="L33" s="139">
        <v>93126</v>
      </c>
      <c r="M33" s="139">
        <f t="shared" si="8"/>
        <v>51637</v>
      </c>
      <c r="N33" s="139">
        <f t="shared" si="9"/>
        <v>3</v>
      </c>
      <c r="O33" s="139">
        <v>0</v>
      </c>
      <c r="P33" s="139">
        <v>0</v>
      </c>
      <c r="Q33" s="139">
        <v>0</v>
      </c>
      <c r="R33" s="139">
        <v>3</v>
      </c>
      <c r="S33" s="140" t="s">
        <v>199</v>
      </c>
      <c r="T33" s="139">
        <v>0</v>
      </c>
      <c r="U33" s="139">
        <v>51634</v>
      </c>
      <c r="V33" s="139">
        <f t="shared" si="10"/>
        <v>176970</v>
      </c>
      <c r="W33" s="139">
        <f t="shared" si="11"/>
        <v>32210</v>
      </c>
      <c r="X33" s="139">
        <f t="shared" si="12"/>
        <v>0</v>
      </c>
      <c r="Y33" s="139">
        <f t="shared" si="13"/>
        <v>0</v>
      </c>
      <c r="Z33" s="139">
        <f t="shared" si="14"/>
        <v>0</v>
      </c>
      <c r="AA33" s="139">
        <f t="shared" si="15"/>
        <v>168</v>
      </c>
      <c r="AB33" s="140" t="s">
        <v>199</v>
      </c>
      <c r="AC33" s="139">
        <f t="shared" si="16"/>
        <v>32042</v>
      </c>
      <c r="AD33" s="139">
        <f t="shared" si="17"/>
        <v>144760</v>
      </c>
      <c r="AE33" s="139">
        <f t="shared" si="18"/>
        <v>0</v>
      </c>
      <c r="AF33" s="139">
        <f t="shared" si="19"/>
        <v>0</v>
      </c>
      <c r="AG33" s="139"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39">
        <f t="shared" si="20"/>
        <v>40394</v>
      </c>
      <c r="AN33" s="139">
        <f t="shared" si="21"/>
        <v>0</v>
      </c>
      <c r="AO33" s="139">
        <v>0</v>
      </c>
      <c r="AP33" s="139">
        <v>0</v>
      </c>
      <c r="AQ33" s="139">
        <v>0</v>
      </c>
      <c r="AR33" s="139">
        <v>0</v>
      </c>
      <c r="AS33" s="139">
        <f t="shared" si="22"/>
        <v>0</v>
      </c>
      <c r="AT33" s="139">
        <v>0</v>
      </c>
      <c r="AU33" s="139">
        <v>0</v>
      </c>
      <c r="AV33" s="139">
        <v>0</v>
      </c>
      <c r="AW33" s="139">
        <v>0</v>
      </c>
      <c r="AX33" s="139">
        <f t="shared" si="23"/>
        <v>40394</v>
      </c>
      <c r="AY33" s="139">
        <v>40394</v>
      </c>
      <c r="AZ33" s="139">
        <v>0</v>
      </c>
      <c r="BA33" s="139">
        <v>0</v>
      </c>
      <c r="BB33" s="139">
        <v>0</v>
      </c>
      <c r="BC33" s="139">
        <v>84939</v>
      </c>
      <c r="BD33" s="139">
        <v>0</v>
      </c>
      <c r="BE33" s="139">
        <v>0</v>
      </c>
      <c r="BF33" s="139">
        <f t="shared" si="24"/>
        <v>40394</v>
      </c>
      <c r="BG33" s="139">
        <f t="shared" si="25"/>
        <v>0</v>
      </c>
      <c r="BH33" s="139">
        <f t="shared" si="26"/>
        <v>0</v>
      </c>
      <c r="BI33" s="139">
        <v>0</v>
      </c>
      <c r="BJ33" s="139">
        <v>0</v>
      </c>
      <c r="BK33" s="139">
        <v>0</v>
      </c>
      <c r="BL33" s="139">
        <v>0</v>
      </c>
      <c r="BM33" s="139">
        <v>0</v>
      </c>
      <c r="BN33" s="139">
        <v>0</v>
      </c>
      <c r="BO33" s="139">
        <f t="shared" si="27"/>
        <v>0</v>
      </c>
      <c r="BP33" s="139">
        <f t="shared" si="28"/>
        <v>0</v>
      </c>
      <c r="BQ33" s="139">
        <v>0</v>
      </c>
      <c r="BR33" s="139">
        <v>0</v>
      </c>
      <c r="BS33" s="139">
        <v>0</v>
      </c>
      <c r="BT33" s="139">
        <v>0</v>
      </c>
      <c r="BU33" s="139">
        <f t="shared" si="29"/>
        <v>0</v>
      </c>
      <c r="BV33" s="139">
        <v>0</v>
      </c>
      <c r="BW33" s="139">
        <v>0</v>
      </c>
      <c r="BX33" s="139">
        <v>0</v>
      </c>
      <c r="BY33" s="139">
        <v>0</v>
      </c>
      <c r="BZ33" s="139">
        <f t="shared" si="30"/>
        <v>0</v>
      </c>
      <c r="CA33" s="139">
        <v>0</v>
      </c>
      <c r="CB33" s="139">
        <v>0</v>
      </c>
      <c r="CC33" s="139">
        <v>0</v>
      </c>
      <c r="CD33" s="139">
        <v>0</v>
      </c>
      <c r="CE33" s="139">
        <v>51637</v>
      </c>
      <c r="CF33" s="139">
        <v>0</v>
      </c>
      <c r="CG33" s="139">
        <v>0</v>
      </c>
      <c r="CH33" s="139">
        <f t="shared" si="31"/>
        <v>0</v>
      </c>
      <c r="CI33" s="139">
        <f t="shared" si="35"/>
        <v>0</v>
      </c>
      <c r="CJ33" s="139">
        <f t="shared" si="36"/>
        <v>0</v>
      </c>
      <c r="CK33" s="139">
        <f t="shared" si="37"/>
        <v>0</v>
      </c>
      <c r="CL33" s="139">
        <f t="shared" si="38"/>
        <v>0</v>
      </c>
      <c r="CM33" s="139">
        <f t="shared" si="39"/>
        <v>0</v>
      </c>
      <c r="CN33" s="139">
        <f t="shared" si="40"/>
        <v>0</v>
      </c>
      <c r="CO33" s="139">
        <f t="shared" si="41"/>
        <v>0</v>
      </c>
      <c r="CP33" s="139">
        <f t="shared" si="42"/>
        <v>0</v>
      </c>
      <c r="CQ33" s="139">
        <f t="shared" si="43"/>
        <v>40394</v>
      </c>
      <c r="CR33" s="139">
        <f t="shared" si="44"/>
        <v>0</v>
      </c>
      <c r="CS33" s="139">
        <f t="shared" si="45"/>
        <v>0</v>
      </c>
      <c r="CT33" s="139">
        <f t="shared" si="46"/>
        <v>0</v>
      </c>
      <c r="CU33" s="139">
        <f t="shared" si="47"/>
        <v>0</v>
      </c>
      <c r="CV33" s="139">
        <f t="shared" si="48"/>
        <v>0</v>
      </c>
      <c r="CW33" s="139">
        <f t="shared" si="49"/>
        <v>0</v>
      </c>
      <c r="CX33" s="139">
        <f t="shared" si="34"/>
        <v>0</v>
      </c>
      <c r="CY33" s="139">
        <f t="shared" si="51"/>
        <v>0</v>
      </c>
      <c r="CZ33" s="139">
        <f t="shared" si="51"/>
        <v>0</v>
      </c>
      <c r="DA33" s="139">
        <f t="shared" si="51"/>
        <v>0</v>
      </c>
      <c r="DB33" s="139">
        <f t="shared" si="50"/>
        <v>40394</v>
      </c>
      <c r="DC33" s="139">
        <f t="shared" si="50"/>
        <v>40394</v>
      </c>
      <c r="DD33" s="139">
        <f t="shared" si="50"/>
        <v>0</v>
      </c>
      <c r="DE33" s="139">
        <f t="shared" si="50"/>
        <v>0</v>
      </c>
      <c r="DF33" s="139">
        <f t="shared" si="50"/>
        <v>0</v>
      </c>
      <c r="DG33" s="139">
        <f t="shared" si="50"/>
        <v>136576</v>
      </c>
      <c r="DH33" s="139">
        <f t="shared" si="50"/>
        <v>0</v>
      </c>
      <c r="DI33" s="139">
        <f t="shared" si="50"/>
        <v>0</v>
      </c>
      <c r="DJ33" s="139">
        <f t="shared" si="50"/>
        <v>40394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5.3984375" style="136" customWidth="1"/>
    <col min="4" max="114" width="14.69921875" style="138" customWidth="1"/>
    <col min="115" max="16384" width="9" style="136" customWidth="1"/>
  </cols>
  <sheetData>
    <row r="1" spans="1:114" s="46" customFormat="1" ht="17.25">
      <c r="A1" s="106" t="s">
        <v>202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6" customFormat="1" ht="13.5">
      <c r="A2" s="143" t="s">
        <v>78</v>
      </c>
      <c r="B2" s="143" t="s">
        <v>79</v>
      </c>
      <c r="C2" s="146" t="s">
        <v>80</v>
      </c>
      <c r="D2" s="107" t="s">
        <v>81</v>
      </c>
      <c r="E2" s="58"/>
      <c r="F2" s="58"/>
      <c r="G2" s="58"/>
      <c r="H2" s="58"/>
      <c r="I2" s="58"/>
      <c r="J2" s="58"/>
      <c r="K2" s="58"/>
      <c r="L2" s="59"/>
      <c r="M2" s="107" t="s">
        <v>82</v>
      </c>
      <c r="N2" s="58"/>
      <c r="O2" s="58"/>
      <c r="P2" s="58"/>
      <c r="Q2" s="58"/>
      <c r="R2" s="58"/>
      <c r="S2" s="58"/>
      <c r="T2" s="58"/>
      <c r="U2" s="59"/>
      <c r="V2" s="107" t="s">
        <v>83</v>
      </c>
      <c r="W2" s="58"/>
      <c r="X2" s="58"/>
      <c r="Y2" s="58"/>
      <c r="Z2" s="58"/>
      <c r="AA2" s="58"/>
      <c r="AB2" s="58"/>
      <c r="AC2" s="58"/>
      <c r="AD2" s="59"/>
      <c r="AE2" s="108" t="s">
        <v>84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85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86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6" customFormat="1" ht="13.5">
      <c r="A3" s="144"/>
      <c r="B3" s="144"/>
      <c r="C3" s="147"/>
      <c r="D3" s="109" t="s">
        <v>87</v>
      </c>
      <c r="E3" s="63"/>
      <c r="F3" s="63"/>
      <c r="G3" s="63"/>
      <c r="H3" s="63"/>
      <c r="I3" s="63"/>
      <c r="J3" s="63"/>
      <c r="K3" s="63"/>
      <c r="L3" s="64"/>
      <c r="M3" s="109" t="s">
        <v>87</v>
      </c>
      <c r="N3" s="63"/>
      <c r="O3" s="63"/>
      <c r="P3" s="63"/>
      <c r="Q3" s="63"/>
      <c r="R3" s="63"/>
      <c r="S3" s="63"/>
      <c r="T3" s="63"/>
      <c r="U3" s="64"/>
      <c r="V3" s="109" t="s">
        <v>87</v>
      </c>
      <c r="W3" s="63"/>
      <c r="X3" s="63"/>
      <c r="Y3" s="63"/>
      <c r="Z3" s="63"/>
      <c r="AA3" s="63"/>
      <c r="AB3" s="63"/>
      <c r="AC3" s="63"/>
      <c r="AD3" s="64"/>
      <c r="AE3" s="110" t="s">
        <v>88</v>
      </c>
      <c r="AF3" s="60"/>
      <c r="AG3" s="60"/>
      <c r="AH3" s="60"/>
      <c r="AI3" s="60"/>
      <c r="AJ3" s="60"/>
      <c r="AK3" s="60"/>
      <c r="AL3" s="65"/>
      <c r="AM3" s="61" t="s">
        <v>89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90</v>
      </c>
      <c r="BF3" s="70" t="s">
        <v>83</v>
      </c>
      <c r="BG3" s="110" t="s">
        <v>88</v>
      </c>
      <c r="BH3" s="60"/>
      <c r="BI3" s="60"/>
      <c r="BJ3" s="60"/>
      <c r="BK3" s="60"/>
      <c r="BL3" s="60"/>
      <c r="BM3" s="60"/>
      <c r="BN3" s="65"/>
      <c r="BO3" s="61" t="s">
        <v>89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90</v>
      </c>
      <c r="CH3" s="70" t="s">
        <v>83</v>
      </c>
      <c r="CI3" s="110" t="s">
        <v>88</v>
      </c>
      <c r="CJ3" s="60"/>
      <c r="CK3" s="60"/>
      <c r="CL3" s="60"/>
      <c r="CM3" s="60"/>
      <c r="CN3" s="60"/>
      <c r="CO3" s="60"/>
      <c r="CP3" s="65"/>
      <c r="CQ3" s="61" t="s">
        <v>89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90</v>
      </c>
      <c r="DJ3" s="70" t="s">
        <v>83</v>
      </c>
    </row>
    <row r="4" spans="1:114" s="46" customFormat="1" ht="13.5" customHeight="1">
      <c r="A4" s="144"/>
      <c r="B4" s="144"/>
      <c r="C4" s="147"/>
      <c r="D4" s="54"/>
      <c r="E4" s="109" t="s">
        <v>91</v>
      </c>
      <c r="F4" s="71"/>
      <c r="G4" s="71"/>
      <c r="H4" s="71"/>
      <c r="I4" s="71"/>
      <c r="J4" s="71"/>
      <c r="K4" s="72"/>
      <c r="L4" s="53" t="s">
        <v>92</v>
      </c>
      <c r="M4" s="54"/>
      <c r="N4" s="109" t="s">
        <v>91</v>
      </c>
      <c r="O4" s="71"/>
      <c r="P4" s="71"/>
      <c r="Q4" s="71"/>
      <c r="R4" s="71"/>
      <c r="S4" s="71"/>
      <c r="T4" s="72"/>
      <c r="U4" s="53" t="s">
        <v>92</v>
      </c>
      <c r="V4" s="54"/>
      <c r="W4" s="109" t="s">
        <v>91</v>
      </c>
      <c r="X4" s="71"/>
      <c r="Y4" s="71"/>
      <c r="Z4" s="71"/>
      <c r="AA4" s="71"/>
      <c r="AB4" s="71"/>
      <c r="AC4" s="72"/>
      <c r="AD4" s="53" t="s">
        <v>92</v>
      </c>
      <c r="AE4" s="70" t="s">
        <v>83</v>
      </c>
      <c r="AF4" s="75" t="s">
        <v>93</v>
      </c>
      <c r="AG4" s="69"/>
      <c r="AH4" s="73"/>
      <c r="AI4" s="60"/>
      <c r="AJ4" s="74"/>
      <c r="AK4" s="111" t="s">
        <v>94</v>
      </c>
      <c r="AL4" s="141" t="s">
        <v>95</v>
      </c>
      <c r="AM4" s="70" t="s">
        <v>83</v>
      </c>
      <c r="AN4" s="110" t="s">
        <v>96</v>
      </c>
      <c r="AO4" s="67"/>
      <c r="AP4" s="67"/>
      <c r="AQ4" s="67"/>
      <c r="AR4" s="68"/>
      <c r="AS4" s="110" t="s">
        <v>97</v>
      </c>
      <c r="AT4" s="60"/>
      <c r="AU4" s="60"/>
      <c r="AV4" s="74"/>
      <c r="AW4" s="75" t="s">
        <v>98</v>
      </c>
      <c r="AX4" s="110" t="s">
        <v>99</v>
      </c>
      <c r="AY4" s="66"/>
      <c r="AZ4" s="67"/>
      <c r="BA4" s="67"/>
      <c r="BB4" s="68"/>
      <c r="BC4" s="75" t="s">
        <v>100</v>
      </c>
      <c r="BD4" s="75" t="s">
        <v>101</v>
      </c>
      <c r="BE4" s="70"/>
      <c r="BF4" s="70"/>
      <c r="BG4" s="70" t="s">
        <v>83</v>
      </c>
      <c r="BH4" s="75" t="s">
        <v>93</v>
      </c>
      <c r="BI4" s="69"/>
      <c r="BJ4" s="73"/>
      <c r="BK4" s="60"/>
      <c r="BL4" s="74"/>
      <c r="BM4" s="111" t="s">
        <v>94</v>
      </c>
      <c r="BN4" s="141" t="s">
        <v>95</v>
      </c>
      <c r="BO4" s="70" t="s">
        <v>83</v>
      </c>
      <c r="BP4" s="110" t="s">
        <v>96</v>
      </c>
      <c r="BQ4" s="67"/>
      <c r="BR4" s="67"/>
      <c r="BS4" s="67"/>
      <c r="BT4" s="68"/>
      <c r="BU4" s="110" t="s">
        <v>97</v>
      </c>
      <c r="BV4" s="60"/>
      <c r="BW4" s="60"/>
      <c r="BX4" s="74"/>
      <c r="BY4" s="75" t="s">
        <v>98</v>
      </c>
      <c r="BZ4" s="110" t="s">
        <v>99</v>
      </c>
      <c r="CA4" s="76"/>
      <c r="CB4" s="76"/>
      <c r="CC4" s="77"/>
      <c r="CD4" s="68"/>
      <c r="CE4" s="75" t="s">
        <v>100</v>
      </c>
      <c r="CF4" s="75" t="s">
        <v>101</v>
      </c>
      <c r="CG4" s="70"/>
      <c r="CH4" s="70"/>
      <c r="CI4" s="70" t="s">
        <v>83</v>
      </c>
      <c r="CJ4" s="75" t="s">
        <v>93</v>
      </c>
      <c r="CK4" s="69"/>
      <c r="CL4" s="73"/>
      <c r="CM4" s="60"/>
      <c r="CN4" s="74"/>
      <c r="CO4" s="111" t="s">
        <v>94</v>
      </c>
      <c r="CP4" s="141" t="s">
        <v>95</v>
      </c>
      <c r="CQ4" s="70" t="s">
        <v>83</v>
      </c>
      <c r="CR4" s="110" t="s">
        <v>96</v>
      </c>
      <c r="CS4" s="67"/>
      <c r="CT4" s="67"/>
      <c r="CU4" s="67"/>
      <c r="CV4" s="68"/>
      <c r="CW4" s="110" t="s">
        <v>97</v>
      </c>
      <c r="CX4" s="60"/>
      <c r="CY4" s="60"/>
      <c r="CZ4" s="74"/>
      <c r="DA4" s="75" t="s">
        <v>98</v>
      </c>
      <c r="DB4" s="110" t="s">
        <v>99</v>
      </c>
      <c r="DC4" s="67"/>
      <c r="DD4" s="67"/>
      <c r="DE4" s="67"/>
      <c r="DF4" s="68"/>
      <c r="DG4" s="75" t="s">
        <v>100</v>
      </c>
      <c r="DH4" s="75" t="s">
        <v>101</v>
      </c>
      <c r="DI4" s="70"/>
      <c r="DJ4" s="70"/>
    </row>
    <row r="5" spans="1:114" s="46" customFormat="1" ht="22.5">
      <c r="A5" s="144"/>
      <c r="B5" s="144"/>
      <c r="C5" s="147"/>
      <c r="D5" s="54"/>
      <c r="E5" s="54" t="s">
        <v>83</v>
      </c>
      <c r="F5" s="103" t="s">
        <v>102</v>
      </c>
      <c r="G5" s="103" t="s">
        <v>103</v>
      </c>
      <c r="H5" s="103" t="s">
        <v>104</v>
      </c>
      <c r="I5" s="103" t="s">
        <v>105</v>
      </c>
      <c r="J5" s="103" t="s">
        <v>106</v>
      </c>
      <c r="K5" s="103" t="s">
        <v>90</v>
      </c>
      <c r="L5" s="53"/>
      <c r="M5" s="54"/>
      <c r="N5" s="54" t="s">
        <v>83</v>
      </c>
      <c r="O5" s="103" t="s">
        <v>102</v>
      </c>
      <c r="P5" s="103" t="s">
        <v>103</v>
      </c>
      <c r="Q5" s="103" t="s">
        <v>104</v>
      </c>
      <c r="R5" s="103" t="s">
        <v>105</v>
      </c>
      <c r="S5" s="103" t="s">
        <v>106</v>
      </c>
      <c r="T5" s="103" t="s">
        <v>90</v>
      </c>
      <c r="U5" s="53"/>
      <c r="V5" s="54"/>
      <c r="W5" s="54" t="s">
        <v>83</v>
      </c>
      <c r="X5" s="103" t="s">
        <v>102</v>
      </c>
      <c r="Y5" s="103" t="s">
        <v>103</v>
      </c>
      <c r="Z5" s="103" t="s">
        <v>104</v>
      </c>
      <c r="AA5" s="103" t="s">
        <v>105</v>
      </c>
      <c r="AB5" s="103" t="s">
        <v>106</v>
      </c>
      <c r="AC5" s="103" t="s">
        <v>90</v>
      </c>
      <c r="AD5" s="53"/>
      <c r="AE5" s="70"/>
      <c r="AF5" s="70" t="s">
        <v>83</v>
      </c>
      <c r="AG5" s="111" t="s">
        <v>107</v>
      </c>
      <c r="AH5" s="111" t="s">
        <v>108</v>
      </c>
      <c r="AI5" s="111" t="s">
        <v>109</v>
      </c>
      <c r="AJ5" s="111" t="s">
        <v>90</v>
      </c>
      <c r="AK5" s="78"/>
      <c r="AL5" s="142"/>
      <c r="AM5" s="70"/>
      <c r="AN5" s="70" t="s">
        <v>83</v>
      </c>
      <c r="AO5" s="70" t="s">
        <v>110</v>
      </c>
      <c r="AP5" s="70" t="s">
        <v>111</v>
      </c>
      <c r="AQ5" s="70" t="s">
        <v>112</v>
      </c>
      <c r="AR5" s="70" t="s">
        <v>113</v>
      </c>
      <c r="AS5" s="70" t="s">
        <v>83</v>
      </c>
      <c r="AT5" s="75" t="s">
        <v>114</v>
      </c>
      <c r="AU5" s="75" t="s">
        <v>115</v>
      </c>
      <c r="AV5" s="75" t="s">
        <v>116</v>
      </c>
      <c r="AW5" s="70"/>
      <c r="AX5" s="70" t="s">
        <v>83</v>
      </c>
      <c r="AY5" s="75" t="s">
        <v>114</v>
      </c>
      <c r="AZ5" s="75" t="s">
        <v>115</v>
      </c>
      <c r="BA5" s="75" t="s">
        <v>116</v>
      </c>
      <c r="BB5" s="75" t="s">
        <v>90</v>
      </c>
      <c r="BC5" s="70"/>
      <c r="BD5" s="70"/>
      <c r="BE5" s="70"/>
      <c r="BF5" s="70"/>
      <c r="BG5" s="70"/>
      <c r="BH5" s="70" t="s">
        <v>83</v>
      </c>
      <c r="BI5" s="111" t="s">
        <v>107</v>
      </c>
      <c r="BJ5" s="111" t="s">
        <v>108</v>
      </c>
      <c r="BK5" s="111" t="s">
        <v>109</v>
      </c>
      <c r="BL5" s="111" t="s">
        <v>90</v>
      </c>
      <c r="BM5" s="78"/>
      <c r="BN5" s="142"/>
      <c r="BO5" s="70"/>
      <c r="BP5" s="70" t="s">
        <v>83</v>
      </c>
      <c r="BQ5" s="70" t="s">
        <v>110</v>
      </c>
      <c r="BR5" s="70" t="s">
        <v>111</v>
      </c>
      <c r="BS5" s="70" t="s">
        <v>112</v>
      </c>
      <c r="BT5" s="70" t="s">
        <v>113</v>
      </c>
      <c r="BU5" s="70" t="s">
        <v>83</v>
      </c>
      <c r="BV5" s="75" t="s">
        <v>114</v>
      </c>
      <c r="BW5" s="75" t="s">
        <v>115</v>
      </c>
      <c r="BX5" s="75" t="s">
        <v>116</v>
      </c>
      <c r="BY5" s="70"/>
      <c r="BZ5" s="70" t="s">
        <v>83</v>
      </c>
      <c r="CA5" s="75" t="s">
        <v>114</v>
      </c>
      <c r="CB5" s="75" t="s">
        <v>115</v>
      </c>
      <c r="CC5" s="75" t="s">
        <v>116</v>
      </c>
      <c r="CD5" s="75" t="s">
        <v>90</v>
      </c>
      <c r="CE5" s="70"/>
      <c r="CF5" s="70"/>
      <c r="CG5" s="70"/>
      <c r="CH5" s="70"/>
      <c r="CI5" s="70"/>
      <c r="CJ5" s="70" t="s">
        <v>83</v>
      </c>
      <c r="CK5" s="111" t="s">
        <v>107</v>
      </c>
      <c r="CL5" s="111" t="s">
        <v>108</v>
      </c>
      <c r="CM5" s="111" t="s">
        <v>109</v>
      </c>
      <c r="CN5" s="111" t="s">
        <v>90</v>
      </c>
      <c r="CO5" s="78"/>
      <c r="CP5" s="142"/>
      <c r="CQ5" s="70"/>
      <c r="CR5" s="70" t="s">
        <v>83</v>
      </c>
      <c r="CS5" s="70" t="s">
        <v>110</v>
      </c>
      <c r="CT5" s="70" t="s">
        <v>111</v>
      </c>
      <c r="CU5" s="70" t="s">
        <v>112</v>
      </c>
      <c r="CV5" s="70" t="s">
        <v>113</v>
      </c>
      <c r="CW5" s="70" t="s">
        <v>83</v>
      </c>
      <c r="CX5" s="75" t="s">
        <v>114</v>
      </c>
      <c r="CY5" s="75" t="s">
        <v>115</v>
      </c>
      <c r="CZ5" s="75" t="s">
        <v>116</v>
      </c>
      <c r="DA5" s="70"/>
      <c r="DB5" s="70" t="s">
        <v>83</v>
      </c>
      <c r="DC5" s="75" t="s">
        <v>114</v>
      </c>
      <c r="DD5" s="75" t="s">
        <v>115</v>
      </c>
      <c r="DE5" s="75" t="s">
        <v>116</v>
      </c>
      <c r="DF5" s="75" t="s">
        <v>90</v>
      </c>
      <c r="DG5" s="70"/>
      <c r="DH5" s="70"/>
      <c r="DI5" s="70"/>
      <c r="DJ5" s="70"/>
    </row>
    <row r="6" spans="1:114" s="47" customFormat="1" ht="13.5">
      <c r="A6" s="145"/>
      <c r="B6" s="145"/>
      <c r="C6" s="148"/>
      <c r="D6" s="79" t="s">
        <v>117</v>
      </c>
      <c r="E6" s="79" t="s">
        <v>117</v>
      </c>
      <c r="F6" s="80" t="s">
        <v>117</v>
      </c>
      <c r="G6" s="80" t="s">
        <v>117</v>
      </c>
      <c r="H6" s="80" t="s">
        <v>117</v>
      </c>
      <c r="I6" s="80" t="s">
        <v>117</v>
      </c>
      <c r="J6" s="80" t="s">
        <v>117</v>
      </c>
      <c r="K6" s="80" t="s">
        <v>117</v>
      </c>
      <c r="L6" s="80" t="s">
        <v>117</v>
      </c>
      <c r="M6" s="79" t="s">
        <v>117</v>
      </c>
      <c r="N6" s="79" t="s">
        <v>117</v>
      </c>
      <c r="O6" s="80" t="s">
        <v>117</v>
      </c>
      <c r="P6" s="80" t="s">
        <v>117</v>
      </c>
      <c r="Q6" s="80" t="s">
        <v>117</v>
      </c>
      <c r="R6" s="80" t="s">
        <v>117</v>
      </c>
      <c r="S6" s="80" t="s">
        <v>117</v>
      </c>
      <c r="T6" s="80" t="s">
        <v>117</v>
      </c>
      <c r="U6" s="80" t="s">
        <v>117</v>
      </c>
      <c r="V6" s="79" t="s">
        <v>117</v>
      </c>
      <c r="W6" s="79" t="s">
        <v>117</v>
      </c>
      <c r="X6" s="80" t="s">
        <v>117</v>
      </c>
      <c r="Y6" s="80" t="s">
        <v>117</v>
      </c>
      <c r="Z6" s="80" t="s">
        <v>117</v>
      </c>
      <c r="AA6" s="80" t="s">
        <v>117</v>
      </c>
      <c r="AB6" s="80" t="s">
        <v>117</v>
      </c>
      <c r="AC6" s="80" t="s">
        <v>117</v>
      </c>
      <c r="AD6" s="80" t="s">
        <v>117</v>
      </c>
      <c r="AE6" s="81" t="s">
        <v>117</v>
      </c>
      <c r="AF6" s="81" t="s">
        <v>117</v>
      </c>
      <c r="AG6" s="82" t="s">
        <v>117</v>
      </c>
      <c r="AH6" s="82" t="s">
        <v>117</v>
      </c>
      <c r="AI6" s="82" t="s">
        <v>117</v>
      </c>
      <c r="AJ6" s="82" t="s">
        <v>117</v>
      </c>
      <c r="AK6" s="82" t="s">
        <v>117</v>
      </c>
      <c r="AL6" s="82" t="s">
        <v>117</v>
      </c>
      <c r="AM6" s="81" t="s">
        <v>117</v>
      </c>
      <c r="AN6" s="81" t="s">
        <v>117</v>
      </c>
      <c r="AO6" s="81" t="s">
        <v>117</v>
      </c>
      <c r="AP6" s="81" t="s">
        <v>117</v>
      </c>
      <c r="AQ6" s="81" t="s">
        <v>117</v>
      </c>
      <c r="AR6" s="81" t="s">
        <v>117</v>
      </c>
      <c r="AS6" s="81" t="s">
        <v>117</v>
      </c>
      <c r="AT6" s="81" t="s">
        <v>117</v>
      </c>
      <c r="AU6" s="81" t="s">
        <v>117</v>
      </c>
      <c r="AV6" s="81" t="s">
        <v>117</v>
      </c>
      <c r="AW6" s="81" t="s">
        <v>117</v>
      </c>
      <c r="AX6" s="81" t="s">
        <v>117</v>
      </c>
      <c r="AY6" s="81" t="s">
        <v>117</v>
      </c>
      <c r="AZ6" s="81" t="s">
        <v>117</v>
      </c>
      <c r="BA6" s="81" t="s">
        <v>117</v>
      </c>
      <c r="BB6" s="81" t="s">
        <v>117</v>
      </c>
      <c r="BC6" s="81" t="s">
        <v>117</v>
      </c>
      <c r="BD6" s="81" t="s">
        <v>117</v>
      </c>
      <c r="BE6" s="81" t="s">
        <v>117</v>
      </c>
      <c r="BF6" s="81" t="s">
        <v>117</v>
      </c>
      <c r="BG6" s="81" t="s">
        <v>117</v>
      </c>
      <c r="BH6" s="81" t="s">
        <v>117</v>
      </c>
      <c r="BI6" s="82" t="s">
        <v>117</v>
      </c>
      <c r="BJ6" s="82" t="s">
        <v>117</v>
      </c>
      <c r="BK6" s="82" t="s">
        <v>117</v>
      </c>
      <c r="BL6" s="82" t="s">
        <v>117</v>
      </c>
      <c r="BM6" s="82" t="s">
        <v>117</v>
      </c>
      <c r="BN6" s="82" t="s">
        <v>117</v>
      </c>
      <c r="BO6" s="81" t="s">
        <v>117</v>
      </c>
      <c r="BP6" s="81" t="s">
        <v>117</v>
      </c>
      <c r="BQ6" s="81" t="s">
        <v>117</v>
      </c>
      <c r="BR6" s="81" t="s">
        <v>117</v>
      </c>
      <c r="BS6" s="81" t="s">
        <v>117</v>
      </c>
      <c r="BT6" s="81" t="s">
        <v>117</v>
      </c>
      <c r="BU6" s="81" t="s">
        <v>117</v>
      </c>
      <c r="BV6" s="81" t="s">
        <v>117</v>
      </c>
      <c r="BW6" s="81" t="s">
        <v>117</v>
      </c>
      <c r="BX6" s="81" t="s">
        <v>117</v>
      </c>
      <c r="BY6" s="81" t="s">
        <v>117</v>
      </c>
      <c r="BZ6" s="81" t="s">
        <v>117</v>
      </c>
      <c r="CA6" s="81" t="s">
        <v>117</v>
      </c>
      <c r="CB6" s="81" t="s">
        <v>117</v>
      </c>
      <c r="CC6" s="81" t="s">
        <v>117</v>
      </c>
      <c r="CD6" s="81" t="s">
        <v>117</v>
      </c>
      <c r="CE6" s="81" t="s">
        <v>117</v>
      </c>
      <c r="CF6" s="81" t="s">
        <v>117</v>
      </c>
      <c r="CG6" s="81" t="s">
        <v>117</v>
      </c>
      <c r="CH6" s="81" t="s">
        <v>117</v>
      </c>
      <c r="CI6" s="81" t="s">
        <v>117</v>
      </c>
      <c r="CJ6" s="81" t="s">
        <v>117</v>
      </c>
      <c r="CK6" s="82" t="s">
        <v>117</v>
      </c>
      <c r="CL6" s="82" t="s">
        <v>117</v>
      </c>
      <c r="CM6" s="82" t="s">
        <v>117</v>
      </c>
      <c r="CN6" s="82" t="s">
        <v>117</v>
      </c>
      <c r="CO6" s="82" t="s">
        <v>117</v>
      </c>
      <c r="CP6" s="82" t="s">
        <v>117</v>
      </c>
      <c r="CQ6" s="81" t="s">
        <v>117</v>
      </c>
      <c r="CR6" s="81" t="s">
        <v>117</v>
      </c>
      <c r="CS6" s="82" t="s">
        <v>117</v>
      </c>
      <c r="CT6" s="82" t="s">
        <v>117</v>
      </c>
      <c r="CU6" s="82" t="s">
        <v>117</v>
      </c>
      <c r="CV6" s="82" t="s">
        <v>117</v>
      </c>
      <c r="CW6" s="81" t="s">
        <v>117</v>
      </c>
      <c r="CX6" s="81" t="s">
        <v>117</v>
      </c>
      <c r="CY6" s="81" t="s">
        <v>117</v>
      </c>
      <c r="CZ6" s="81" t="s">
        <v>117</v>
      </c>
      <c r="DA6" s="81" t="s">
        <v>117</v>
      </c>
      <c r="DB6" s="81" t="s">
        <v>117</v>
      </c>
      <c r="DC6" s="81" t="s">
        <v>117</v>
      </c>
      <c r="DD6" s="81" t="s">
        <v>117</v>
      </c>
      <c r="DE6" s="81" t="s">
        <v>117</v>
      </c>
      <c r="DF6" s="81" t="s">
        <v>117</v>
      </c>
      <c r="DG6" s="81" t="s">
        <v>117</v>
      </c>
      <c r="DH6" s="81" t="s">
        <v>117</v>
      </c>
      <c r="DI6" s="81" t="s">
        <v>117</v>
      </c>
      <c r="DJ6" s="81" t="s">
        <v>117</v>
      </c>
    </row>
    <row r="7" spans="1:114" s="123" customFormat="1" ht="12" customHeight="1">
      <c r="A7" s="120" t="s">
        <v>207</v>
      </c>
      <c r="B7" s="121" t="s">
        <v>208</v>
      </c>
      <c r="C7" s="120" t="s">
        <v>46</v>
      </c>
      <c r="D7" s="122">
        <f aca="true" t="shared" si="0" ref="D7:AK7">SUM(D8:D15)</f>
        <v>3017092</v>
      </c>
      <c r="E7" s="122">
        <f t="shared" si="0"/>
        <v>2560594</v>
      </c>
      <c r="F7" s="122">
        <f t="shared" si="0"/>
        <v>878328</v>
      </c>
      <c r="G7" s="122">
        <f t="shared" si="0"/>
        <v>0</v>
      </c>
      <c r="H7" s="122">
        <f t="shared" si="0"/>
        <v>231100</v>
      </c>
      <c r="I7" s="122">
        <f t="shared" si="0"/>
        <v>967452</v>
      </c>
      <c r="J7" s="122">
        <f t="shared" si="0"/>
        <v>5590276</v>
      </c>
      <c r="K7" s="122">
        <f t="shared" si="0"/>
        <v>483714</v>
      </c>
      <c r="L7" s="122">
        <f t="shared" si="0"/>
        <v>456498</v>
      </c>
      <c r="M7" s="122">
        <f t="shared" si="0"/>
        <v>384410</v>
      </c>
      <c r="N7" s="122">
        <f t="shared" si="0"/>
        <v>381606</v>
      </c>
      <c r="O7" s="122">
        <f t="shared" si="0"/>
        <v>0</v>
      </c>
      <c r="P7" s="122">
        <f t="shared" si="0"/>
        <v>0</v>
      </c>
      <c r="Q7" s="122">
        <f t="shared" si="0"/>
        <v>0</v>
      </c>
      <c r="R7" s="122">
        <f t="shared" si="0"/>
        <v>346662</v>
      </c>
      <c r="S7" s="122">
        <f t="shared" si="0"/>
        <v>1369999</v>
      </c>
      <c r="T7" s="122">
        <f t="shared" si="0"/>
        <v>34944</v>
      </c>
      <c r="U7" s="122">
        <f t="shared" si="0"/>
        <v>2804</v>
      </c>
      <c r="V7" s="122">
        <f t="shared" si="0"/>
        <v>3401502</v>
      </c>
      <c r="W7" s="122">
        <f t="shared" si="0"/>
        <v>2942200</v>
      </c>
      <c r="X7" s="122">
        <f t="shared" si="0"/>
        <v>878328</v>
      </c>
      <c r="Y7" s="122">
        <f t="shared" si="0"/>
        <v>0</v>
      </c>
      <c r="Z7" s="122">
        <f t="shared" si="0"/>
        <v>231100</v>
      </c>
      <c r="AA7" s="122">
        <f t="shared" si="0"/>
        <v>1314114</v>
      </c>
      <c r="AB7" s="122">
        <f t="shared" si="0"/>
        <v>6960275</v>
      </c>
      <c r="AC7" s="122">
        <f t="shared" si="0"/>
        <v>518658</v>
      </c>
      <c r="AD7" s="122">
        <f t="shared" si="0"/>
        <v>459302</v>
      </c>
      <c r="AE7" s="122">
        <f t="shared" si="0"/>
        <v>3597140</v>
      </c>
      <c r="AF7" s="122">
        <f t="shared" si="0"/>
        <v>3426304</v>
      </c>
      <c r="AG7" s="122">
        <f t="shared" si="0"/>
        <v>0</v>
      </c>
      <c r="AH7" s="122">
        <f t="shared" si="0"/>
        <v>3175775</v>
      </c>
      <c r="AI7" s="122">
        <f t="shared" si="0"/>
        <v>16881</v>
      </c>
      <c r="AJ7" s="122">
        <f t="shared" si="0"/>
        <v>233648</v>
      </c>
      <c r="AK7" s="122">
        <f t="shared" si="0"/>
        <v>170836</v>
      </c>
      <c r="AL7" s="122" t="s">
        <v>199</v>
      </c>
      <c r="AM7" s="122">
        <f aca="true" t="shared" si="1" ref="AM7:BB7">SUM(AM8:AM15)</f>
        <v>4899101</v>
      </c>
      <c r="AN7" s="122">
        <f t="shared" si="1"/>
        <v>493771</v>
      </c>
      <c r="AO7" s="122">
        <f t="shared" si="1"/>
        <v>309780</v>
      </c>
      <c r="AP7" s="122">
        <f t="shared" si="1"/>
        <v>30718</v>
      </c>
      <c r="AQ7" s="122">
        <f t="shared" si="1"/>
        <v>150226</v>
      </c>
      <c r="AR7" s="122">
        <f t="shared" si="1"/>
        <v>3047</v>
      </c>
      <c r="AS7" s="122">
        <f t="shared" si="1"/>
        <v>1185013</v>
      </c>
      <c r="AT7" s="122">
        <f t="shared" si="1"/>
        <v>7915</v>
      </c>
      <c r="AU7" s="122">
        <f t="shared" si="1"/>
        <v>1144129</v>
      </c>
      <c r="AV7" s="122">
        <f t="shared" si="1"/>
        <v>32969</v>
      </c>
      <c r="AW7" s="122">
        <f t="shared" si="1"/>
        <v>0</v>
      </c>
      <c r="AX7" s="122">
        <f t="shared" si="1"/>
        <v>3219582</v>
      </c>
      <c r="AY7" s="122">
        <f t="shared" si="1"/>
        <v>63960</v>
      </c>
      <c r="AZ7" s="122">
        <f t="shared" si="1"/>
        <v>2686580</v>
      </c>
      <c r="BA7" s="122">
        <f t="shared" si="1"/>
        <v>448459</v>
      </c>
      <c r="BB7" s="122">
        <f t="shared" si="1"/>
        <v>20583</v>
      </c>
      <c r="BC7" s="122" t="s">
        <v>199</v>
      </c>
      <c r="BD7" s="122">
        <f aca="true" t="shared" si="2" ref="BD7:BM7">SUM(BD8:BD15)</f>
        <v>735</v>
      </c>
      <c r="BE7" s="122">
        <f t="shared" si="2"/>
        <v>111127</v>
      </c>
      <c r="BF7" s="122">
        <f t="shared" si="2"/>
        <v>8607368</v>
      </c>
      <c r="BG7" s="122">
        <f t="shared" si="2"/>
        <v>23522</v>
      </c>
      <c r="BH7" s="122">
        <f t="shared" si="2"/>
        <v>23522</v>
      </c>
      <c r="BI7" s="122">
        <f t="shared" si="2"/>
        <v>0</v>
      </c>
      <c r="BJ7" s="122">
        <f t="shared" si="2"/>
        <v>22858</v>
      </c>
      <c r="BK7" s="122">
        <f t="shared" si="2"/>
        <v>0</v>
      </c>
      <c r="BL7" s="122">
        <f t="shared" si="2"/>
        <v>664</v>
      </c>
      <c r="BM7" s="122">
        <f t="shared" si="2"/>
        <v>0</v>
      </c>
      <c r="BN7" s="122" t="s">
        <v>199</v>
      </c>
      <c r="BO7" s="122">
        <f aca="true" t="shared" si="3" ref="BO7:CD7">SUM(BO8:BO15)</f>
        <v>1700819</v>
      </c>
      <c r="BP7" s="122">
        <f t="shared" si="3"/>
        <v>306188</v>
      </c>
      <c r="BQ7" s="122">
        <f t="shared" si="3"/>
        <v>152129</v>
      </c>
      <c r="BR7" s="122">
        <f t="shared" si="3"/>
        <v>154059</v>
      </c>
      <c r="BS7" s="122">
        <f t="shared" si="3"/>
        <v>0</v>
      </c>
      <c r="BT7" s="122">
        <f t="shared" si="3"/>
        <v>0</v>
      </c>
      <c r="BU7" s="122">
        <f t="shared" si="3"/>
        <v>619265</v>
      </c>
      <c r="BV7" s="122">
        <f t="shared" si="3"/>
        <v>19508</v>
      </c>
      <c r="BW7" s="122">
        <f t="shared" si="3"/>
        <v>599757</v>
      </c>
      <c r="BX7" s="122">
        <f t="shared" si="3"/>
        <v>0</v>
      </c>
      <c r="BY7" s="122">
        <f t="shared" si="3"/>
        <v>6121</v>
      </c>
      <c r="BZ7" s="122">
        <f t="shared" si="3"/>
        <v>769245</v>
      </c>
      <c r="CA7" s="122">
        <f t="shared" si="3"/>
        <v>38442</v>
      </c>
      <c r="CB7" s="122">
        <f t="shared" si="3"/>
        <v>688176</v>
      </c>
      <c r="CC7" s="122">
        <f t="shared" si="3"/>
        <v>17805</v>
      </c>
      <c r="CD7" s="122">
        <f t="shared" si="3"/>
        <v>24822</v>
      </c>
      <c r="CE7" s="122" t="s">
        <v>199</v>
      </c>
      <c r="CF7" s="122">
        <f aca="true" t="shared" si="4" ref="CF7:CO7">SUM(CF8:CF15)</f>
        <v>0</v>
      </c>
      <c r="CG7" s="122">
        <f t="shared" si="4"/>
        <v>30068</v>
      </c>
      <c r="CH7" s="122">
        <f t="shared" si="4"/>
        <v>1754409</v>
      </c>
      <c r="CI7" s="122">
        <f t="shared" si="4"/>
        <v>3620662</v>
      </c>
      <c r="CJ7" s="122">
        <f t="shared" si="4"/>
        <v>3449826</v>
      </c>
      <c r="CK7" s="122">
        <f t="shared" si="4"/>
        <v>0</v>
      </c>
      <c r="CL7" s="122">
        <f t="shared" si="4"/>
        <v>3198633</v>
      </c>
      <c r="CM7" s="122">
        <f t="shared" si="4"/>
        <v>16881</v>
      </c>
      <c r="CN7" s="122">
        <f t="shared" si="4"/>
        <v>234312</v>
      </c>
      <c r="CO7" s="122">
        <f t="shared" si="4"/>
        <v>170836</v>
      </c>
      <c r="CP7" s="122" t="s">
        <v>199</v>
      </c>
      <c r="CQ7" s="122">
        <f aca="true" t="shared" si="5" ref="CQ7:DF7">SUM(CQ8:CQ15)</f>
        <v>6599920</v>
      </c>
      <c r="CR7" s="122">
        <f t="shared" si="5"/>
        <v>799959</v>
      </c>
      <c r="CS7" s="122">
        <f t="shared" si="5"/>
        <v>461909</v>
      </c>
      <c r="CT7" s="122">
        <f t="shared" si="5"/>
        <v>184777</v>
      </c>
      <c r="CU7" s="122">
        <f t="shared" si="5"/>
        <v>150226</v>
      </c>
      <c r="CV7" s="122">
        <f t="shared" si="5"/>
        <v>3047</v>
      </c>
      <c r="CW7" s="122">
        <f t="shared" si="5"/>
        <v>1804278</v>
      </c>
      <c r="CX7" s="122">
        <f t="shared" si="5"/>
        <v>27423</v>
      </c>
      <c r="CY7" s="122">
        <f t="shared" si="5"/>
        <v>1743886</v>
      </c>
      <c r="CZ7" s="122">
        <f t="shared" si="5"/>
        <v>32969</v>
      </c>
      <c r="DA7" s="122">
        <f t="shared" si="5"/>
        <v>6121</v>
      </c>
      <c r="DB7" s="122">
        <f t="shared" si="5"/>
        <v>3988827</v>
      </c>
      <c r="DC7" s="122">
        <f t="shared" si="5"/>
        <v>102402</v>
      </c>
      <c r="DD7" s="122">
        <f t="shared" si="5"/>
        <v>3374756</v>
      </c>
      <c r="DE7" s="122">
        <f t="shared" si="5"/>
        <v>466264</v>
      </c>
      <c r="DF7" s="122">
        <f t="shared" si="5"/>
        <v>45405</v>
      </c>
      <c r="DG7" s="122" t="s">
        <v>199</v>
      </c>
      <c r="DH7" s="122">
        <f>SUM(DH8:DH15)</f>
        <v>735</v>
      </c>
      <c r="DI7" s="122">
        <f>SUM(DI8:DI15)</f>
        <v>141195</v>
      </c>
      <c r="DJ7" s="122">
        <f>SUM(DJ8:DJ15)</f>
        <v>10361777</v>
      </c>
    </row>
    <row r="8" spans="1:114" s="123" customFormat="1" ht="12" customHeight="1">
      <c r="A8" s="124" t="s">
        <v>207</v>
      </c>
      <c r="B8" s="125" t="s">
        <v>261</v>
      </c>
      <c r="C8" s="124" t="s">
        <v>262</v>
      </c>
      <c r="D8" s="126">
        <f aca="true" t="shared" si="6" ref="D8:D15">SUM(E8,+L8)</f>
        <v>211781</v>
      </c>
      <c r="E8" s="126">
        <f aca="true" t="shared" si="7" ref="E8:E15">SUM(F8:I8)+K8</f>
        <v>211781</v>
      </c>
      <c r="F8" s="126">
        <v>2785</v>
      </c>
      <c r="G8" s="126">
        <v>0</v>
      </c>
      <c r="H8" s="126">
        <v>0</v>
      </c>
      <c r="I8" s="126">
        <v>73098</v>
      </c>
      <c r="J8" s="126">
        <v>558459</v>
      </c>
      <c r="K8" s="126">
        <v>135898</v>
      </c>
      <c r="L8" s="126">
        <v>0</v>
      </c>
      <c r="M8" s="126">
        <f aca="true" t="shared" si="8" ref="M8:M15">SUM(N8,+U8)</f>
        <v>19572</v>
      </c>
      <c r="N8" s="126">
        <f aca="true" t="shared" si="9" ref="N8:N15">SUM(O8:R8)+T8</f>
        <v>19572</v>
      </c>
      <c r="O8" s="126">
        <v>0</v>
      </c>
      <c r="P8" s="126">
        <v>0</v>
      </c>
      <c r="Q8" s="126">
        <v>0</v>
      </c>
      <c r="R8" s="126">
        <v>14858</v>
      </c>
      <c r="S8" s="126">
        <v>259913</v>
      </c>
      <c r="T8" s="126">
        <v>4714</v>
      </c>
      <c r="U8" s="126">
        <v>0</v>
      </c>
      <c r="V8" s="126">
        <f aca="true" t="shared" si="10" ref="V8:V15">+SUM(D8,M8)</f>
        <v>231353</v>
      </c>
      <c r="W8" s="126">
        <f aca="true" t="shared" si="11" ref="W8:W15">+SUM(E8,N8)</f>
        <v>231353</v>
      </c>
      <c r="X8" s="126">
        <f aca="true" t="shared" si="12" ref="X8:X15">+SUM(F8,O8)</f>
        <v>2785</v>
      </c>
      <c r="Y8" s="126">
        <f aca="true" t="shared" si="13" ref="Y8:Y15">+SUM(G8,P8)</f>
        <v>0</v>
      </c>
      <c r="Z8" s="126">
        <f aca="true" t="shared" si="14" ref="Z8:Z15">+SUM(H8,Q8)</f>
        <v>0</v>
      </c>
      <c r="AA8" s="126">
        <f aca="true" t="shared" si="15" ref="AA8:AA15">+SUM(I8,R8)</f>
        <v>87956</v>
      </c>
      <c r="AB8" s="126">
        <f aca="true" t="shared" si="16" ref="AB8:AB15">+SUM(J8,S8)</f>
        <v>818372</v>
      </c>
      <c r="AC8" s="126">
        <f aca="true" t="shared" si="17" ref="AC8:AC15">+SUM(K8,T8)</f>
        <v>140612</v>
      </c>
      <c r="AD8" s="126">
        <f aca="true" t="shared" si="18" ref="AD8:AD15">+SUM(L8,U8)</f>
        <v>0</v>
      </c>
      <c r="AE8" s="126">
        <f aca="true" t="shared" si="19" ref="AE8:AE15">SUM(AF8,+AK8)</f>
        <v>0</v>
      </c>
      <c r="AF8" s="126">
        <f aca="true" t="shared" si="20" ref="AF8:AF15">SUM(AG8:AJ8)</f>
        <v>0</v>
      </c>
      <c r="AG8" s="126">
        <v>0</v>
      </c>
      <c r="AH8" s="126">
        <v>0</v>
      </c>
      <c r="AI8" s="126">
        <v>0</v>
      </c>
      <c r="AJ8" s="126">
        <v>0</v>
      </c>
      <c r="AK8" s="126">
        <v>0</v>
      </c>
      <c r="AL8" s="127" t="s">
        <v>199</v>
      </c>
      <c r="AM8" s="126">
        <f aca="true" t="shared" si="21" ref="AM8:AM15">SUM(AN8,AS8,AW8,AX8,BD8)</f>
        <v>770240</v>
      </c>
      <c r="AN8" s="126">
        <f aca="true" t="shared" si="22" ref="AN8:AN15">SUM(AO8:AR8)</f>
        <v>35274</v>
      </c>
      <c r="AO8" s="126">
        <v>35274</v>
      </c>
      <c r="AP8" s="126">
        <v>0</v>
      </c>
      <c r="AQ8" s="126">
        <v>0</v>
      </c>
      <c r="AR8" s="126">
        <v>0</v>
      </c>
      <c r="AS8" s="126">
        <f aca="true" t="shared" si="23" ref="AS8:AS15">SUM(AT8:AV8)</f>
        <v>437920</v>
      </c>
      <c r="AT8" s="126">
        <v>0</v>
      </c>
      <c r="AU8" s="126">
        <v>407735</v>
      </c>
      <c r="AV8" s="126">
        <v>30185</v>
      </c>
      <c r="AW8" s="126">
        <v>0</v>
      </c>
      <c r="AX8" s="126">
        <f aca="true" t="shared" si="24" ref="AX8:AX15">SUM(AY8:BB8)</f>
        <v>296311</v>
      </c>
      <c r="AY8" s="126">
        <v>0</v>
      </c>
      <c r="AZ8" s="126">
        <v>265758</v>
      </c>
      <c r="BA8" s="126">
        <v>30553</v>
      </c>
      <c r="BB8" s="126">
        <v>0</v>
      </c>
      <c r="BC8" s="127" t="s">
        <v>199</v>
      </c>
      <c r="BD8" s="126">
        <v>735</v>
      </c>
      <c r="BE8" s="126">
        <v>0</v>
      </c>
      <c r="BF8" s="126">
        <f aca="true" t="shared" si="25" ref="BF8:BF15">SUM(AE8,+AM8,+BE8)</f>
        <v>770240</v>
      </c>
      <c r="BG8" s="126">
        <f aca="true" t="shared" si="26" ref="BG8:BG15">SUM(BH8,+BM8)</f>
        <v>0</v>
      </c>
      <c r="BH8" s="126">
        <f aca="true" t="shared" si="27" ref="BH8:BH15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7" t="s">
        <v>199</v>
      </c>
      <c r="BO8" s="126">
        <f aca="true" t="shared" si="28" ref="BO8:BO15">SUM(BP8,BU8,BY8,BZ8,CF8)</f>
        <v>279485</v>
      </c>
      <c r="BP8" s="126">
        <f aca="true" t="shared" si="29" ref="BP8:BP15">SUM(BQ8:BT8)</f>
        <v>19207</v>
      </c>
      <c r="BQ8" s="126">
        <v>19207</v>
      </c>
      <c r="BR8" s="126">
        <v>0</v>
      </c>
      <c r="BS8" s="126">
        <v>0</v>
      </c>
      <c r="BT8" s="126">
        <v>0</v>
      </c>
      <c r="BU8" s="126">
        <f aca="true" t="shared" si="30" ref="BU8:BU15">SUM(BV8:BX8)</f>
        <v>172762</v>
      </c>
      <c r="BV8" s="126">
        <v>0</v>
      </c>
      <c r="BW8" s="126">
        <v>172762</v>
      </c>
      <c r="BX8" s="126">
        <v>0</v>
      </c>
      <c r="BY8" s="126">
        <v>0</v>
      </c>
      <c r="BZ8" s="126">
        <f aca="true" t="shared" si="31" ref="BZ8:BZ15">SUM(CA8:CD8)</f>
        <v>87516</v>
      </c>
      <c r="CA8" s="126">
        <v>0</v>
      </c>
      <c r="CB8" s="126">
        <v>80343</v>
      </c>
      <c r="CC8" s="126">
        <v>7173</v>
      </c>
      <c r="CD8" s="126">
        <v>0</v>
      </c>
      <c r="CE8" s="127" t="s">
        <v>199</v>
      </c>
      <c r="CF8" s="126">
        <v>0</v>
      </c>
      <c r="CG8" s="126">
        <v>0</v>
      </c>
      <c r="CH8" s="126">
        <f aca="true" t="shared" si="32" ref="CH8:CH15">SUM(BG8,+BO8,+CG8)</f>
        <v>279485</v>
      </c>
      <c r="CI8" s="126">
        <f aca="true" t="shared" si="33" ref="CI8:CI15">SUM(AE8,+BG8)</f>
        <v>0</v>
      </c>
      <c r="CJ8" s="126">
        <f aca="true" t="shared" si="34" ref="CJ8:CJ15">SUM(AF8,+BH8)</f>
        <v>0</v>
      </c>
      <c r="CK8" s="126">
        <f aca="true" t="shared" si="35" ref="CK8:CK15">SUM(AG8,+BI8)</f>
        <v>0</v>
      </c>
      <c r="CL8" s="126">
        <f aca="true" t="shared" si="36" ref="CL8:CL15">SUM(AH8,+BJ8)</f>
        <v>0</v>
      </c>
      <c r="CM8" s="126">
        <f aca="true" t="shared" si="37" ref="CM8:CM15">SUM(AI8,+BK8)</f>
        <v>0</v>
      </c>
      <c r="CN8" s="126">
        <f aca="true" t="shared" si="38" ref="CN8:CN15">SUM(AJ8,+BL8)</f>
        <v>0</v>
      </c>
      <c r="CO8" s="126">
        <f aca="true" t="shared" si="39" ref="CO8:CO15">SUM(AK8,+BM8)</f>
        <v>0</v>
      </c>
      <c r="CP8" s="127" t="s">
        <v>199</v>
      </c>
      <c r="CQ8" s="126">
        <f aca="true" t="shared" si="40" ref="CQ8:CQ15">SUM(AM8,+BO8)</f>
        <v>1049725</v>
      </c>
      <c r="CR8" s="126">
        <f aca="true" t="shared" si="41" ref="CR8:CR15">SUM(AN8,+BP8)</f>
        <v>54481</v>
      </c>
      <c r="CS8" s="126">
        <f aca="true" t="shared" si="42" ref="CS8:CS15">SUM(AO8,+BQ8)</f>
        <v>54481</v>
      </c>
      <c r="CT8" s="126">
        <f aca="true" t="shared" si="43" ref="CT8:CT15">SUM(AP8,+BR8)</f>
        <v>0</v>
      </c>
      <c r="CU8" s="126">
        <f aca="true" t="shared" si="44" ref="CU8:CU15">SUM(AQ8,+BS8)</f>
        <v>0</v>
      </c>
      <c r="CV8" s="126">
        <f aca="true" t="shared" si="45" ref="CV8:CV15">SUM(AR8,+BT8)</f>
        <v>0</v>
      </c>
      <c r="CW8" s="126">
        <f aca="true" t="shared" si="46" ref="CW8:CW15">SUM(AS8,+BU8)</f>
        <v>610682</v>
      </c>
      <c r="CX8" s="126">
        <f aca="true" t="shared" si="47" ref="CX8:CX15">SUM(AT8,+BV8)</f>
        <v>0</v>
      </c>
      <c r="CY8" s="126">
        <f aca="true" t="shared" si="48" ref="CY8:CY15">SUM(AU8,+BW8)</f>
        <v>580497</v>
      </c>
      <c r="CZ8" s="126">
        <f aca="true" t="shared" si="49" ref="CZ8:CZ15">SUM(AV8,+BX8)</f>
        <v>30185</v>
      </c>
      <c r="DA8" s="126">
        <f aca="true" t="shared" si="50" ref="DA8:DA15">SUM(AW8,+BY8)</f>
        <v>0</v>
      </c>
      <c r="DB8" s="126">
        <f aca="true" t="shared" si="51" ref="DB8:DB15">SUM(AX8,+BZ8)</f>
        <v>383827</v>
      </c>
      <c r="DC8" s="126">
        <f aca="true" t="shared" si="52" ref="DC8:DC15">SUM(AY8,+CA8)</f>
        <v>0</v>
      </c>
      <c r="DD8" s="126">
        <f aca="true" t="shared" si="53" ref="DD8:DD15">SUM(AZ8,+CB8)</f>
        <v>346101</v>
      </c>
      <c r="DE8" s="126">
        <f aca="true" t="shared" si="54" ref="DE8:DE15">SUM(BA8,+CC8)</f>
        <v>37726</v>
      </c>
      <c r="DF8" s="126">
        <f aca="true" t="shared" si="55" ref="DF8:DF15">SUM(BB8,+CD8)</f>
        <v>0</v>
      </c>
      <c r="DG8" s="127" t="s">
        <v>199</v>
      </c>
      <c r="DH8" s="126">
        <f aca="true" t="shared" si="56" ref="DH8:DH15">SUM(BD8,+CF8)</f>
        <v>735</v>
      </c>
      <c r="DI8" s="126">
        <f aca="true" t="shared" si="57" ref="DI8:DI15">SUM(BE8,+CG8)</f>
        <v>0</v>
      </c>
      <c r="DJ8" s="126">
        <f aca="true" t="shared" si="58" ref="DJ8:DJ15">SUM(BF8,+CH8)</f>
        <v>1049725</v>
      </c>
    </row>
    <row r="9" spans="1:114" s="123" customFormat="1" ht="12" customHeight="1">
      <c r="A9" s="124" t="s">
        <v>207</v>
      </c>
      <c r="B9" s="125" t="s">
        <v>263</v>
      </c>
      <c r="C9" s="124" t="s">
        <v>264</v>
      </c>
      <c r="D9" s="126">
        <f t="shared" si="6"/>
        <v>0</v>
      </c>
      <c r="E9" s="126">
        <f t="shared" si="7"/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f t="shared" si="8"/>
        <v>0</v>
      </c>
      <c r="N9" s="126">
        <f t="shared" si="9"/>
        <v>0</v>
      </c>
      <c r="O9" s="126">
        <v>0</v>
      </c>
      <c r="P9" s="126">
        <v>0</v>
      </c>
      <c r="Q9" s="126">
        <v>0</v>
      </c>
      <c r="R9" s="126">
        <v>0</v>
      </c>
      <c r="S9" s="126">
        <v>273966</v>
      </c>
      <c r="T9" s="126">
        <v>0</v>
      </c>
      <c r="U9" s="126">
        <v>0</v>
      </c>
      <c r="V9" s="126">
        <f t="shared" si="10"/>
        <v>0</v>
      </c>
      <c r="W9" s="126">
        <f t="shared" si="11"/>
        <v>0</v>
      </c>
      <c r="X9" s="126">
        <f t="shared" si="12"/>
        <v>0</v>
      </c>
      <c r="Y9" s="126">
        <f t="shared" si="13"/>
        <v>0</v>
      </c>
      <c r="Z9" s="126">
        <f t="shared" si="14"/>
        <v>0</v>
      </c>
      <c r="AA9" s="126">
        <f t="shared" si="15"/>
        <v>0</v>
      </c>
      <c r="AB9" s="126">
        <f t="shared" si="16"/>
        <v>273966</v>
      </c>
      <c r="AC9" s="126">
        <f t="shared" si="17"/>
        <v>0</v>
      </c>
      <c r="AD9" s="126">
        <f t="shared" si="18"/>
        <v>0</v>
      </c>
      <c r="AE9" s="126">
        <f t="shared" si="19"/>
        <v>0</v>
      </c>
      <c r="AF9" s="126">
        <f t="shared" si="20"/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7" t="s">
        <v>199</v>
      </c>
      <c r="AM9" s="126">
        <f t="shared" si="21"/>
        <v>0</v>
      </c>
      <c r="AN9" s="126">
        <f t="shared" si="22"/>
        <v>0</v>
      </c>
      <c r="AO9" s="126">
        <v>0</v>
      </c>
      <c r="AP9" s="126">
        <v>0</v>
      </c>
      <c r="AQ9" s="126">
        <v>0</v>
      </c>
      <c r="AR9" s="126">
        <v>0</v>
      </c>
      <c r="AS9" s="126">
        <f t="shared" si="23"/>
        <v>0</v>
      </c>
      <c r="AT9" s="126">
        <v>0</v>
      </c>
      <c r="AU9" s="126">
        <v>0</v>
      </c>
      <c r="AV9" s="126">
        <v>0</v>
      </c>
      <c r="AW9" s="126">
        <v>0</v>
      </c>
      <c r="AX9" s="126">
        <f t="shared" si="24"/>
        <v>0</v>
      </c>
      <c r="AY9" s="126">
        <v>0</v>
      </c>
      <c r="AZ9" s="126">
        <v>0</v>
      </c>
      <c r="BA9" s="126">
        <v>0</v>
      </c>
      <c r="BB9" s="126">
        <v>0</v>
      </c>
      <c r="BC9" s="127" t="s">
        <v>199</v>
      </c>
      <c r="BD9" s="126">
        <v>0</v>
      </c>
      <c r="BE9" s="126">
        <v>0</v>
      </c>
      <c r="BF9" s="126">
        <f t="shared" si="25"/>
        <v>0</v>
      </c>
      <c r="BG9" s="126">
        <f t="shared" si="26"/>
        <v>0</v>
      </c>
      <c r="BH9" s="126">
        <f t="shared" si="27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7" t="s">
        <v>199</v>
      </c>
      <c r="BO9" s="126">
        <f t="shared" si="28"/>
        <v>269318</v>
      </c>
      <c r="BP9" s="126">
        <f t="shared" si="29"/>
        <v>51191</v>
      </c>
      <c r="BQ9" s="126">
        <v>51191</v>
      </c>
      <c r="BR9" s="126">
        <v>0</v>
      </c>
      <c r="BS9" s="126">
        <v>0</v>
      </c>
      <c r="BT9" s="126">
        <v>0</v>
      </c>
      <c r="BU9" s="126">
        <f t="shared" si="30"/>
        <v>149989</v>
      </c>
      <c r="BV9" s="126">
        <v>0</v>
      </c>
      <c r="BW9" s="126">
        <v>149989</v>
      </c>
      <c r="BX9" s="126">
        <v>0</v>
      </c>
      <c r="BY9" s="126">
        <v>0</v>
      </c>
      <c r="BZ9" s="126">
        <f t="shared" si="31"/>
        <v>68138</v>
      </c>
      <c r="CA9" s="126">
        <v>0</v>
      </c>
      <c r="CB9" s="126">
        <v>44362</v>
      </c>
      <c r="CC9" s="126">
        <v>3112</v>
      </c>
      <c r="CD9" s="126">
        <v>20664</v>
      </c>
      <c r="CE9" s="127" t="s">
        <v>199</v>
      </c>
      <c r="CF9" s="126">
        <v>0</v>
      </c>
      <c r="CG9" s="126">
        <v>4648</v>
      </c>
      <c r="CH9" s="126">
        <f t="shared" si="32"/>
        <v>273966</v>
      </c>
      <c r="CI9" s="126">
        <f t="shared" si="33"/>
        <v>0</v>
      </c>
      <c r="CJ9" s="126">
        <f t="shared" si="34"/>
        <v>0</v>
      </c>
      <c r="CK9" s="126">
        <f t="shared" si="35"/>
        <v>0</v>
      </c>
      <c r="CL9" s="126">
        <f t="shared" si="36"/>
        <v>0</v>
      </c>
      <c r="CM9" s="126">
        <f t="shared" si="37"/>
        <v>0</v>
      </c>
      <c r="CN9" s="126">
        <f t="shared" si="38"/>
        <v>0</v>
      </c>
      <c r="CO9" s="126">
        <f t="shared" si="39"/>
        <v>0</v>
      </c>
      <c r="CP9" s="127" t="s">
        <v>199</v>
      </c>
      <c r="CQ9" s="126">
        <f t="shared" si="40"/>
        <v>269318</v>
      </c>
      <c r="CR9" s="126">
        <f t="shared" si="41"/>
        <v>51191</v>
      </c>
      <c r="CS9" s="126">
        <f t="shared" si="42"/>
        <v>51191</v>
      </c>
      <c r="CT9" s="126">
        <f t="shared" si="43"/>
        <v>0</v>
      </c>
      <c r="CU9" s="126">
        <f t="shared" si="44"/>
        <v>0</v>
      </c>
      <c r="CV9" s="126">
        <f t="shared" si="45"/>
        <v>0</v>
      </c>
      <c r="CW9" s="126">
        <f t="shared" si="46"/>
        <v>149989</v>
      </c>
      <c r="CX9" s="126">
        <f t="shared" si="47"/>
        <v>0</v>
      </c>
      <c r="CY9" s="126">
        <f t="shared" si="48"/>
        <v>149989</v>
      </c>
      <c r="CZ9" s="126">
        <f t="shared" si="49"/>
        <v>0</v>
      </c>
      <c r="DA9" s="126">
        <f t="shared" si="50"/>
        <v>0</v>
      </c>
      <c r="DB9" s="126">
        <f t="shared" si="51"/>
        <v>68138</v>
      </c>
      <c r="DC9" s="126">
        <f t="shared" si="52"/>
        <v>0</v>
      </c>
      <c r="DD9" s="126">
        <f t="shared" si="53"/>
        <v>44362</v>
      </c>
      <c r="DE9" s="126">
        <f t="shared" si="54"/>
        <v>3112</v>
      </c>
      <c r="DF9" s="126">
        <f t="shared" si="55"/>
        <v>20664</v>
      </c>
      <c r="DG9" s="127" t="s">
        <v>199</v>
      </c>
      <c r="DH9" s="126">
        <f t="shared" si="56"/>
        <v>0</v>
      </c>
      <c r="DI9" s="126">
        <f t="shared" si="57"/>
        <v>4648</v>
      </c>
      <c r="DJ9" s="126">
        <f t="shared" si="58"/>
        <v>273966</v>
      </c>
    </row>
    <row r="10" spans="1:114" s="123" customFormat="1" ht="12" customHeight="1">
      <c r="A10" s="124" t="s">
        <v>207</v>
      </c>
      <c r="B10" s="125" t="s">
        <v>265</v>
      </c>
      <c r="C10" s="124" t="s">
        <v>266</v>
      </c>
      <c r="D10" s="126">
        <f t="shared" si="6"/>
        <v>186192</v>
      </c>
      <c r="E10" s="126">
        <f t="shared" si="7"/>
        <v>166519</v>
      </c>
      <c r="F10" s="126">
        <v>756</v>
      </c>
      <c r="G10" s="126">
        <v>0</v>
      </c>
      <c r="H10" s="126">
        <v>0</v>
      </c>
      <c r="I10" s="126">
        <v>67867</v>
      </c>
      <c r="J10" s="126">
        <v>342096</v>
      </c>
      <c r="K10" s="126">
        <v>97896</v>
      </c>
      <c r="L10" s="126">
        <v>19673</v>
      </c>
      <c r="M10" s="126">
        <f t="shared" si="8"/>
        <v>0</v>
      </c>
      <c r="N10" s="126">
        <f t="shared" si="9"/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f t="shared" si="10"/>
        <v>186192</v>
      </c>
      <c r="W10" s="126">
        <f t="shared" si="11"/>
        <v>166519</v>
      </c>
      <c r="X10" s="126">
        <f t="shared" si="12"/>
        <v>756</v>
      </c>
      <c r="Y10" s="126">
        <f t="shared" si="13"/>
        <v>0</v>
      </c>
      <c r="Z10" s="126">
        <f t="shared" si="14"/>
        <v>0</v>
      </c>
      <c r="AA10" s="126">
        <f t="shared" si="15"/>
        <v>67867</v>
      </c>
      <c r="AB10" s="126">
        <f t="shared" si="16"/>
        <v>342096</v>
      </c>
      <c r="AC10" s="126">
        <f t="shared" si="17"/>
        <v>97896</v>
      </c>
      <c r="AD10" s="126">
        <f t="shared" si="18"/>
        <v>19673</v>
      </c>
      <c r="AE10" s="126">
        <f t="shared" si="19"/>
        <v>0</v>
      </c>
      <c r="AF10" s="126">
        <f t="shared" si="20"/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7" t="s">
        <v>199</v>
      </c>
      <c r="AM10" s="126">
        <f t="shared" si="21"/>
        <v>426406</v>
      </c>
      <c r="AN10" s="126">
        <f t="shared" si="22"/>
        <v>150986</v>
      </c>
      <c r="AO10" s="126">
        <v>37849</v>
      </c>
      <c r="AP10" s="126">
        <v>30718</v>
      </c>
      <c r="AQ10" s="126">
        <v>79372</v>
      </c>
      <c r="AR10" s="126">
        <v>3047</v>
      </c>
      <c r="AS10" s="126">
        <f t="shared" si="23"/>
        <v>116944</v>
      </c>
      <c r="AT10" s="126">
        <v>7915</v>
      </c>
      <c r="AU10" s="126">
        <v>106245</v>
      </c>
      <c r="AV10" s="126">
        <v>2784</v>
      </c>
      <c r="AW10" s="126">
        <v>0</v>
      </c>
      <c r="AX10" s="126">
        <f t="shared" si="24"/>
        <v>158476</v>
      </c>
      <c r="AY10" s="126">
        <v>63960</v>
      </c>
      <c r="AZ10" s="126">
        <v>79474</v>
      </c>
      <c r="BA10" s="126">
        <v>4347</v>
      </c>
      <c r="BB10" s="126">
        <v>10695</v>
      </c>
      <c r="BC10" s="127" t="s">
        <v>199</v>
      </c>
      <c r="BD10" s="126">
        <v>0</v>
      </c>
      <c r="BE10" s="126">
        <v>101882</v>
      </c>
      <c r="BF10" s="126">
        <f t="shared" si="25"/>
        <v>528288</v>
      </c>
      <c r="BG10" s="126">
        <f t="shared" si="26"/>
        <v>0</v>
      </c>
      <c r="BH10" s="126">
        <f t="shared" si="27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7" t="s">
        <v>199</v>
      </c>
      <c r="BO10" s="126">
        <f t="shared" si="28"/>
        <v>0</v>
      </c>
      <c r="BP10" s="126">
        <f t="shared" si="29"/>
        <v>0</v>
      </c>
      <c r="BQ10" s="126">
        <v>0</v>
      </c>
      <c r="BR10" s="126">
        <v>0</v>
      </c>
      <c r="BS10" s="126">
        <v>0</v>
      </c>
      <c r="BT10" s="126">
        <v>0</v>
      </c>
      <c r="BU10" s="126">
        <f t="shared" si="30"/>
        <v>0</v>
      </c>
      <c r="BV10" s="126">
        <v>0</v>
      </c>
      <c r="BW10" s="126">
        <v>0</v>
      </c>
      <c r="BX10" s="126">
        <v>0</v>
      </c>
      <c r="BY10" s="126">
        <v>0</v>
      </c>
      <c r="BZ10" s="126">
        <f t="shared" si="31"/>
        <v>0</v>
      </c>
      <c r="CA10" s="126">
        <v>0</v>
      </c>
      <c r="CB10" s="126">
        <v>0</v>
      </c>
      <c r="CC10" s="126">
        <v>0</v>
      </c>
      <c r="CD10" s="126">
        <v>0</v>
      </c>
      <c r="CE10" s="127" t="s">
        <v>199</v>
      </c>
      <c r="CF10" s="126">
        <v>0</v>
      </c>
      <c r="CG10" s="126">
        <v>0</v>
      </c>
      <c r="CH10" s="126">
        <f t="shared" si="32"/>
        <v>0</v>
      </c>
      <c r="CI10" s="126">
        <f t="shared" si="33"/>
        <v>0</v>
      </c>
      <c r="CJ10" s="126">
        <f t="shared" si="34"/>
        <v>0</v>
      </c>
      <c r="CK10" s="126">
        <f t="shared" si="35"/>
        <v>0</v>
      </c>
      <c r="CL10" s="126">
        <f t="shared" si="36"/>
        <v>0</v>
      </c>
      <c r="CM10" s="126">
        <f t="shared" si="37"/>
        <v>0</v>
      </c>
      <c r="CN10" s="126">
        <f t="shared" si="38"/>
        <v>0</v>
      </c>
      <c r="CO10" s="126">
        <f t="shared" si="39"/>
        <v>0</v>
      </c>
      <c r="CP10" s="127" t="s">
        <v>199</v>
      </c>
      <c r="CQ10" s="126">
        <f t="shared" si="40"/>
        <v>426406</v>
      </c>
      <c r="CR10" s="126">
        <f t="shared" si="41"/>
        <v>150986</v>
      </c>
      <c r="CS10" s="126">
        <f t="shared" si="42"/>
        <v>37849</v>
      </c>
      <c r="CT10" s="126">
        <f t="shared" si="43"/>
        <v>30718</v>
      </c>
      <c r="CU10" s="126">
        <f t="shared" si="44"/>
        <v>79372</v>
      </c>
      <c r="CV10" s="126">
        <f t="shared" si="45"/>
        <v>3047</v>
      </c>
      <c r="CW10" s="126">
        <f t="shared" si="46"/>
        <v>116944</v>
      </c>
      <c r="CX10" s="126">
        <f t="shared" si="47"/>
        <v>7915</v>
      </c>
      <c r="CY10" s="126">
        <f t="shared" si="48"/>
        <v>106245</v>
      </c>
      <c r="CZ10" s="126">
        <f t="shared" si="49"/>
        <v>2784</v>
      </c>
      <c r="DA10" s="126">
        <f t="shared" si="50"/>
        <v>0</v>
      </c>
      <c r="DB10" s="126">
        <f t="shared" si="51"/>
        <v>158476</v>
      </c>
      <c r="DC10" s="126">
        <f t="shared" si="52"/>
        <v>63960</v>
      </c>
      <c r="DD10" s="126">
        <f t="shared" si="53"/>
        <v>79474</v>
      </c>
      <c r="DE10" s="126">
        <f t="shared" si="54"/>
        <v>4347</v>
      </c>
      <c r="DF10" s="126">
        <f t="shared" si="55"/>
        <v>10695</v>
      </c>
      <c r="DG10" s="127" t="s">
        <v>199</v>
      </c>
      <c r="DH10" s="126">
        <f t="shared" si="56"/>
        <v>0</v>
      </c>
      <c r="DI10" s="126">
        <f t="shared" si="57"/>
        <v>101882</v>
      </c>
      <c r="DJ10" s="126">
        <f t="shared" si="58"/>
        <v>528288</v>
      </c>
    </row>
    <row r="11" spans="1:114" s="123" customFormat="1" ht="12" customHeight="1">
      <c r="A11" s="124" t="s">
        <v>207</v>
      </c>
      <c r="B11" s="125" t="s">
        <v>267</v>
      </c>
      <c r="C11" s="124" t="s">
        <v>268</v>
      </c>
      <c r="D11" s="126">
        <f t="shared" si="6"/>
        <v>443187</v>
      </c>
      <c r="E11" s="126">
        <f t="shared" si="7"/>
        <v>443187</v>
      </c>
      <c r="F11" s="126">
        <v>0</v>
      </c>
      <c r="G11" s="126">
        <v>0</v>
      </c>
      <c r="H11" s="126">
        <v>0</v>
      </c>
      <c r="I11" s="126">
        <v>342421</v>
      </c>
      <c r="J11" s="126">
        <v>1024919</v>
      </c>
      <c r="K11" s="126">
        <v>100766</v>
      </c>
      <c r="L11" s="126">
        <v>0</v>
      </c>
      <c r="M11" s="126">
        <f t="shared" si="8"/>
        <v>0</v>
      </c>
      <c r="N11" s="126">
        <f t="shared" si="9"/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f t="shared" si="10"/>
        <v>443187</v>
      </c>
      <c r="W11" s="126">
        <f t="shared" si="11"/>
        <v>443187</v>
      </c>
      <c r="X11" s="126">
        <f t="shared" si="12"/>
        <v>0</v>
      </c>
      <c r="Y11" s="126">
        <f t="shared" si="13"/>
        <v>0</v>
      </c>
      <c r="Z11" s="126">
        <f t="shared" si="14"/>
        <v>0</v>
      </c>
      <c r="AA11" s="126">
        <f t="shared" si="15"/>
        <v>342421</v>
      </c>
      <c r="AB11" s="126">
        <f t="shared" si="16"/>
        <v>1024919</v>
      </c>
      <c r="AC11" s="126">
        <f t="shared" si="17"/>
        <v>100766</v>
      </c>
      <c r="AD11" s="126">
        <f t="shared" si="18"/>
        <v>0</v>
      </c>
      <c r="AE11" s="126">
        <f t="shared" si="19"/>
        <v>178111</v>
      </c>
      <c r="AF11" s="126">
        <f t="shared" si="20"/>
        <v>178111</v>
      </c>
      <c r="AG11" s="126">
        <v>0</v>
      </c>
      <c r="AH11" s="126">
        <v>178111</v>
      </c>
      <c r="AI11" s="126">
        <v>0</v>
      </c>
      <c r="AJ11" s="126">
        <v>0</v>
      </c>
      <c r="AK11" s="126">
        <v>0</v>
      </c>
      <c r="AL11" s="127" t="s">
        <v>199</v>
      </c>
      <c r="AM11" s="126">
        <f t="shared" si="21"/>
        <v>1289995</v>
      </c>
      <c r="AN11" s="126">
        <f t="shared" si="22"/>
        <v>48388</v>
      </c>
      <c r="AO11" s="126">
        <v>48388</v>
      </c>
      <c r="AP11" s="126">
        <v>0</v>
      </c>
      <c r="AQ11" s="126">
        <v>0</v>
      </c>
      <c r="AR11" s="126">
        <v>0</v>
      </c>
      <c r="AS11" s="126">
        <f t="shared" si="23"/>
        <v>14889</v>
      </c>
      <c r="AT11" s="126">
        <v>0</v>
      </c>
      <c r="AU11" s="126">
        <v>14889</v>
      </c>
      <c r="AV11" s="126">
        <v>0</v>
      </c>
      <c r="AW11" s="126">
        <v>0</v>
      </c>
      <c r="AX11" s="126">
        <f t="shared" si="24"/>
        <v>1226718</v>
      </c>
      <c r="AY11" s="126">
        <v>0</v>
      </c>
      <c r="AZ11" s="126">
        <v>1226718</v>
      </c>
      <c r="BA11" s="126">
        <v>0</v>
      </c>
      <c r="BB11" s="126">
        <v>0</v>
      </c>
      <c r="BC11" s="127" t="s">
        <v>199</v>
      </c>
      <c r="BD11" s="126">
        <v>0</v>
      </c>
      <c r="BE11" s="126">
        <v>0</v>
      </c>
      <c r="BF11" s="126">
        <f t="shared" si="25"/>
        <v>1468106</v>
      </c>
      <c r="BG11" s="126">
        <f t="shared" si="26"/>
        <v>0</v>
      </c>
      <c r="BH11" s="126">
        <f t="shared" si="27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7" t="s">
        <v>199</v>
      </c>
      <c r="BO11" s="126">
        <f t="shared" si="28"/>
        <v>0</v>
      </c>
      <c r="BP11" s="126">
        <f t="shared" si="29"/>
        <v>0</v>
      </c>
      <c r="BQ11" s="126">
        <v>0</v>
      </c>
      <c r="BR11" s="126">
        <v>0</v>
      </c>
      <c r="BS11" s="126">
        <v>0</v>
      </c>
      <c r="BT11" s="126">
        <v>0</v>
      </c>
      <c r="BU11" s="126">
        <f t="shared" si="30"/>
        <v>0</v>
      </c>
      <c r="BV11" s="126">
        <v>0</v>
      </c>
      <c r="BW11" s="126">
        <v>0</v>
      </c>
      <c r="BX11" s="126">
        <v>0</v>
      </c>
      <c r="BY11" s="126">
        <v>0</v>
      </c>
      <c r="BZ11" s="126">
        <f t="shared" si="31"/>
        <v>0</v>
      </c>
      <c r="CA11" s="126">
        <v>0</v>
      </c>
      <c r="CB11" s="126">
        <v>0</v>
      </c>
      <c r="CC11" s="126">
        <v>0</v>
      </c>
      <c r="CD11" s="126">
        <v>0</v>
      </c>
      <c r="CE11" s="127" t="s">
        <v>199</v>
      </c>
      <c r="CF11" s="126">
        <v>0</v>
      </c>
      <c r="CG11" s="126">
        <v>0</v>
      </c>
      <c r="CH11" s="126">
        <f t="shared" si="32"/>
        <v>0</v>
      </c>
      <c r="CI11" s="126">
        <f t="shared" si="33"/>
        <v>178111</v>
      </c>
      <c r="CJ11" s="126">
        <f t="shared" si="34"/>
        <v>178111</v>
      </c>
      <c r="CK11" s="126">
        <f t="shared" si="35"/>
        <v>0</v>
      </c>
      <c r="CL11" s="126">
        <f t="shared" si="36"/>
        <v>178111</v>
      </c>
      <c r="CM11" s="126">
        <f t="shared" si="37"/>
        <v>0</v>
      </c>
      <c r="CN11" s="126">
        <f t="shared" si="38"/>
        <v>0</v>
      </c>
      <c r="CO11" s="126">
        <f t="shared" si="39"/>
        <v>0</v>
      </c>
      <c r="CP11" s="127" t="s">
        <v>199</v>
      </c>
      <c r="CQ11" s="126">
        <f t="shared" si="40"/>
        <v>1289995</v>
      </c>
      <c r="CR11" s="126">
        <f t="shared" si="41"/>
        <v>48388</v>
      </c>
      <c r="CS11" s="126">
        <f t="shared" si="42"/>
        <v>48388</v>
      </c>
      <c r="CT11" s="126">
        <f t="shared" si="43"/>
        <v>0</v>
      </c>
      <c r="CU11" s="126">
        <f t="shared" si="44"/>
        <v>0</v>
      </c>
      <c r="CV11" s="126">
        <f t="shared" si="45"/>
        <v>0</v>
      </c>
      <c r="CW11" s="126">
        <f t="shared" si="46"/>
        <v>14889</v>
      </c>
      <c r="CX11" s="126">
        <f t="shared" si="47"/>
        <v>0</v>
      </c>
      <c r="CY11" s="126">
        <f t="shared" si="48"/>
        <v>14889</v>
      </c>
      <c r="CZ11" s="126">
        <f t="shared" si="49"/>
        <v>0</v>
      </c>
      <c r="DA11" s="126">
        <f t="shared" si="50"/>
        <v>0</v>
      </c>
      <c r="DB11" s="126">
        <f t="shared" si="51"/>
        <v>1226718</v>
      </c>
      <c r="DC11" s="126">
        <f t="shared" si="52"/>
        <v>0</v>
      </c>
      <c r="DD11" s="126">
        <f t="shared" si="53"/>
        <v>1226718</v>
      </c>
      <c r="DE11" s="126">
        <f t="shared" si="54"/>
        <v>0</v>
      </c>
      <c r="DF11" s="126">
        <f t="shared" si="55"/>
        <v>0</v>
      </c>
      <c r="DG11" s="127" t="s">
        <v>199</v>
      </c>
      <c r="DH11" s="126">
        <f t="shared" si="56"/>
        <v>0</v>
      </c>
      <c r="DI11" s="126">
        <f t="shared" si="57"/>
        <v>0</v>
      </c>
      <c r="DJ11" s="126">
        <f t="shared" si="58"/>
        <v>1468106</v>
      </c>
    </row>
    <row r="12" spans="1:114" s="123" customFormat="1" ht="12" customHeight="1">
      <c r="A12" s="124" t="s">
        <v>207</v>
      </c>
      <c r="B12" s="125" t="s">
        <v>269</v>
      </c>
      <c r="C12" s="124" t="s">
        <v>270</v>
      </c>
      <c r="D12" s="139">
        <f t="shared" si="6"/>
        <v>1503548</v>
      </c>
      <c r="E12" s="139">
        <f t="shared" si="7"/>
        <v>1066723</v>
      </c>
      <c r="F12" s="139">
        <v>852523</v>
      </c>
      <c r="G12" s="139">
        <v>0</v>
      </c>
      <c r="H12" s="139">
        <v>214200</v>
      </c>
      <c r="I12" s="139">
        <v>0</v>
      </c>
      <c r="J12" s="139">
        <v>1676224</v>
      </c>
      <c r="K12" s="139">
        <v>0</v>
      </c>
      <c r="L12" s="139">
        <v>436825</v>
      </c>
      <c r="M12" s="139">
        <f t="shared" si="8"/>
        <v>315687</v>
      </c>
      <c r="N12" s="139">
        <f t="shared" si="9"/>
        <v>312883</v>
      </c>
      <c r="O12" s="139">
        <v>0</v>
      </c>
      <c r="P12" s="139">
        <v>0</v>
      </c>
      <c r="Q12" s="139">
        <v>0</v>
      </c>
      <c r="R12" s="139">
        <v>312883</v>
      </c>
      <c r="S12" s="139">
        <v>192491</v>
      </c>
      <c r="T12" s="139">
        <v>0</v>
      </c>
      <c r="U12" s="139">
        <v>2804</v>
      </c>
      <c r="V12" s="139">
        <f t="shared" si="10"/>
        <v>1819235</v>
      </c>
      <c r="W12" s="139">
        <f t="shared" si="11"/>
        <v>1379606</v>
      </c>
      <c r="X12" s="139">
        <f t="shared" si="12"/>
        <v>852523</v>
      </c>
      <c r="Y12" s="139">
        <f t="shared" si="13"/>
        <v>0</v>
      </c>
      <c r="Z12" s="139">
        <f t="shared" si="14"/>
        <v>214200</v>
      </c>
      <c r="AA12" s="139">
        <f t="shared" si="15"/>
        <v>312883</v>
      </c>
      <c r="AB12" s="139">
        <f t="shared" si="16"/>
        <v>1868715</v>
      </c>
      <c r="AC12" s="139">
        <f t="shared" si="17"/>
        <v>0</v>
      </c>
      <c r="AD12" s="139">
        <f t="shared" si="18"/>
        <v>439629</v>
      </c>
      <c r="AE12" s="139">
        <f t="shared" si="19"/>
        <v>3179772</v>
      </c>
      <c r="AF12" s="139">
        <f t="shared" si="20"/>
        <v>3173160</v>
      </c>
      <c r="AG12" s="139">
        <v>0</v>
      </c>
      <c r="AH12" s="139">
        <v>2922631</v>
      </c>
      <c r="AI12" s="139">
        <v>16881</v>
      </c>
      <c r="AJ12" s="139">
        <v>233648</v>
      </c>
      <c r="AK12" s="139">
        <v>6612</v>
      </c>
      <c r="AL12" s="140" t="s">
        <v>199</v>
      </c>
      <c r="AM12" s="139">
        <f t="shared" si="21"/>
        <v>0</v>
      </c>
      <c r="AN12" s="139">
        <f t="shared" si="22"/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f t="shared" si="23"/>
        <v>0</v>
      </c>
      <c r="AT12" s="139">
        <v>0</v>
      </c>
      <c r="AU12" s="139">
        <v>0</v>
      </c>
      <c r="AV12" s="139">
        <v>0</v>
      </c>
      <c r="AW12" s="139">
        <v>0</v>
      </c>
      <c r="AX12" s="139">
        <f t="shared" si="24"/>
        <v>0</v>
      </c>
      <c r="AY12" s="139">
        <v>0</v>
      </c>
      <c r="AZ12" s="139">
        <v>0</v>
      </c>
      <c r="BA12" s="139">
        <v>0</v>
      </c>
      <c r="BB12" s="139">
        <v>0</v>
      </c>
      <c r="BC12" s="140" t="s">
        <v>199</v>
      </c>
      <c r="BD12" s="139">
        <v>0</v>
      </c>
      <c r="BE12" s="139">
        <v>0</v>
      </c>
      <c r="BF12" s="139">
        <f t="shared" si="25"/>
        <v>3179772</v>
      </c>
      <c r="BG12" s="139">
        <f t="shared" si="26"/>
        <v>947</v>
      </c>
      <c r="BH12" s="139">
        <f t="shared" si="27"/>
        <v>947</v>
      </c>
      <c r="BI12" s="139">
        <v>0</v>
      </c>
      <c r="BJ12" s="139">
        <v>283</v>
      </c>
      <c r="BK12" s="139">
        <v>0</v>
      </c>
      <c r="BL12" s="139">
        <v>664</v>
      </c>
      <c r="BM12" s="139">
        <v>0</v>
      </c>
      <c r="BN12" s="140" t="s">
        <v>199</v>
      </c>
      <c r="BO12" s="139">
        <f t="shared" si="28"/>
        <v>490239</v>
      </c>
      <c r="BP12" s="139">
        <f t="shared" si="29"/>
        <v>198241</v>
      </c>
      <c r="BQ12" s="139">
        <v>44182</v>
      </c>
      <c r="BR12" s="139">
        <v>154059</v>
      </c>
      <c r="BS12" s="139">
        <v>0</v>
      </c>
      <c r="BT12" s="139">
        <v>0</v>
      </c>
      <c r="BU12" s="139">
        <f t="shared" si="30"/>
        <v>145602</v>
      </c>
      <c r="BV12" s="139">
        <v>19508</v>
      </c>
      <c r="BW12" s="139">
        <v>126094</v>
      </c>
      <c r="BX12" s="139">
        <v>0</v>
      </c>
      <c r="BY12" s="139">
        <v>6121</v>
      </c>
      <c r="BZ12" s="139">
        <f t="shared" si="31"/>
        <v>140275</v>
      </c>
      <c r="CA12" s="139">
        <v>38442</v>
      </c>
      <c r="CB12" s="139">
        <v>101833</v>
      </c>
      <c r="CC12" s="139">
        <v>0</v>
      </c>
      <c r="CD12" s="139">
        <v>0</v>
      </c>
      <c r="CE12" s="140" t="s">
        <v>199</v>
      </c>
      <c r="CF12" s="139">
        <v>0</v>
      </c>
      <c r="CG12" s="139">
        <v>16992</v>
      </c>
      <c r="CH12" s="139">
        <f t="shared" si="32"/>
        <v>508178</v>
      </c>
      <c r="CI12" s="139">
        <f t="shared" si="33"/>
        <v>3180719</v>
      </c>
      <c r="CJ12" s="139">
        <f t="shared" si="34"/>
        <v>3174107</v>
      </c>
      <c r="CK12" s="139">
        <f t="shared" si="35"/>
        <v>0</v>
      </c>
      <c r="CL12" s="139">
        <f t="shared" si="36"/>
        <v>2922914</v>
      </c>
      <c r="CM12" s="139">
        <f t="shared" si="37"/>
        <v>16881</v>
      </c>
      <c r="CN12" s="139">
        <f t="shared" si="38"/>
        <v>234312</v>
      </c>
      <c r="CO12" s="139">
        <f t="shared" si="39"/>
        <v>6612</v>
      </c>
      <c r="CP12" s="140" t="s">
        <v>199</v>
      </c>
      <c r="CQ12" s="139">
        <f t="shared" si="40"/>
        <v>490239</v>
      </c>
      <c r="CR12" s="139">
        <f t="shared" si="41"/>
        <v>198241</v>
      </c>
      <c r="CS12" s="139">
        <f t="shared" si="42"/>
        <v>44182</v>
      </c>
      <c r="CT12" s="139">
        <f t="shared" si="43"/>
        <v>154059</v>
      </c>
      <c r="CU12" s="139">
        <f t="shared" si="44"/>
        <v>0</v>
      </c>
      <c r="CV12" s="139">
        <f t="shared" si="45"/>
        <v>0</v>
      </c>
      <c r="CW12" s="139">
        <f t="shared" si="46"/>
        <v>145602</v>
      </c>
      <c r="CX12" s="139">
        <f t="shared" si="47"/>
        <v>19508</v>
      </c>
      <c r="CY12" s="139">
        <f t="shared" si="48"/>
        <v>126094</v>
      </c>
      <c r="CZ12" s="139">
        <f t="shared" si="49"/>
        <v>0</v>
      </c>
      <c r="DA12" s="139">
        <f t="shared" si="50"/>
        <v>6121</v>
      </c>
      <c r="DB12" s="139">
        <f t="shared" si="51"/>
        <v>140275</v>
      </c>
      <c r="DC12" s="139">
        <f t="shared" si="52"/>
        <v>38442</v>
      </c>
      <c r="DD12" s="139">
        <f t="shared" si="53"/>
        <v>101833</v>
      </c>
      <c r="DE12" s="139">
        <f t="shared" si="54"/>
        <v>0</v>
      </c>
      <c r="DF12" s="139">
        <f t="shared" si="55"/>
        <v>0</v>
      </c>
      <c r="DG12" s="140" t="s">
        <v>199</v>
      </c>
      <c r="DH12" s="139">
        <f t="shared" si="56"/>
        <v>0</v>
      </c>
      <c r="DI12" s="139">
        <f t="shared" si="57"/>
        <v>16992</v>
      </c>
      <c r="DJ12" s="139">
        <f t="shared" si="58"/>
        <v>3687950</v>
      </c>
    </row>
    <row r="13" spans="1:114" s="123" customFormat="1" ht="12" customHeight="1">
      <c r="A13" s="124" t="s">
        <v>207</v>
      </c>
      <c r="B13" s="125" t="s">
        <v>271</v>
      </c>
      <c r="C13" s="124" t="s">
        <v>272</v>
      </c>
      <c r="D13" s="139">
        <f t="shared" si="6"/>
        <v>25509</v>
      </c>
      <c r="E13" s="139">
        <f t="shared" si="7"/>
        <v>25509</v>
      </c>
      <c r="F13" s="139">
        <v>0</v>
      </c>
      <c r="G13" s="139">
        <v>0</v>
      </c>
      <c r="H13" s="139">
        <v>16900</v>
      </c>
      <c r="I13" s="139">
        <v>8609</v>
      </c>
      <c r="J13" s="139">
        <v>217124</v>
      </c>
      <c r="K13" s="139">
        <v>0</v>
      </c>
      <c r="L13" s="139">
        <v>0</v>
      </c>
      <c r="M13" s="139">
        <f t="shared" si="8"/>
        <v>4624</v>
      </c>
      <c r="N13" s="139">
        <f t="shared" si="9"/>
        <v>4624</v>
      </c>
      <c r="O13" s="139">
        <v>0</v>
      </c>
      <c r="P13" s="139">
        <v>0</v>
      </c>
      <c r="Q13" s="139">
        <v>0</v>
      </c>
      <c r="R13" s="139">
        <v>4624</v>
      </c>
      <c r="S13" s="139">
        <v>156302</v>
      </c>
      <c r="T13" s="139">
        <v>0</v>
      </c>
      <c r="U13" s="139">
        <v>0</v>
      </c>
      <c r="V13" s="139">
        <f t="shared" si="10"/>
        <v>30133</v>
      </c>
      <c r="W13" s="139">
        <f t="shared" si="11"/>
        <v>30133</v>
      </c>
      <c r="X13" s="139">
        <f t="shared" si="12"/>
        <v>0</v>
      </c>
      <c r="Y13" s="139">
        <f t="shared" si="13"/>
        <v>0</v>
      </c>
      <c r="Z13" s="139">
        <f t="shared" si="14"/>
        <v>16900</v>
      </c>
      <c r="AA13" s="139">
        <f t="shared" si="15"/>
        <v>13233</v>
      </c>
      <c r="AB13" s="139">
        <f t="shared" si="16"/>
        <v>373426</v>
      </c>
      <c r="AC13" s="139">
        <f t="shared" si="17"/>
        <v>0</v>
      </c>
      <c r="AD13" s="139">
        <f t="shared" si="18"/>
        <v>0</v>
      </c>
      <c r="AE13" s="139">
        <f t="shared" si="19"/>
        <v>0</v>
      </c>
      <c r="AF13" s="139">
        <f t="shared" si="20"/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40" t="s">
        <v>199</v>
      </c>
      <c r="AM13" s="139">
        <f t="shared" si="21"/>
        <v>242146</v>
      </c>
      <c r="AN13" s="139">
        <f t="shared" si="22"/>
        <v>76647</v>
      </c>
      <c r="AO13" s="139">
        <v>5793</v>
      </c>
      <c r="AP13" s="139">
        <v>0</v>
      </c>
      <c r="AQ13" s="139">
        <v>70854</v>
      </c>
      <c r="AR13" s="139">
        <v>0</v>
      </c>
      <c r="AS13" s="139">
        <f t="shared" si="23"/>
        <v>80434</v>
      </c>
      <c r="AT13" s="139">
        <v>0</v>
      </c>
      <c r="AU13" s="139">
        <v>80434</v>
      </c>
      <c r="AV13" s="139">
        <v>0</v>
      </c>
      <c r="AW13" s="139">
        <v>0</v>
      </c>
      <c r="AX13" s="139">
        <f t="shared" si="24"/>
        <v>85065</v>
      </c>
      <c r="AY13" s="139">
        <v>0</v>
      </c>
      <c r="AZ13" s="139">
        <v>38160</v>
      </c>
      <c r="BA13" s="139">
        <v>41564</v>
      </c>
      <c r="BB13" s="139">
        <v>5341</v>
      </c>
      <c r="BC13" s="140" t="s">
        <v>199</v>
      </c>
      <c r="BD13" s="139">
        <v>0</v>
      </c>
      <c r="BE13" s="139">
        <v>487</v>
      </c>
      <c r="BF13" s="139">
        <f t="shared" si="25"/>
        <v>242633</v>
      </c>
      <c r="BG13" s="139">
        <f t="shared" si="26"/>
        <v>22575</v>
      </c>
      <c r="BH13" s="139">
        <f t="shared" si="27"/>
        <v>22575</v>
      </c>
      <c r="BI13" s="139">
        <v>0</v>
      </c>
      <c r="BJ13" s="139">
        <v>22575</v>
      </c>
      <c r="BK13" s="139">
        <v>0</v>
      </c>
      <c r="BL13" s="139">
        <v>0</v>
      </c>
      <c r="BM13" s="139">
        <v>0</v>
      </c>
      <c r="BN13" s="140" t="s">
        <v>199</v>
      </c>
      <c r="BO13" s="139">
        <f t="shared" si="28"/>
        <v>130591</v>
      </c>
      <c r="BP13" s="139">
        <f t="shared" si="29"/>
        <v>18321</v>
      </c>
      <c r="BQ13" s="139">
        <v>18321</v>
      </c>
      <c r="BR13" s="139">
        <v>0</v>
      </c>
      <c r="BS13" s="139">
        <v>0</v>
      </c>
      <c r="BT13" s="139">
        <v>0</v>
      </c>
      <c r="BU13" s="139">
        <f t="shared" si="30"/>
        <v>75524</v>
      </c>
      <c r="BV13" s="139">
        <v>0</v>
      </c>
      <c r="BW13" s="139">
        <v>75524</v>
      </c>
      <c r="BX13" s="139">
        <v>0</v>
      </c>
      <c r="BY13" s="139">
        <v>0</v>
      </c>
      <c r="BZ13" s="139">
        <f t="shared" si="31"/>
        <v>36746</v>
      </c>
      <c r="CA13" s="139">
        <v>0</v>
      </c>
      <c r="CB13" s="139">
        <v>27633</v>
      </c>
      <c r="CC13" s="139">
        <v>4955</v>
      </c>
      <c r="CD13" s="139">
        <v>4158</v>
      </c>
      <c r="CE13" s="140" t="s">
        <v>199</v>
      </c>
      <c r="CF13" s="139">
        <v>0</v>
      </c>
      <c r="CG13" s="139">
        <v>7760</v>
      </c>
      <c r="CH13" s="139">
        <f t="shared" si="32"/>
        <v>160926</v>
      </c>
      <c r="CI13" s="139">
        <f t="shared" si="33"/>
        <v>22575</v>
      </c>
      <c r="CJ13" s="139">
        <f t="shared" si="34"/>
        <v>22575</v>
      </c>
      <c r="CK13" s="139">
        <f t="shared" si="35"/>
        <v>0</v>
      </c>
      <c r="CL13" s="139">
        <f t="shared" si="36"/>
        <v>22575</v>
      </c>
      <c r="CM13" s="139">
        <f t="shared" si="37"/>
        <v>0</v>
      </c>
      <c r="CN13" s="139">
        <f t="shared" si="38"/>
        <v>0</v>
      </c>
      <c r="CO13" s="139">
        <f t="shared" si="39"/>
        <v>0</v>
      </c>
      <c r="CP13" s="140" t="s">
        <v>199</v>
      </c>
      <c r="CQ13" s="139">
        <f t="shared" si="40"/>
        <v>372737</v>
      </c>
      <c r="CR13" s="139">
        <f t="shared" si="41"/>
        <v>94968</v>
      </c>
      <c r="CS13" s="139">
        <f t="shared" si="42"/>
        <v>24114</v>
      </c>
      <c r="CT13" s="139">
        <f t="shared" si="43"/>
        <v>0</v>
      </c>
      <c r="CU13" s="139">
        <f t="shared" si="44"/>
        <v>70854</v>
      </c>
      <c r="CV13" s="139">
        <f t="shared" si="45"/>
        <v>0</v>
      </c>
      <c r="CW13" s="139">
        <f t="shared" si="46"/>
        <v>155958</v>
      </c>
      <c r="CX13" s="139">
        <f t="shared" si="47"/>
        <v>0</v>
      </c>
      <c r="CY13" s="139">
        <f t="shared" si="48"/>
        <v>155958</v>
      </c>
      <c r="CZ13" s="139">
        <f t="shared" si="49"/>
        <v>0</v>
      </c>
      <c r="DA13" s="139">
        <f t="shared" si="50"/>
        <v>0</v>
      </c>
      <c r="DB13" s="139">
        <f t="shared" si="51"/>
        <v>121811</v>
      </c>
      <c r="DC13" s="139">
        <f t="shared" si="52"/>
        <v>0</v>
      </c>
      <c r="DD13" s="139">
        <f t="shared" si="53"/>
        <v>65793</v>
      </c>
      <c r="DE13" s="139">
        <f t="shared" si="54"/>
        <v>46519</v>
      </c>
      <c r="DF13" s="139">
        <f t="shared" si="55"/>
        <v>9499</v>
      </c>
      <c r="DG13" s="140" t="s">
        <v>199</v>
      </c>
      <c r="DH13" s="139">
        <f t="shared" si="56"/>
        <v>0</v>
      </c>
      <c r="DI13" s="139">
        <f t="shared" si="57"/>
        <v>8247</v>
      </c>
      <c r="DJ13" s="139">
        <f t="shared" si="58"/>
        <v>403559</v>
      </c>
    </row>
    <row r="14" spans="1:114" s="123" customFormat="1" ht="12" customHeight="1">
      <c r="A14" s="124" t="s">
        <v>207</v>
      </c>
      <c r="B14" s="125" t="s">
        <v>273</v>
      </c>
      <c r="C14" s="124" t="s">
        <v>274</v>
      </c>
      <c r="D14" s="139">
        <f t="shared" si="6"/>
        <v>123565</v>
      </c>
      <c r="E14" s="139">
        <f t="shared" si="7"/>
        <v>123565</v>
      </c>
      <c r="F14" s="139">
        <v>0</v>
      </c>
      <c r="G14" s="139">
        <v>0</v>
      </c>
      <c r="H14" s="139">
        <v>0</v>
      </c>
      <c r="I14" s="139">
        <v>123565</v>
      </c>
      <c r="J14" s="139">
        <v>463153</v>
      </c>
      <c r="K14" s="139">
        <v>0</v>
      </c>
      <c r="L14" s="139">
        <v>0</v>
      </c>
      <c r="M14" s="139">
        <f t="shared" si="8"/>
        <v>8390</v>
      </c>
      <c r="N14" s="139">
        <f t="shared" si="9"/>
        <v>8390</v>
      </c>
      <c r="O14" s="139">
        <v>0</v>
      </c>
      <c r="P14" s="139">
        <v>0</v>
      </c>
      <c r="Q14" s="139">
        <v>0</v>
      </c>
      <c r="R14" s="139">
        <v>8390</v>
      </c>
      <c r="S14" s="139">
        <v>155388</v>
      </c>
      <c r="T14" s="139">
        <v>0</v>
      </c>
      <c r="U14" s="139">
        <v>0</v>
      </c>
      <c r="V14" s="139">
        <f t="shared" si="10"/>
        <v>131955</v>
      </c>
      <c r="W14" s="139">
        <f t="shared" si="11"/>
        <v>131955</v>
      </c>
      <c r="X14" s="139">
        <f t="shared" si="12"/>
        <v>0</v>
      </c>
      <c r="Y14" s="139">
        <f t="shared" si="13"/>
        <v>0</v>
      </c>
      <c r="Z14" s="139">
        <f t="shared" si="14"/>
        <v>0</v>
      </c>
      <c r="AA14" s="139">
        <f t="shared" si="15"/>
        <v>131955</v>
      </c>
      <c r="AB14" s="139">
        <f t="shared" si="16"/>
        <v>618541</v>
      </c>
      <c r="AC14" s="139">
        <f t="shared" si="17"/>
        <v>0</v>
      </c>
      <c r="AD14" s="139">
        <f t="shared" si="18"/>
        <v>0</v>
      </c>
      <c r="AE14" s="139">
        <f t="shared" si="19"/>
        <v>75033</v>
      </c>
      <c r="AF14" s="139">
        <f t="shared" si="20"/>
        <v>75033</v>
      </c>
      <c r="AG14" s="139">
        <v>0</v>
      </c>
      <c r="AH14" s="139">
        <v>75033</v>
      </c>
      <c r="AI14" s="139">
        <v>0</v>
      </c>
      <c r="AJ14" s="139">
        <v>0</v>
      </c>
      <c r="AK14" s="139">
        <v>0</v>
      </c>
      <c r="AL14" s="140" t="s">
        <v>199</v>
      </c>
      <c r="AM14" s="139">
        <f t="shared" si="21"/>
        <v>511685</v>
      </c>
      <c r="AN14" s="139">
        <f t="shared" si="22"/>
        <v>84251</v>
      </c>
      <c r="AO14" s="139">
        <v>84251</v>
      </c>
      <c r="AP14" s="139">
        <v>0</v>
      </c>
      <c r="AQ14" s="139">
        <v>0</v>
      </c>
      <c r="AR14" s="139">
        <v>0</v>
      </c>
      <c r="AS14" s="139">
        <f t="shared" si="23"/>
        <v>145439</v>
      </c>
      <c r="AT14" s="139">
        <v>0</v>
      </c>
      <c r="AU14" s="139">
        <v>145439</v>
      </c>
      <c r="AV14" s="139">
        <v>0</v>
      </c>
      <c r="AW14" s="139">
        <v>0</v>
      </c>
      <c r="AX14" s="139">
        <f t="shared" si="24"/>
        <v>281995</v>
      </c>
      <c r="AY14" s="139">
        <v>0</v>
      </c>
      <c r="AZ14" s="139">
        <v>184908</v>
      </c>
      <c r="BA14" s="139">
        <v>97087</v>
      </c>
      <c r="BB14" s="139">
        <v>0</v>
      </c>
      <c r="BC14" s="140" t="s">
        <v>199</v>
      </c>
      <c r="BD14" s="139">
        <v>0</v>
      </c>
      <c r="BE14" s="139">
        <v>0</v>
      </c>
      <c r="BF14" s="139">
        <f t="shared" si="25"/>
        <v>586718</v>
      </c>
      <c r="BG14" s="139">
        <f t="shared" si="26"/>
        <v>0</v>
      </c>
      <c r="BH14" s="139">
        <f t="shared" si="27"/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40" t="s">
        <v>199</v>
      </c>
      <c r="BO14" s="139">
        <f t="shared" si="28"/>
        <v>163778</v>
      </c>
      <c r="BP14" s="139">
        <f t="shared" si="29"/>
        <v>8530</v>
      </c>
      <c r="BQ14" s="139">
        <v>8530</v>
      </c>
      <c r="BR14" s="139">
        <v>0</v>
      </c>
      <c r="BS14" s="139">
        <v>0</v>
      </c>
      <c r="BT14" s="139">
        <v>0</v>
      </c>
      <c r="BU14" s="139">
        <f t="shared" si="30"/>
        <v>74172</v>
      </c>
      <c r="BV14" s="139">
        <v>0</v>
      </c>
      <c r="BW14" s="139">
        <v>74172</v>
      </c>
      <c r="BX14" s="139">
        <v>0</v>
      </c>
      <c r="BY14" s="139">
        <v>0</v>
      </c>
      <c r="BZ14" s="139">
        <f t="shared" si="31"/>
        <v>81076</v>
      </c>
      <c r="CA14" s="139">
        <v>0</v>
      </c>
      <c r="CB14" s="139">
        <v>78511</v>
      </c>
      <c r="CC14" s="139">
        <v>2565</v>
      </c>
      <c r="CD14" s="139">
        <v>0</v>
      </c>
      <c r="CE14" s="140" t="s">
        <v>199</v>
      </c>
      <c r="CF14" s="139">
        <v>0</v>
      </c>
      <c r="CG14" s="139">
        <v>0</v>
      </c>
      <c r="CH14" s="139">
        <f t="shared" si="32"/>
        <v>163778</v>
      </c>
      <c r="CI14" s="139">
        <f t="shared" si="33"/>
        <v>75033</v>
      </c>
      <c r="CJ14" s="139">
        <f t="shared" si="34"/>
        <v>75033</v>
      </c>
      <c r="CK14" s="139">
        <f t="shared" si="35"/>
        <v>0</v>
      </c>
      <c r="CL14" s="139">
        <f t="shared" si="36"/>
        <v>75033</v>
      </c>
      <c r="CM14" s="139">
        <f t="shared" si="37"/>
        <v>0</v>
      </c>
      <c r="CN14" s="139">
        <f t="shared" si="38"/>
        <v>0</v>
      </c>
      <c r="CO14" s="139">
        <f t="shared" si="39"/>
        <v>0</v>
      </c>
      <c r="CP14" s="140" t="s">
        <v>199</v>
      </c>
      <c r="CQ14" s="139">
        <f t="shared" si="40"/>
        <v>675463</v>
      </c>
      <c r="CR14" s="139">
        <f t="shared" si="41"/>
        <v>92781</v>
      </c>
      <c r="CS14" s="139">
        <f t="shared" si="42"/>
        <v>92781</v>
      </c>
      <c r="CT14" s="139">
        <f t="shared" si="43"/>
        <v>0</v>
      </c>
      <c r="CU14" s="139">
        <f t="shared" si="44"/>
        <v>0</v>
      </c>
      <c r="CV14" s="139">
        <f t="shared" si="45"/>
        <v>0</v>
      </c>
      <c r="CW14" s="139">
        <f t="shared" si="46"/>
        <v>219611</v>
      </c>
      <c r="CX14" s="139">
        <f t="shared" si="47"/>
        <v>0</v>
      </c>
      <c r="CY14" s="139">
        <f t="shared" si="48"/>
        <v>219611</v>
      </c>
      <c r="CZ14" s="139">
        <f t="shared" si="49"/>
        <v>0</v>
      </c>
      <c r="DA14" s="139">
        <f t="shared" si="50"/>
        <v>0</v>
      </c>
      <c r="DB14" s="139">
        <f t="shared" si="51"/>
        <v>363071</v>
      </c>
      <c r="DC14" s="139">
        <f t="shared" si="52"/>
        <v>0</v>
      </c>
      <c r="DD14" s="139">
        <f t="shared" si="53"/>
        <v>263419</v>
      </c>
      <c r="DE14" s="139">
        <f t="shared" si="54"/>
        <v>99652</v>
      </c>
      <c r="DF14" s="139">
        <f t="shared" si="55"/>
        <v>0</v>
      </c>
      <c r="DG14" s="140" t="s">
        <v>199</v>
      </c>
      <c r="DH14" s="139">
        <f t="shared" si="56"/>
        <v>0</v>
      </c>
      <c r="DI14" s="139">
        <f t="shared" si="57"/>
        <v>0</v>
      </c>
      <c r="DJ14" s="139">
        <f t="shared" si="58"/>
        <v>750496</v>
      </c>
    </row>
    <row r="15" spans="1:114" s="123" customFormat="1" ht="12" customHeight="1">
      <c r="A15" s="124" t="s">
        <v>207</v>
      </c>
      <c r="B15" s="125" t="s">
        <v>275</v>
      </c>
      <c r="C15" s="124" t="s">
        <v>276</v>
      </c>
      <c r="D15" s="139">
        <f t="shared" si="6"/>
        <v>523310</v>
      </c>
      <c r="E15" s="139">
        <f t="shared" si="7"/>
        <v>523310</v>
      </c>
      <c r="F15" s="139">
        <v>22264</v>
      </c>
      <c r="G15" s="139">
        <v>0</v>
      </c>
      <c r="H15" s="139">
        <v>0</v>
      </c>
      <c r="I15" s="139">
        <v>351892</v>
      </c>
      <c r="J15" s="139">
        <v>1308301</v>
      </c>
      <c r="K15" s="139">
        <v>149154</v>
      </c>
      <c r="L15" s="139">
        <v>0</v>
      </c>
      <c r="M15" s="139">
        <f t="shared" si="8"/>
        <v>36137</v>
      </c>
      <c r="N15" s="139">
        <f t="shared" si="9"/>
        <v>36137</v>
      </c>
      <c r="O15" s="139">
        <v>0</v>
      </c>
      <c r="P15" s="139">
        <v>0</v>
      </c>
      <c r="Q15" s="139">
        <v>0</v>
      </c>
      <c r="R15" s="139">
        <v>5907</v>
      </c>
      <c r="S15" s="139">
        <v>331939</v>
      </c>
      <c r="T15" s="139">
        <v>30230</v>
      </c>
      <c r="U15" s="139">
        <v>0</v>
      </c>
      <c r="V15" s="139">
        <f t="shared" si="10"/>
        <v>559447</v>
      </c>
      <c r="W15" s="139">
        <f t="shared" si="11"/>
        <v>559447</v>
      </c>
      <c r="X15" s="139">
        <f t="shared" si="12"/>
        <v>22264</v>
      </c>
      <c r="Y15" s="139">
        <f t="shared" si="13"/>
        <v>0</v>
      </c>
      <c r="Z15" s="139">
        <f t="shared" si="14"/>
        <v>0</v>
      </c>
      <c r="AA15" s="139">
        <f t="shared" si="15"/>
        <v>357799</v>
      </c>
      <c r="AB15" s="139">
        <f t="shared" si="16"/>
        <v>1640240</v>
      </c>
      <c r="AC15" s="139">
        <f t="shared" si="17"/>
        <v>179384</v>
      </c>
      <c r="AD15" s="139">
        <f t="shared" si="18"/>
        <v>0</v>
      </c>
      <c r="AE15" s="139">
        <f t="shared" si="19"/>
        <v>164224</v>
      </c>
      <c r="AF15" s="139">
        <f t="shared" si="20"/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164224</v>
      </c>
      <c r="AL15" s="140" t="s">
        <v>199</v>
      </c>
      <c r="AM15" s="139">
        <f t="shared" si="21"/>
        <v>1658629</v>
      </c>
      <c r="AN15" s="139">
        <f t="shared" si="22"/>
        <v>98225</v>
      </c>
      <c r="AO15" s="139">
        <v>98225</v>
      </c>
      <c r="AP15" s="139">
        <v>0</v>
      </c>
      <c r="AQ15" s="139">
        <v>0</v>
      </c>
      <c r="AR15" s="139">
        <v>0</v>
      </c>
      <c r="AS15" s="139">
        <f t="shared" si="23"/>
        <v>389387</v>
      </c>
      <c r="AT15" s="139">
        <v>0</v>
      </c>
      <c r="AU15" s="139">
        <v>389387</v>
      </c>
      <c r="AV15" s="139">
        <v>0</v>
      </c>
      <c r="AW15" s="139">
        <v>0</v>
      </c>
      <c r="AX15" s="139">
        <f t="shared" si="24"/>
        <v>1171017</v>
      </c>
      <c r="AY15" s="139">
        <v>0</v>
      </c>
      <c r="AZ15" s="139">
        <v>891562</v>
      </c>
      <c r="BA15" s="139">
        <v>274908</v>
      </c>
      <c r="BB15" s="139">
        <v>4547</v>
      </c>
      <c r="BC15" s="140" t="s">
        <v>199</v>
      </c>
      <c r="BD15" s="139">
        <v>0</v>
      </c>
      <c r="BE15" s="139">
        <v>8758</v>
      </c>
      <c r="BF15" s="139">
        <f t="shared" si="25"/>
        <v>1831611</v>
      </c>
      <c r="BG15" s="139">
        <f t="shared" si="26"/>
        <v>0</v>
      </c>
      <c r="BH15" s="139">
        <f t="shared" si="27"/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40" t="s">
        <v>199</v>
      </c>
      <c r="BO15" s="139">
        <f t="shared" si="28"/>
        <v>367408</v>
      </c>
      <c r="BP15" s="139">
        <f t="shared" si="29"/>
        <v>10698</v>
      </c>
      <c r="BQ15" s="139">
        <v>10698</v>
      </c>
      <c r="BR15" s="139">
        <v>0</v>
      </c>
      <c r="BS15" s="139">
        <v>0</v>
      </c>
      <c r="BT15" s="139">
        <v>0</v>
      </c>
      <c r="BU15" s="139">
        <f t="shared" si="30"/>
        <v>1216</v>
      </c>
      <c r="BV15" s="139">
        <v>0</v>
      </c>
      <c r="BW15" s="139">
        <v>1216</v>
      </c>
      <c r="BX15" s="139">
        <v>0</v>
      </c>
      <c r="BY15" s="139">
        <v>0</v>
      </c>
      <c r="BZ15" s="139">
        <f t="shared" si="31"/>
        <v>355494</v>
      </c>
      <c r="CA15" s="139">
        <v>0</v>
      </c>
      <c r="CB15" s="139">
        <v>355494</v>
      </c>
      <c r="CC15" s="139">
        <v>0</v>
      </c>
      <c r="CD15" s="139">
        <v>0</v>
      </c>
      <c r="CE15" s="140" t="s">
        <v>199</v>
      </c>
      <c r="CF15" s="139">
        <v>0</v>
      </c>
      <c r="CG15" s="139">
        <v>668</v>
      </c>
      <c r="CH15" s="139">
        <f t="shared" si="32"/>
        <v>368076</v>
      </c>
      <c r="CI15" s="139">
        <f t="shared" si="33"/>
        <v>164224</v>
      </c>
      <c r="CJ15" s="139">
        <f t="shared" si="34"/>
        <v>0</v>
      </c>
      <c r="CK15" s="139">
        <f t="shared" si="35"/>
        <v>0</v>
      </c>
      <c r="CL15" s="139">
        <f t="shared" si="36"/>
        <v>0</v>
      </c>
      <c r="CM15" s="139">
        <f t="shared" si="37"/>
        <v>0</v>
      </c>
      <c r="CN15" s="139">
        <f t="shared" si="38"/>
        <v>0</v>
      </c>
      <c r="CO15" s="139">
        <f t="shared" si="39"/>
        <v>164224</v>
      </c>
      <c r="CP15" s="140" t="s">
        <v>199</v>
      </c>
      <c r="CQ15" s="139">
        <f t="shared" si="40"/>
        <v>2026037</v>
      </c>
      <c r="CR15" s="139">
        <f t="shared" si="41"/>
        <v>108923</v>
      </c>
      <c r="CS15" s="139">
        <f t="shared" si="42"/>
        <v>108923</v>
      </c>
      <c r="CT15" s="139">
        <f t="shared" si="43"/>
        <v>0</v>
      </c>
      <c r="CU15" s="139">
        <f t="shared" si="44"/>
        <v>0</v>
      </c>
      <c r="CV15" s="139">
        <f t="shared" si="45"/>
        <v>0</v>
      </c>
      <c r="CW15" s="139">
        <f t="shared" si="46"/>
        <v>390603</v>
      </c>
      <c r="CX15" s="139">
        <f t="shared" si="47"/>
        <v>0</v>
      </c>
      <c r="CY15" s="139">
        <f t="shared" si="48"/>
        <v>390603</v>
      </c>
      <c r="CZ15" s="139">
        <f t="shared" si="49"/>
        <v>0</v>
      </c>
      <c r="DA15" s="139">
        <f t="shared" si="50"/>
        <v>0</v>
      </c>
      <c r="DB15" s="139">
        <f t="shared" si="51"/>
        <v>1526511</v>
      </c>
      <c r="DC15" s="139">
        <f t="shared" si="52"/>
        <v>0</v>
      </c>
      <c r="DD15" s="139">
        <f t="shared" si="53"/>
        <v>1247056</v>
      </c>
      <c r="DE15" s="139">
        <f t="shared" si="54"/>
        <v>274908</v>
      </c>
      <c r="DF15" s="139">
        <f t="shared" si="55"/>
        <v>4547</v>
      </c>
      <c r="DG15" s="140" t="s">
        <v>199</v>
      </c>
      <c r="DH15" s="139">
        <f t="shared" si="56"/>
        <v>0</v>
      </c>
      <c r="DI15" s="139">
        <f t="shared" si="57"/>
        <v>9426</v>
      </c>
      <c r="DJ15" s="139">
        <f t="shared" si="58"/>
        <v>2199687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ゴシック,標準"&amp;14廃棄物処理事業経費（一部事務組合・広域連合の合計）（平成24年度実績）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30" width="14.69921875" style="138" customWidth="1"/>
    <col min="31" max="16384" width="9" style="136" customWidth="1"/>
  </cols>
  <sheetData>
    <row r="1" spans="1:30" s="44" customFormat="1" ht="17.25">
      <c r="A1" s="106" t="s">
        <v>203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4" customFormat="1" ht="12.75" customHeight="1">
      <c r="A2" s="149" t="s">
        <v>41</v>
      </c>
      <c r="B2" s="143" t="s">
        <v>42</v>
      </c>
      <c r="C2" s="149" t="s">
        <v>118</v>
      </c>
      <c r="D2" s="112" t="s">
        <v>44</v>
      </c>
      <c r="E2" s="83"/>
      <c r="F2" s="83"/>
      <c r="G2" s="83"/>
      <c r="H2" s="83"/>
      <c r="I2" s="83"/>
      <c r="J2" s="83"/>
      <c r="K2" s="83"/>
      <c r="L2" s="84"/>
      <c r="M2" s="112" t="s">
        <v>45</v>
      </c>
      <c r="N2" s="83"/>
      <c r="O2" s="83"/>
      <c r="P2" s="83"/>
      <c r="Q2" s="83"/>
      <c r="R2" s="83"/>
      <c r="S2" s="83"/>
      <c r="T2" s="83"/>
      <c r="U2" s="84"/>
      <c r="V2" s="112" t="s">
        <v>46</v>
      </c>
      <c r="W2" s="83"/>
      <c r="X2" s="83"/>
      <c r="Y2" s="83"/>
      <c r="Z2" s="83"/>
      <c r="AA2" s="83"/>
      <c r="AB2" s="83"/>
      <c r="AC2" s="83"/>
      <c r="AD2" s="84"/>
    </row>
    <row r="3" spans="1:30" s="44" customFormat="1" ht="13.5">
      <c r="A3" s="150"/>
      <c r="B3" s="144"/>
      <c r="C3" s="150"/>
      <c r="D3" s="113" t="s">
        <v>50</v>
      </c>
      <c r="E3" s="85"/>
      <c r="F3" s="85"/>
      <c r="G3" s="85"/>
      <c r="H3" s="85"/>
      <c r="I3" s="85"/>
      <c r="J3" s="85"/>
      <c r="K3" s="85"/>
      <c r="L3" s="86"/>
      <c r="M3" s="113" t="s">
        <v>50</v>
      </c>
      <c r="N3" s="85"/>
      <c r="O3" s="85"/>
      <c r="P3" s="85"/>
      <c r="Q3" s="85"/>
      <c r="R3" s="85"/>
      <c r="S3" s="85"/>
      <c r="T3" s="85"/>
      <c r="U3" s="86"/>
      <c r="V3" s="113" t="s">
        <v>50</v>
      </c>
      <c r="W3" s="85"/>
      <c r="X3" s="85"/>
      <c r="Y3" s="85"/>
      <c r="Z3" s="85"/>
      <c r="AA3" s="85"/>
      <c r="AB3" s="85"/>
      <c r="AC3" s="85"/>
      <c r="AD3" s="86"/>
    </row>
    <row r="4" spans="1:30" s="44" customFormat="1" ht="13.5">
      <c r="A4" s="150"/>
      <c r="B4" s="144"/>
      <c r="C4" s="150"/>
      <c r="D4" s="87"/>
      <c r="E4" s="113" t="s">
        <v>53</v>
      </c>
      <c r="F4" s="88"/>
      <c r="G4" s="88"/>
      <c r="H4" s="88"/>
      <c r="I4" s="88"/>
      <c r="J4" s="88"/>
      <c r="K4" s="89"/>
      <c r="L4" s="55" t="s">
        <v>54</v>
      </c>
      <c r="M4" s="87"/>
      <c r="N4" s="113" t="s">
        <v>53</v>
      </c>
      <c r="O4" s="88"/>
      <c r="P4" s="88"/>
      <c r="Q4" s="88"/>
      <c r="R4" s="88"/>
      <c r="S4" s="88"/>
      <c r="T4" s="89"/>
      <c r="U4" s="55" t="s">
        <v>54</v>
      </c>
      <c r="V4" s="87"/>
      <c r="W4" s="113" t="s">
        <v>53</v>
      </c>
      <c r="X4" s="88"/>
      <c r="Y4" s="88"/>
      <c r="Z4" s="88"/>
      <c r="AA4" s="88"/>
      <c r="AB4" s="88"/>
      <c r="AC4" s="89"/>
      <c r="AD4" s="55" t="s">
        <v>54</v>
      </c>
    </row>
    <row r="5" spans="1:30" s="44" customFormat="1" ht="23.25" customHeight="1">
      <c r="A5" s="150"/>
      <c r="B5" s="144"/>
      <c r="C5" s="150"/>
      <c r="D5" s="87"/>
      <c r="E5" s="87" t="s">
        <v>46</v>
      </c>
      <c r="F5" s="104" t="s">
        <v>63</v>
      </c>
      <c r="G5" s="104" t="s">
        <v>64</v>
      </c>
      <c r="H5" s="104" t="s">
        <v>65</v>
      </c>
      <c r="I5" s="104" t="s">
        <v>66</v>
      </c>
      <c r="J5" s="104" t="s">
        <v>2</v>
      </c>
      <c r="K5" s="104" t="s">
        <v>3</v>
      </c>
      <c r="L5" s="55"/>
      <c r="M5" s="87"/>
      <c r="N5" s="87" t="s">
        <v>46</v>
      </c>
      <c r="O5" s="104" t="s">
        <v>63</v>
      </c>
      <c r="P5" s="104" t="s">
        <v>64</v>
      </c>
      <c r="Q5" s="104" t="s">
        <v>65</v>
      </c>
      <c r="R5" s="104" t="s">
        <v>66</v>
      </c>
      <c r="S5" s="104" t="s">
        <v>2</v>
      </c>
      <c r="T5" s="104" t="s">
        <v>3</v>
      </c>
      <c r="U5" s="55"/>
      <c r="V5" s="87"/>
      <c r="W5" s="87" t="s">
        <v>46</v>
      </c>
      <c r="X5" s="104" t="s">
        <v>63</v>
      </c>
      <c r="Y5" s="104" t="s">
        <v>64</v>
      </c>
      <c r="Z5" s="104" t="s">
        <v>65</v>
      </c>
      <c r="AA5" s="104" t="s">
        <v>66</v>
      </c>
      <c r="AB5" s="104" t="s">
        <v>2</v>
      </c>
      <c r="AC5" s="104" t="s">
        <v>3</v>
      </c>
      <c r="AD5" s="55"/>
    </row>
    <row r="6" spans="1:30" s="45" customFormat="1" ht="13.5">
      <c r="A6" s="151"/>
      <c r="B6" s="145"/>
      <c r="C6" s="151"/>
      <c r="D6" s="90" t="s">
        <v>77</v>
      </c>
      <c r="E6" s="90" t="s">
        <v>77</v>
      </c>
      <c r="F6" s="91" t="s">
        <v>77</v>
      </c>
      <c r="G6" s="91" t="s">
        <v>77</v>
      </c>
      <c r="H6" s="91" t="s">
        <v>77</v>
      </c>
      <c r="I6" s="91" t="s">
        <v>77</v>
      </c>
      <c r="J6" s="91" t="s">
        <v>77</v>
      </c>
      <c r="K6" s="91" t="s">
        <v>77</v>
      </c>
      <c r="L6" s="91" t="s">
        <v>77</v>
      </c>
      <c r="M6" s="90" t="s">
        <v>77</v>
      </c>
      <c r="N6" s="90" t="s">
        <v>77</v>
      </c>
      <c r="O6" s="91" t="s">
        <v>77</v>
      </c>
      <c r="P6" s="91" t="s">
        <v>77</v>
      </c>
      <c r="Q6" s="91" t="s">
        <v>77</v>
      </c>
      <c r="R6" s="91" t="s">
        <v>77</v>
      </c>
      <c r="S6" s="91" t="s">
        <v>77</v>
      </c>
      <c r="T6" s="91" t="s">
        <v>77</v>
      </c>
      <c r="U6" s="91" t="s">
        <v>77</v>
      </c>
      <c r="V6" s="90" t="s">
        <v>77</v>
      </c>
      <c r="W6" s="90" t="s">
        <v>77</v>
      </c>
      <c r="X6" s="91" t="s">
        <v>77</v>
      </c>
      <c r="Y6" s="91" t="s">
        <v>77</v>
      </c>
      <c r="Z6" s="91" t="s">
        <v>77</v>
      </c>
      <c r="AA6" s="91" t="s">
        <v>77</v>
      </c>
      <c r="AB6" s="91" t="s">
        <v>77</v>
      </c>
      <c r="AC6" s="91" t="s">
        <v>77</v>
      </c>
      <c r="AD6" s="91" t="s">
        <v>77</v>
      </c>
    </row>
    <row r="7" spans="1:30" s="123" customFormat="1" ht="12" customHeight="1">
      <c r="A7" s="120" t="s">
        <v>207</v>
      </c>
      <c r="B7" s="121" t="s">
        <v>208</v>
      </c>
      <c r="C7" s="120" t="s">
        <v>46</v>
      </c>
      <c r="D7" s="122">
        <f aca="true" t="shared" si="0" ref="D7:AD7">SUM(D8:D41)</f>
        <v>23532763</v>
      </c>
      <c r="E7" s="122">
        <f t="shared" si="0"/>
        <v>7171545</v>
      </c>
      <c r="F7" s="122">
        <f t="shared" si="0"/>
        <v>993610</v>
      </c>
      <c r="G7" s="122">
        <f t="shared" si="0"/>
        <v>7650</v>
      </c>
      <c r="H7" s="122">
        <f t="shared" si="0"/>
        <v>358500</v>
      </c>
      <c r="I7" s="122">
        <f t="shared" si="0"/>
        <v>3705553</v>
      </c>
      <c r="J7" s="122">
        <f t="shared" si="0"/>
        <v>5590276</v>
      </c>
      <c r="K7" s="122">
        <f t="shared" si="0"/>
        <v>2106232</v>
      </c>
      <c r="L7" s="122">
        <f t="shared" si="0"/>
        <v>16361218</v>
      </c>
      <c r="M7" s="122">
        <f t="shared" si="0"/>
        <v>3583775</v>
      </c>
      <c r="N7" s="122">
        <f t="shared" si="0"/>
        <v>723629</v>
      </c>
      <c r="O7" s="122">
        <f t="shared" si="0"/>
        <v>46345</v>
      </c>
      <c r="P7" s="122">
        <f t="shared" si="0"/>
        <v>15393</v>
      </c>
      <c r="Q7" s="122">
        <f t="shared" si="0"/>
        <v>18800</v>
      </c>
      <c r="R7" s="122">
        <f t="shared" si="0"/>
        <v>601604</v>
      </c>
      <c r="S7" s="122">
        <f t="shared" si="0"/>
        <v>1369999</v>
      </c>
      <c r="T7" s="122">
        <f t="shared" si="0"/>
        <v>41487</v>
      </c>
      <c r="U7" s="122">
        <f t="shared" si="0"/>
        <v>2860146</v>
      </c>
      <c r="V7" s="122">
        <f t="shared" si="0"/>
        <v>27116538</v>
      </c>
      <c r="W7" s="122">
        <f t="shared" si="0"/>
        <v>7895174</v>
      </c>
      <c r="X7" s="122">
        <f t="shared" si="0"/>
        <v>1039955</v>
      </c>
      <c r="Y7" s="122">
        <f t="shared" si="0"/>
        <v>23043</v>
      </c>
      <c r="Z7" s="122">
        <f t="shared" si="0"/>
        <v>377300</v>
      </c>
      <c r="AA7" s="122">
        <f t="shared" si="0"/>
        <v>4307157</v>
      </c>
      <c r="AB7" s="122">
        <f t="shared" si="0"/>
        <v>6960275</v>
      </c>
      <c r="AC7" s="122">
        <f t="shared" si="0"/>
        <v>2147719</v>
      </c>
      <c r="AD7" s="122">
        <f t="shared" si="0"/>
        <v>19221364</v>
      </c>
    </row>
    <row r="8" spans="1:30" s="123" customFormat="1" ht="12" customHeight="1">
      <c r="A8" s="124" t="s">
        <v>207</v>
      </c>
      <c r="B8" s="125" t="s">
        <v>209</v>
      </c>
      <c r="C8" s="124" t="s">
        <v>210</v>
      </c>
      <c r="D8" s="126">
        <f aca="true" t="shared" si="1" ref="D8:D41">SUM(E8,+L8)</f>
        <v>4672076</v>
      </c>
      <c r="E8" s="126">
        <f aca="true" t="shared" si="2" ref="E8:E41">+SUM(F8:I8,K8)</f>
        <v>2217067</v>
      </c>
      <c r="F8" s="126">
        <v>4658</v>
      </c>
      <c r="G8" s="126">
        <v>0</v>
      </c>
      <c r="H8" s="126">
        <v>0</v>
      </c>
      <c r="I8" s="126">
        <v>1019344</v>
      </c>
      <c r="J8" s="127">
        <v>0</v>
      </c>
      <c r="K8" s="126">
        <v>1193065</v>
      </c>
      <c r="L8" s="126">
        <v>2455009</v>
      </c>
      <c r="M8" s="126">
        <f aca="true" t="shared" si="3" ref="M8:M41">SUM(N8,+U8)</f>
        <v>556016</v>
      </c>
      <c r="N8" s="126">
        <f aca="true" t="shared" si="4" ref="N8:N41">+SUM(O8:R8,T8)</f>
        <v>78772</v>
      </c>
      <c r="O8" s="126">
        <v>0</v>
      </c>
      <c r="P8" s="126">
        <v>0</v>
      </c>
      <c r="Q8" s="126">
        <v>0</v>
      </c>
      <c r="R8" s="126">
        <v>78459</v>
      </c>
      <c r="S8" s="127">
        <v>0</v>
      </c>
      <c r="T8" s="126">
        <v>313</v>
      </c>
      <c r="U8" s="126">
        <v>477244</v>
      </c>
      <c r="V8" s="126">
        <f aca="true" t="shared" si="5" ref="V8:V41">+SUM(D8,M8)</f>
        <v>5228092</v>
      </c>
      <c r="W8" s="126">
        <f aca="true" t="shared" si="6" ref="W8:W41">+SUM(E8,N8)</f>
        <v>2295839</v>
      </c>
      <c r="X8" s="126">
        <f aca="true" t="shared" si="7" ref="X8:X41">+SUM(F8,O8)</f>
        <v>4658</v>
      </c>
      <c r="Y8" s="126">
        <f aca="true" t="shared" si="8" ref="Y8:Y41">+SUM(G8,P8)</f>
        <v>0</v>
      </c>
      <c r="Z8" s="126">
        <f aca="true" t="shared" si="9" ref="Z8:Z41">+SUM(H8,Q8)</f>
        <v>0</v>
      </c>
      <c r="AA8" s="126">
        <f aca="true" t="shared" si="10" ref="AA8:AA41">+SUM(I8,R8)</f>
        <v>1097803</v>
      </c>
      <c r="AB8" s="127">
        <v>0</v>
      </c>
      <c r="AC8" s="126">
        <f aca="true" t="shared" si="11" ref="AC8:AC41">+SUM(K8,T8)</f>
        <v>1193378</v>
      </c>
      <c r="AD8" s="126">
        <f aca="true" t="shared" si="12" ref="AD8:AD41">+SUM(L8,U8)</f>
        <v>2932253</v>
      </c>
    </row>
    <row r="9" spans="1:30" s="123" customFormat="1" ht="12" customHeight="1">
      <c r="A9" s="124" t="s">
        <v>207</v>
      </c>
      <c r="B9" s="125" t="s">
        <v>211</v>
      </c>
      <c r="C9" s="124" t="s">
        <v>212</v>
      </c>
      <c r="D9" s="126">
        <f t="shared" si="1"/>
        <v>1372006</v>
      </c>
      <c r="E9" s="126">
        <f t="shared" si="2"/>
        <v>531722</v>
      </c>
      <c r="F9" s="126">
        <v>17064</v>
      </c>
      <c r="G9" s="126">
        <v>0</v>
      </c>
      <c r="H9" s="126">
        <v>0</v>
      </c>
      <c r="I9" s="126">
        <v>466301</v>
      </c>
      <c r="J9" s="127">
        <v>0</v>
      </c>
      <c r="K9" s="126">
        <v>48357</v>
      </c>
      <c r="L9" s="126">
        <v>840284</v>
      </c>
      <c r="M9" s="126">
        <f t="shared" si="3"/>
        <v>499400</v>
      </c>
      <c r="N9" s="126">
        <f t="shared" si="4"/>
        <v>108534</v>
      </c>
      <c r="O9" s="126">
        <v>17103</v>
      </c>
      <c r="P9" s="126">
        <v>15393</v>
      </c>
      <c r="Q9" s="126">
        <v>0</v>
      </c>
      <c r="R9" s="126">
        <v>73970</v>
      </c>
      <c r="S9" s="127">
        <v>0</v>
      </c>
      <c r="T9" s="126">
        <v>2068</v>
      </c>
      <c r="U9" s="126">
        <v>390866</v>
      </c>
      <c r="V9" s="126">
        <f t="shared" si="5"/>
        <v>1871406</v>
      </c>
      <c r="W9" s="126">
        <f t="shared" si="6"/>
        <v>640256</v>
      </c>
      <c r="X9" s="126">
        <f t="shared" si="7"/>
        <v>34167</v>
      </c>
      <c r="Y9" s="126">
        <f t="shared" si="8"/>
        <v>15393</v>
      </c>
      <c r="Z9" s="126">
        <f t="shared" si="9"/>
        <v>0</v>
      </c>
      <c r="AA9" s="126">
        <f t="shared" si="10"/>
        <v>540271</v>
      </c>
      <c r="AB9" s="127">
        <v>0</v>
      </c>
      <c r="AC9" s="126">
        <f t="shared" si="11"/>
        <v>50425</v>
      </c>
      <c r="AD9" s="126">
        <f t="shared" si="12"/>
        <v>1231150</v>
      </c>
    </row>
    <row r="10" spans="1:30" s="123" customFormat="1" ht="12" customHeight="1">
      <c r="A10" s="124" t="s">
        <v>207</v>
      </c>
      <c r="B10" s="125" t="s">
        <v>213</v>
      </c>
      <c r="C10" s="124" t="s">
        <v>214</v>
      </c>
      <c r="D10" s="126">
        <f t="shared" si="1"/>
        <v>1417469</v>
      </c>
      <c r="E10" s="126">
        <f t="shared" si="2"/>
        <v>21954</v>
      </c>
      <c r="F10" s="126">
        <v>0</v>
      </c>
      <c r="G10" s="126">
        <v>0</v>
      </c>
      <c r="H10" s="126">
        <v>0</v>
      </c>
      <c r="I10" s="126">
        <v>2459</v>
      </c>
      <c r="J10" s="127">
        <v>0</v>
      </c>
      <c r="K10" s="126">
        <v>19495</v>
      </c>
      <c r="L10" s="126">
        <v>1395515</v>
      </c>
      <c r="M10" s="126">
        <f t="shared" si="3"/>
        <v>263749</v>
      </c>
      <c r="N10" s="126">
        <f t="shared" si="4"/>
        <v>0</v>
      </c>
      <c r="O10" s="126">
        <v>0</v>
      </c>
      <c r="P10" s="126">
        <v>0</v>
      </c>
      <c r="Q10" s="126">
        <v>0</v>
      </c>
      <c r="R10" s="126">
        <v>0</v>
      </c>
      <c r="S10" s="127">
        <v>0</v>
      </c>
      <c r="T10" s="126">
        <v>0</v>
      </c>
      <c r="U10" s="126">
        <v>263749</v>
      </c>
      <c r="V10" s="126">
        <f t="shared" si="5"/>
        <v>1681218</v>
      </c>
      <c r="W10" s="126">
        <f t="shared" si="6"/>
        <v>21954</v>
      </c>
      <c r="X10" s="126">
        <f t="shared" si="7"/>
        <v>0</v>
      </c>
      <c r="Y10" s="126">
        <f t="shared" si="8"/>
        <v>0</v>
      </c>
      <c r="Z10" s="126">
        <f t="shared" si="9"/>
        <v>0</v>
      </c>
      <c r="AA10" s="126">
        <f t="shared" si="10"/>
        <v>2459</v>
      </c>
      <c r="AB10" s="127">
        <v>0</v>
      </c>
      <c r="AC10" s="126">
        <f t="shared" si="11"/>
        <v>19495</v>
      </c>
      <c r="AD10" s="126">
        <f t="shared" si="12"/>
        <v>1659264</v>
      </c>
    </row>
    <row r="11" spans="1:30" s="123" customFormat="1" ht="12" customHeight="1">
      <c r="A11" s="124" t="s">
        <v>207</v>
      </c>
      <c r="B11" s="125" t="s">
        <v>215</v>
      </c>
      <c r="C11" s="124" t="s">
        <v>216</v>
      </c>
      <c r="D11" s="126">
        <f t="shared" si="1"/>
        <v>1673367</v>
      </c>
      <c r="E11" s="126">
        <f t="shared" si="2"/>
        <v>374223</v>
      </c>
      <c r="F11" s="126">
        <v>0</v>
      </c>
      <c r="G11" s="126">
        <v>0</v>
      </c>
      <c r="H11" s="126">
        <v>0</v>
      </c>
      <c r="I11" s="126">
        <v>300496</v>
      </c>
      <c r="J11" s="127">
        <v>0</v>
      </c>
      <c r="K11" s="126">
        <v>73727</v>
      </c>
      <c r="L11" s="126">
        <v>1299144</v>
      </c>
      <c r="M11" s="126">
        <f t="shared" si="3"/>
        <v>188718</v>
      </c>
      <c r="N11" s="126">
        <f t="shared" si="4"/>
        <v>0</v>
      </c>
      <c r="O11" s="126">
        <v>0</v>
      </c>
      <c r="P11" s="126">
        <v>0</v>
      </c>
      <c r="Q11" s="126">
        <v>0</v>
      </c>
      <c r="R11" s="126">
        <v>0</v>
      </c>
      <c r="S11" s="127">
        <v>0</v>
      </c>
      <c r="T11" s="126">
        <v>0</v>
      </c>
      <c r="U11" s="126">
        <v>188718</v>
      </c>
      <c r="V11" s="126">
        <f t="shared" si="5"/>
        <v>1862085</v>
      </c>
      <c r="W11" s="126">
        <f t="shared" si="6"/>
        <v>374223</v>
      </c>
      <c r="X11" s="126">
        <f t="shared" si="7"/>
        <v>0</v>
      </c>
      <c r="Y11" s="126">
        <f t="shared" si="8"/>
        <v>0</v>
      </c>
      <c r="Z11" s="126">
        <f t="shared" si="9"/>
        <v>0</v>
      </c>
      <c r="AA11" s="126">
        <f t="shared" si="10"/>
        <v>300496</v>
      </c>
      <c r="AB11" s="127">
        <v>0</v>
      </c>
      <c r="AC11" s="126">
        <f t="shared" si="11"/>
        <v>73727</v>
      </c>
      <c r="AD11" s="126">
        <f t="shared" si="12"/>
        <v>1487862</v>
      </c>
    </row>
    <row r="12" spans="1:30" s="123" customFormat="1" ht="12" customHeight="1">
      <c r="A12" s="124" t="s">
        <v>207</v>
      </c>
      <c r="B12" s="125" t="s">
        <v>217</v>
      </c>
      <c r="C12" s="124" t="s">
        <v>218</v>
      </c>
      <c r="D12" s="139">
        <f t="shared" si="1"/>
        <v>961420</v>
      </c>
      <c r="E12" s="139">
        <f t="shared" si="2"/>
        <v>187176</v>
      </c>
      <c r="F12" s="139">
        <v>2651</v>
      </c>
      <c r="G12" s="139">
        <v>0</v>
      </c>
      <c r="H12" s="139">
        <v>0</v>
      </c>
      <c r="I12" s="139">
        <v>143448</v>
      </c>
      <c r="J12" s="140">
        <v>0</v>
      </c>
      <c r="K12" s="139">
        <v>41077</v>
      </c>
      <c r="L12" s="139">
        <v>774244</v>
      </c>
      <c r="M12" s="139">
        <f t="shared" si="3"/>
        <v>255356</v>
      </c>
      <c r="N12" s="139">
        <f t="shared" si="4"/>
        <v>51880</v>
      </c>
      <c r="O12" s="139">
        <v>0</v>
      </c>
      <c r="P12" s="139">
        <v>0</v>
      </c>
      <c r="Q12" s="139">
        <v>0</v>
      </c>
      <c r="R12" s="139">
        <v>51880</v>
      </c>
      <c r="S12" s="140">
        <v>0</v>
      </c>
      <c r="T12" s="139">
        <v>0</v>
      </c>
      <c r="U12" s="139">
        <v>203476</v>
      </c>
      <c r="V12" s="139">
        <f t="shared" si="5"/>
        <v>1216776</v>
      </c>
      <c r="W12" s="139">
        <f t="shared" si="6"/>
        <v>239056</v>
      </c>
      <c r="X12" s="139">
        <f t="shared" si="7"/>
        <v>2651</v>
      </c>
      <c r="Y12" s="139">
        <f t="shared" si="8"/>
        <v>0</v>
      </c>
      <c r="Z12" s="139">
        <f t="shared" si="9"/>
        <v>0</v>
      </c>
      <c r="AA12" s="139">
        <f t="shared" si="10"/>
        <v>195328</v>
      </c>
      <c r="AB12" s="140">
        <v>0</v>
      </c>
      <c r="AC12" s="139">
        <f t="shared" si="11"/>
        <v>41077</v>
      </c>
      <c r="AD12" s="139">
        <f t="shared" si="12"/>
        <v>977720</v>
      </c>
    </row>
    <row r="13" spans="1:30" s="123" customFormat="1" ht="12" customHeight="1">
      <c r="A13" s="124" t="s">
        <v>207</v>
      </c>
      <c r="B13" s="125" t="s">
        <v>219</v>
      </c>
      <c r="C13" s="124" t="s">
        <v>220</v>
      </c>
      <c r="D13" s="139">
        <f t="shared" si="1"/>
        <v>1614376</v>
      </c>
      <c r="E13" s="139">
        <f t="shared" si="2"/>
        <v>327766</v>
      </c>
      <c r="F13" s="139">
        <v>87968</v>
      </c>
      <c r="G13" s="139">
        <v>3600</v>
      </c>
      <c r="H13" s="139">
        <v>127400</v>
      </c>
      <c r="I13" s="139">
        <v>68436</v>
      </c>
      <c r="J13" s="140">
        <v>0</v>
      </c>
      <c r="K13" s="139">
        <v>40362</v>
      </c>
      <c r="L13" s="139">
        <v>1286610</v>
      </c>
      <c r="M13" s="139">
        <f t="shared" si="3"/>
        <v>205632</v>
      </c>
      <c r="N13" s="139">
        <f t="shared" si="4"/>
        <v>80243</v>
      </c>
      <c r="O13" s="139">
        <v>11934</v>
      </c>
      <c r="P13" s="139">
        <v>0</v>
      </c>
      <c r="Q13" s="139">
        <v>18800</v>
      </c>
      <c r="R13" s="139">
        <v>49494</v>
      </c>
      <c r="S13" s="140">
        <v>0</v>
      </c>
      <c r="T13" s="139">
        <v>15</v>
      </c>
      <c r="U13" s="139">
        <v>125389</v>
      </c>
      <c r="V13" s="139">
        <f t="shared" si="5"/>
        <v>1820008</v>
      </c>
      <c r="W13" s="139">
        <f t="shared" si="6"/>
        <v>408009</v>
      </c>
      <c r="X13" s="139">
        <f t="shared" si="7"/>
        <v>99902</v>
      </c>
      <c r="Y13" s="139">
        <f t="shared" si="8"/>
        <v>3600</v>
      </c>
      <c r="Z13" s="139">
        <f t="shared" si="9"/>
        <v>146200</v>
      </c>
      <c r="AA13" s="139">
        <f t="shared" si="10"/>
        <v>117930</v>
      </c>
      <c r="AB13" s="140">
        <v>0</v>
      </c>
      <c r="AC13" s="139">
        <f t="shared" si="11"/>
        <v>40377</v>
      </c>
      <c r="AD13" s="139">
        <f t="shared" si="12"/>
        <v>1411999</v>
      </c>
    </row>
    <row r="14" spans="1:30" s="123" customFormat="1" ht="12" customHeight="1">
      <c r="A14" s="124" t="s">
        <v>207</v>
      </c>
      <c r="B14" s="125" t="s">
        <v>221</v>
      </c>
      <c r="C14" s="124" t="s">
        <v>222</v>
      </c>
      <c r="D14" s="139">
        <f t="shared" si="1"/>
        <v>1356964</v>
      </c>
      <c r="E14" s="139">
        <f t="shared" si="2"/>
        <v>1965</v>
      </c>
      <c r="F14" s="139">
        <v>0</v>
      </c>
      <c r="G14" s="139">
        <v>0</v>
      </c>
      <c r="H14" s="139">
        <v>0</v>
      </c>
      <c r="I14" s="139">
        <v>1965</v>
      </c>
      <c r="J14" s="140">
        <v>0</v>
      </c>
      <c r="K14" s="139"/>
      <c r="L14" s="139">
        <v>1354999</v>
      </c>
      <c r="M14" s="139">
        <f t="shared" si="3"/>
        <v>177494</v>
      </c>
      <c r="N14" s="139">
        <f t="shared" si="4"/>
        <v>0</v>
      </c>
      <c r="O14" s="139">
        <v>0</v>
      </c>
      <c r="P14" s="139">
        <v>0</v>
      </c>
      <c r="Q14" s="139">
        <v>0</v>
      </c>
      <c r="R14" s="139">
        <v>0</v>
      </c>
      <c r="S14" s="140">
        <v>0</v>
      </c>
      <c r="T14" s="139">
        <v>0</v>
      </c>
      <c r="U14" s="139">
        <v>177494</v>
      </c>
      <c r="V14" s="139">
        <f t="shared" si="5"/>
        <v>1534458</v>
      </c>
      <c r="W14" s="139">
        <f t="shared" si="6"/>
        <v>1965</v>
      </c>
      <c r="X14" s="139">
        <f t="shared" si="7"/>
        <v>0</v>
      </c>
      <c r="Y14" s="139">
        <f t="shared" si="8"/>
        <v>0</v>
      </c>
      <c r="Z14" s="139">
        <f t="shared" si="9"/>
        <v>0</v>
      </c>
      <c r="AA14" s="139">
        <f t="shared" si="10"/>
        <v>1965</v>
      </c>
      <c r="AB14" s="140">
        <v>0</v>
      </c>
      <c r="AC14" s="139">
        <f t="shared" si="11"/>
        <v>0</v>
      </c>
      <c r="AD14" s="139">
        <f t="shared" si="12"/>
        <v>1532493</v>
      </c>
    </row>
    <row r="15" spans="1:30" s="123" customFormat="1" ht="12" customHeight="1">
      <c r="A15" s="124" t="s">
        <v>207</v>
      </c>
      <c r="B15" s="125" t="s">
        <v>223</v>
      </c>
      <c r="C15" s="124" t="s">
        <v>224</v>
      </c>
      <c r="D15" s="139">
        <f t="shared" si="1"/>
        <v>1726452</v>
      </c>
      <c r="E15" s="139">
        <f t="shared" si="2"/>
        <v>141591</v>
      </c>
      <c r="F15" s="139">
        <v>0</v>
      </c>
      <c r="G15" s="139">
        <v>1800</v>
      </c>
      <c r="H15" s="139">
        <v>0</v>
      </c>
      <c r="I15" s="139">
        <v>113364</v>
      </c>
      <c r="J15" s="140">
        <v>0</v>
      </c>
      <c r="K15" s="139">
        <v>26427</v>
      </c>
      <c r="L15" s="139">
        <v>1584861</v>
      </c>
      <c r="M15" s="139">
        <f t="shared" si="3"/>
        <v>77635</v>
      </c>
      <c r="N15" s="139">
        <f t="shared" si="4"/>
        <v>0</v>
      </c>
      <c r="O15" s="139">
        <v>0</v>
      </c>
      <c r="P15" s="139">
        <v>0</v>
      </c>
      <c r="Q15" s="139">
        <v>0</v>
      </c>
      <c r="R15" s="139">
        <v>0</v>
      </c>
      <c r="S15" s="140">
        <v>0</v>
      </c>
      <c r="T15" s="139">
        <v>0</v>
      </c>
      <c r="U15" s="139">
        <v>77635</v>
      </c>
      <c r="V15" s="139">
        <f t="shared" si="5"/>
        <v>1804087</v>
      </c>
      <c r="W15" s="139">
        <f t="shared" si="6"/>
        <v>141591</v>
      </c>
      <c r="X15" s="139">
        <f t="shared" si="7"/>
        <v>0</v>
      </c>
      <c r="Y15" s="139">
        <f t="shared" si="8"/>
        <v>1800</v>
      </c>
      <c r="Z15" s="139">
        <f t="shared" si="9"/>
        <v>0</v>
      </c>
      <c r="AA15" s="139">
        <f t="shared" si="10"/>
        <v>113364</v>
      </c>
      <c r="AB15" s="140">
        <v>0</v>
      </c>
      <c r="AC15" s="139">
        <f t="shared" si="11"/>
        <v>26427</v>
      </c>
      <c r="AD15" s="139">
        <f t="shared" si="12"/>
        <v>1662496</v>
      </c>
    </row>
    <row r="16" spans="1:30" s="123" customFormat="1" ht="12" customHeight="1">
      <c r="A16" s="124" t="s">
        <v>207</v>
      </c>
      <c r="B16" s="125" t="s">
        <v>225</v>
      </c>
      <c r="C16" s="124" t="s">
        <v>226</v>
      </c>
      <c r="D16" s="139">
        <f t="shared" si="1"/>
        <v>562959</v>
      </c>
      <c r="E16" s="139">
        <f t="shared" si="2"/>
        <v>15340</v>
      </c>
      <c r="F16" s="139">
        <v>0</v>
      </c>
      <c r="G16" s="139">
        <v>0</v>
      </c>
      <c r="H16" s="139">
        <v>0</v>
      </c>
      <c r="I16" s="139">
        <v>1105</v>
      </c>
      <c r="J16" s="140">
        <v>0</v>
      </c>
      <c r="K16" s="139">
        <v>14235</v>
      </c>
      <c r="L16" s="139">
        <v>547619</v>
      </c>
      <c r="M16" s="139">
        <f t="shared" si="3"/>
        <v>83962</v>
      </c>
      <c r="N16" s="139">
        <f t="shared" si="4"/>
        <v>0</v>
      </c>
      <c r="O16" s="139">
        <v>0</v>
      </c>
      <c r="P16" s="139">
        <v>0</v>
      </c>
      <c r="Q16" s="139">
        <v>0</v>
      </c>
      <c r="R16" s="139">
        <v>0</v>
      </c>
      <c r="S16" s="140">
        <v>0</v>
      </c>
      <c r="T16" s="139">
        <v>0</v>
      </c>
      <c r="U16" s="139">
        <v>83962</v>
      </c>
      <c r="V16" s="139">
        <f t="shared" si="5"/>
        <v>646921</v>
      </c>
      <c r="W16" s="139">
        <f t="shared" si="6"/>
        <v>15340</v>
      </c>
      <c r="X16" s="139">
        <f t="shared" si="7"/>
        <v>0</v>
      </c>
      <c r="Y16" s="139">
        <f t="shared" si="8"/>
        <v>0</v>
      </c>
      <c r="Z16" s="139">
        <f t="shared" si="9"/>
        <v>0</v>
      </c>
      <c r="AA16" s="139">
        <f t="shared" si="10"/>
        <v>1105</v>
      </c>
      <c r="AB16" s="140">
        <v>0</v>
      </c>
      <c r="AC16" s="139">
        <f t="shared" si="11"/>
        <v>14235</v>
      </c>
      <c r="AD16" s="139">
        <f t="shared" si="12"/>
        <v>631581</v>
      </c>
    </row>
    <row r="17" spans="1:30" s="123" customFormat="1" ht="12" customHeight="1">
      <c r="A17" s="124" t="s">
        <v>207</v>
      </c>
      <c r="B17" s="125" t="s">
        <v>227</v>
      </c>
      <c r="C17" s="124" t="s">
        <v>228</v>
      </c>
      <c r="D17" s="139">
        <f t="shared" si="1"/>
        <v>192402</v>
      </c>
      <c r="E17" s="139">
        <f t="shared" si="2"/>
        <v>64840</v>
      </c>
      <c r="F17" s="139">
        <v>2941</v>
      </c>
      <c r="G17" s="139">
        <v>0</v>
      </c>
      <c r="H17" s="139">
        <v>0</v>
      </c>
      <c r="I17" s="139">
        <v>61899</v>
      </c>
      <c r="J17" s="140">
        <v>0</v>
      </c>
      <c r="K17" s="139">
        <v>0</v>
      </c>
      <c r="L17" s="139">
        <v>127562</v>
      </c>
      <c r="M17" s="139">
        <f t="shared" si="3"/>
        <v>41955</v>
      </c>
      <c r="N17" s="139">
        <f t="shared" si="4"/>
        <v>17308</v>
      </c>
      <c r="O17" s="139">
        <v>17308</v>
      </c>
      <c r="P17" s="139">
        <v>0</v>
      </c>
      <c r="Q17" s="139">
        <v>0</v>
      </c>
      <c r="R17" s="139">
        <v>0</v>
      </c>
      <c r="S17" s="140">
        <v>0</v>
      </c>
      <c r="T17" s="139">
        <v>0</v>
      </c>
      <c r="U17" s="139">
        <v>24647</v>
      </c>
      <c r="V17" s="139">
        <f t="shared" si="5"/>
        <v>234357</v>
      </c>
      <c r="W17" s="139">
        <f t="shared" si="6"/>
        <v>82148</v>
      </c>
      <c r="X17" s="139">
        <f t="shared" si="7"/>
        <v>20249</v>
      </c>
      <c r="Y17" s="139">
        <f t="shared" si="8"/>
        <v>0</v>
      </c>
      <c r="Z17" s="139">
        <f t="shared" si="9"/>
        <v>0</v>
      </c>
      <c r="AA17" s="139">
        <f t="shared" si="10"/>
        <v>61899</v>
      </c>
      <c r="AB17" s="140">
        <v>0</v>
      </c>
      <c r="AC17" s="139">
        <f t="shared" si="11"/>
        <v>0</v>
      </c>
      <c r="AD17" s="139">
        <f t="shared" si="12"/>
        <v>152209</v>
      </c>
    </row>
    <row r="18" spans="1:30" s="123" customFormat="1" ht="12" customHeight="1">
      <c r="A18" s="124" t="s">
        <v>207</v>
      </c>
      <c r="B18" s="125" t="s">
        <v>229</v>
      </c>
      <c r="C18" s="124" t="s">
        <v>230</v>
      </c>
      <c r="D18" s="139">
        <f t="shared" si="1"/>
        <v>1395350</v>
      </c>
      <c r="E18" s="139">
        <f t="shared" si="2"/>
        <v>423964</v>
      </c>
      <c r="F18" s="139">
        <v>0</v>
      </c>
      <c r="G18" s="139">
        <v>0</v>
      </c>
      <c r="H18" s="139">
        <v>0</v>
      </c>
      <c r="I18" s="139">
        <v>349389</v>
      </c>
      <c r="J18" s="140">
        <v>0</v>
      </c>
      <c r="K18" s="139">
        <v>74575</v>
      </c>
      <c r="L18" s="139">
        <v>971386</v>
      </c>
      <c r="M18" s="139">
        <f t="shared" si="3"/>
        <v>123908</v>
      </c>
      <c r="N18" s="139">
        <f t="shared" si="4"/>
        <v>0</v>
      </c>
      <c r="O18" s="139">
        <v>0</v>
      </c>
      <c r="P18" s="139">
        <v>0</v>
      </c>
      <c r="Q18" s="139">
        <v>0</v>
      </c>
      <c r="R18" s="139">
        <v>0</v>
      </c>
      <c r="S18" s="140">
        <v>0</v>
      </c>
      <c r="T18" s="139">
        <v>0</v>
      </c>
      <c r="U18" s="139">
        <v>123908</v>
      </c>
      <c r="V18" s="139">
        <f t="shared" si="5"/>
        <v>1519258</v>
      </c>
      <c r="W18" s="139">
        <f t="shared" si="6"/>
        <v>423964</v>
      </c>
      <c r="X18" s="139">
        <f t="shared" si="7"/>
        <v>0</v>
      </c>
      <c r="Y18" s="139">
        <f t="shared" si="8"/>
        <v>0</v>
      </c>
      <c r="Z18" s="139">
        <f t="shared" si="9"/>
        <v>0</v>
      </c>
      <c r="AA18" s="139">
        <f t="shared" si="10"/>
        <v>349389</v>
      </c>
      <c r="AB18" s="140">
        <v>0</v>
      </c>
      <c r="AC18" s="139">
        <f t="shared" si="11"/>
        <v>74575</v>
      </c>
      <c r="AD18" s="139">
        <f t="shared" si="12"/>
        <v>1095294</v>
      </c>
    </row>
    <row r="19" spans="1:30" s="123" customFormat="1" ht="12" customHeight="1">
      <c r="A19" s="124" t="s">
        <v>207</v>
      </c>
      <c r="B19" s="125" t="s">
        <v>231</v>
      </c>
      <c r="C19" s="124" t="s">
        <v>232</v>
      </c>
      <c r="D19" s="139">
        <f t="shared" si="1"/>
        <v>320098</v>
      </c>
      <c r="E19" s="139">
        <f t="shared" si="2"/>
        <v>70404</v>
      </c>
      <c r="F19" s="139">
        <v>0</v>
      </c>
      <c r="G19" s="139">
        <v>0</v>
      </c>
      <c r="H19" s="139">
        <v>0</v>
      </c>
      <c r="I19" s="139">
        <v>65003</v>
      </c>
      <c r="J19" s="140">
        <v>0</v>
      </c>
      <c r="K19" s="139">
        <v>5401</v>
      </c>
      <c r="L19" s="139">
        <v>249694</v>
      </c>
      <c r="M19" s="139">
        <f t="shared" si="3"/>
        <v>52832</v>
      </c>
      <c r="N19" s="139">
        <f t="shared" si="4"/>
        <v>0</v>
      </c>
      <c r="O19" s="139">
        <v>0</v>
      </c>
      <c r="P19" s="139">
        <v>0</v>
      </c>
      <c r="Q19" s="139">
        <v>0</v>
      </c>
      <c r="R19" s="139">
        <v>0</v>
      </c>
      <c r="S19" s="140">
        <v>0</v>
      </c>
      <c r="T19" s="139">
        <v>0</v>
      </c>
      <c r="U19" s="139">
        <v>52832</v>
      </c>
      <c r="V19" s="139">
        <f t="shared" si="5"/>
        <v>372930</v>
      </c>
      <c r="W19" s="139">
        <f t="shared" si="6"/>
        <v>70404</v>
      </c>
      <c r="X19" s="139">
        <f t="shared" si="7"/>
        <v>0</v>
      </c>
      <c r="Y19" s="139">
        <f t="shared" si="8"/>
        <v>0</v>
      </c>
      <c r="Z19" s="139">
        <f t="shared" si="9"/>
        <v>0</v>
      </c>
      <c r="AA19" s="139">
        <f t="shared" si="10"/>
        <v>65003</v>
      </c>
      <c r="AB19" s="140">
        <v>0</v>
      </c>
      <c r="AC19" s="139">
        <f t="shared" si="11"/>
        <v>5401</v>
      </c>
      <c r="AD19" s="139">
        <f t="shared" si="12"/>
        <v>302526</v>
      </c>
    </row>
    <row r="20" spans="1:30" s="123" customFormat="1" ht="12" customHeight="1">
      <c r="A20" s="124" t="s">
        <v>207</v>
      </c>
      <c r="B20" s="125" t="s">
        <v>233</v>
      </c>
      <c r="C20" s="124" t="s">
        <v>234</v>
      </c>
      <c r="D20" s="139">
        <f t="shared" si="1"/>
        <v>189463</v>
      </c>
      <c r="E20" s="139">
        <f t="shared" si="2"/>
        <v>17138</v>
      </c>
      <c r="F20" s="139">
        <v>0</v>
      </c>
      <c r="G20" s="139">
        <v>0</v>
      </c>
      <c r="H20" s="139">
        <v>0</v>
      </c>
      <c r="I20" s="139">
        <v>320</v>
      </c>
      <c r="J20" s="140">
        <v>0</v>
      </c>
      <c r="K20" s="139">
        <v>16818</v>
      </c>
      <c r="L20" s="139">
        <v>172325</v>
      </c>
      <c r="M20" s="139">
        <f t="shared" si="3"/>
        <v>104665</v>
      </c>
      <c r="N20" s="139">
        <f t="shared" si="4"/>
        <v>0</v>
      </c>
      <c r="O20" s="139">
        <v>0</v>
      </c>
      <c r="P20" s="139">
        <v>0</v>
      </c>
      <c r="Q20" s="139">
        <v>0</v>
      </c>
      <c r="R20" s="139">
        <v>0</v>
      </c>
      <c r="S20" s="140">
        <v>0</v>
      </c>
      <c r="T20" s="139">
        <v>0</v>
      </c>
      <c r="U20" s="139">
        <v>104665</v>
      </c>
      <c r="V20" s="139">
        <f t="shared" si="5"/>
        <v>294128</v>
      </c>
      <c r="W20" s="139">
        <f t="shared" si="6"/>
        <v>17138</v>
      </c>
      <c r="X20" s="139">
        <f t="shared" si="7"/>
        <v>0</v>
      </c>
      <c r="Y20" s="139">
        <f t="shared" si="8"/>
        <v>0</v>
      </c>
      <c r="Z20" s="139">
        <f t="shared" si="9"/>
        <v>0</v>
      </c>
      <c r="AA20" s="139">
        <f t="shared" si="10"/>
        <v>320</v>
      </c>
      <c r="AB20" s="140">
        <v>0</v>
      </c>
      <c r="AC20" s="139">
        <f t="shared" si="11"/>
        <v>16818</v>
      </c>
      <c r="AD20" s="139">
        <f t="shared" si="12"/>
        <v>276990</v>
      </c>
    </row>
    <row r="21" spans="1:30" s="123" customFormat="1" ht="12" customHeight="1">
      <c r="A21" s="124" t="s">
        <v>207</v>
      </c>
      <c r="B21" s="125" t="s">
        <v>235</v>
      </c>
      <c r="C21" s="124" t="s">
        <v>236</v>
      </c>
      <c r="D21" s="139">
        <f t="shared" si="1"/>
        <v>450861</v>
      </c>
      <c r="E21" s="139">
        <f t="shared" si="2"/>
        <v>24</v>
      </c>
      <c r="F21" s="139">
        <v>0</v>
      </c>
      <c r="G21" s="139">
        <v>0</v>
      </c>
      <c r="H21" s="139">
        <v>0</v>
      </c>
      <c r="I21" s="139">
        <v>0</v>
      </c>
      <c r="J21" s="140">
        <v>0</v>
      </c>
      <c r="K21" s="139">
        <v>24</v>
      </c>
      <c r="L21" s="139">
        <v>450837</v>
      </c>
      <c r="M21" s="139">
        <f t="shared" si="3"/>
        <v>67586</v>
      </c>
      <c r="N21" s="139">
        <f t="shared" si="4"/>
        <v>0</v>
      </c>
      <c r="O21" s="139">
        <v>0</v>
      </c>
      <c r="P21" s="139">
        <v>0</v>
      </c>
      <c r="Q21" s="139">
        <v>0</v>
      </c>
      <c r="R21" s="139">
        <v>0</v>
      </c>
      <c r="S21" s="140">
        <v>0</v>
      </c>
      <c r="T21" s="139">
        <v>0</v>
      </c>
      <c r="U21" s="139">
        <v>67586</v>
      </c>
      <c r="V21" s="139">
        <f t="shared" si="5"/>
        <v>518447</v>
      </c>
      <c r="W21" s="139">
        <f t="shared" si="6"/>
        <v>24</v>
      </c>
      <c r="X21" s="139">
        <f t="shared" si="7"/>
        <v>0</v>
      </c>
      <c r="Y21" s="139">
        <f t="shared" si="8"/>
        <v>0</v>
      </c>
      <c r="Z21" s="139">
        <f t="shared" si="9"/>
        <v>0</v>
      </c>
      <c r="AA21" s="139">
        <f t="shared" si="10"/>
        <v>0</v>
      </c>
      <c r="AB21" s="140">
        <v>0</v>
      </c>
      <c r="AC21" s="139">
        <f t="shared" si="11"/>
        <v>24</v>
      </c>
      <c r="AD21" s="139">
        <f t="shared" si="12"/>
        <v>518423</v>
      </c>
    </row>
    <row r="22" spans="1:30" s="123" customFormat="1" ht="12" customHeight="1">
      <c r="A22" s="124" t="s">
        <v>207</v>
      </c>
      <c r="B22" s="125" t="s">
        <v>237</v>
      </c>
      <c r="C22" s="124" t="s">
        <v>238</v>
      </c>
      <c r="D22" s="139">
        <f t="shared" si="1"/>
        <v>196876</v>
      </c>
      <c r="E22" s="139">
        <f t="shared" si="2"/>
        <v>792</v>
      </c>
      <c r="F22" s="139">
        <v>0</v>
      </c>
      <c r="G22" s="139">
        <v>450</v>
      </c>
      <c r="H22" s="139">
        <v>0</v>
      </c>
      <c r="I22" s="139">
        <v>162</v>
      </c>
      <c r="J22" s="140">
        <v>0</v>
      </c>
      <c r="K22" s="139">
        <v>180</v>
      </c>
      <c r="L22" s="139">
        <v>196084</v>
      </c>
      <c r="M22" s="139">
        <f t="shared" si="3"/>
        <v>56382</v>
      </c>
      <c r="N22" s="139">
        <f t="shared" si="4"/>
        <v>24</v>
      </c>
      <c r="O22" s="139">
        <v>0</v>
      </c>
      <c r="P22" s="139">
        <v>0</v>
      </c>
      <c r="Q22" s="139">
        <v>0</v>
      </c>
      <c r="R22" s="139">
        <v>0</v>
      </c>
      <c r="S22" s="140">
        <v>0</v>
      </c>
      <c r="T22" s="139">
        <v>24</v>
      </c>
      <c r="U22" s="139">
        <v>56358</v>
      </c>
      <c r="V22" s="139">
        <f t="shared" si="5"/>
        <v>253258</v>
      </c>
      <c r="W22" s="139">
        <f t="shared" si="6"/>
        <v>816</v>
      </c>
      <c r="X22" s="139">
        <f t="shared" si="7"/>
        <v>0</v>
      </c>
      <c r="Y22" s="139">
        <f t="shared" si="8"/>
        <v>450</v>
      </c>
      <c r="Z22" s="139">
        <f t="shared" si="9"/>
        <v>0</v>
      </c>
      <c r="AA22" s="139">
        <f t="shared" si="10"/>
        <v>162</v>
      </c>
      <c r="AB22" s="140">
        <v>0</v>
      </c>
      <c r="AC22" s="139">
        <f t="shared" si="11"/>
        <v>204</v>
      </c>
      <c r="AD22" s="139">
        <f t="shared" si="12"/>
        <v>252442</v>
      </c>
    </row>
    <row r="23" spans="1:30" s="123" customFormat="1" ht="12" customHeight="1">
      <c r="A23" s="124" t="s">
        <v>207</v>
      </c>
      <c r="B23" s="125" t="s">
        <v>239</v>
      </c>
      <c r="C23" s="124" t="s">
        <v>240</v>
      </c>
      <c r="D23" s="139">
        <f t="shared" si="1"/>
        <v>393352</v>
      </c>
      <c r="E23" s="139">
        <f t="shared" si="2"/>
        <v>0</v>
      </c>
      <c r="F23" s="139">
        <v>0</v>
      </c>
      <c r="G23" s="139">
        <v>0</v>
      </c>
      <c r="H23" s="139">
        <v>0</v>
      </c>
      <c r="I23" s="139">
        <v>0</v>
      </c>
      <c r="J23" s="140">
        <v>0</v>
      </c>
      <c r="K23" s="139">
        <v>0</v>
      </c>
      <c r="L23" s="139">
        <v>393352</v>
      </c>
      <c r="M23" s="139">
        <f t="shared" si="3"/>
        <v>39420</v>
      </c>
      <c r="N23" s="139">
        <f t="shared" si="4"/>
        <v>0</v>
      </c>
      <c r="O23" s="139">
        <v>0</v>
      </c>
      <c r="P23" s="139">
        <v>0</v>
      </c>
      <c r="Q23" s="139">
        <v>0</v>
      </c>
      <c r="R23" s="139">
        <v>0</v>
      </c>
      <c r="S23" s="140">
        <v>0</v>
      </c>
      <c r="T23" s="139">
        <v>0</v>
      </c>
      <c r="U23" s="139">
        <v>39420</v>
      </c>
      <c r="V23" s="139">
        <f t="shared" si="5"/>
        <v>432772</v>
      </c>
      <c r="W23" s="139">
        <f t="shared" si="6"/>
        <v>0</v>
      </c>
      <c r="X23" s="139">
        <f t="shared" si="7"/>
        <v>0</v>
      </c>
      <c r="Y23" s="139">
        <f t="shared" si="8"/>
        <v>0</v>
      </c>
      <c r="Z23" s="139">
        <f t="shared" si="9"/>
        <v>0</v>
      </c>
      <c r="AA23" s="139">
        <f t="shared" si="10"/>
        <v>0</v>
      </c>
      <c r="AB23" s="140">
        <v>0</v>
      </c>
      <c r="AC23" s="139">
        <f t="shared" si="11"/>
        <v>0</v>
      </c>
      <c r="AD23" s="139">
        <f t="shared" si="12"/>
        <v>432772</v>
      </c>
    </row>
    <row r="24" spans="1:30" s="123" customFormat="1" ht="12" customHeight="1">
      <c r="A24" s="124" t="s">
        <v>207</v>
      </c>
      <c r="B24" s="125" t="s">
        <v>241</v>
      </c>
      <c r="C24" s="124" t="s">
        <v>242</v>
      </c>
      <c r="D24" s="139">
        <f t="shared" si="1"/>
        <v>165788</v>
      </c>
      <c r="E24" s="139">
        <f t="shared" si="2"/>
        <v>0</v>
      </c>
      <c r="F24" s="139">
        <v>0</v>
      </c>
      <c r="G24" s="139">
        <v>0</v>
      </c>
      <c r="H24" s="139">
        <v>0</v>
      </c>
      <c r="I24" s="139">
        <v>0</v>
      </c>
      <c r="J24" s="140">
        <v>0</v>
      </c>
      <c r="K24" s="139">
        <v>0</v>
      </c>
      <c r="L24" s="139">
        <v>165788</v>
      </c>
      <c r="M24" s="139">
        <f t="shared" si="3"/>
        <v>23429</v>
      </c>
      <c r="N24" s="139">
        <f t="shared" si="4"/>
        <v>0</v>
      </c>
      <c r="O24" s="139">
        <v>0</v>
      </c>
      <c r="P24" s="139">
        <v>0</v>
      </c>
      <c r="Q24" s="139">
        <v>0</v>
      </c>
      <c r="R24" s="139">
        <v>0</v>
      </c>
      <c r="S24" s="140">
        <v>0</v>
      </c>
      <c r="T24" s="139">
        <v>0</v>
      </c>
      <c r="U24" s="139">
        <v>23429</v>
      </c>
      <c r="V24" s="139">
        <f t="shared" si="5"/>
        <v>189217</v>
      </c>
      <c r="W24" s="139">
        <f t="shared" si="6"/>
        <v>0</v>
      </c>
      <c r="X24" s="139">
        <f t="shared" si="7"/>
        <v>0</v>
      </c>
      <c r="Y24" s="139">
        <f t="shared" si="8"/>
        <v>0</v>
      </c>
      <c r="Z24" s="139">
        <f t="shared" si="9"/>
        <v>0</v>
      </c>
      <c r="AA24" s="139">
        <f t="shared" si="10"/>
        <v>0</v>
      </c>
      <c r="AB24" s="140">
        <v>0</v>
      </c>
      <c r="AC24" s="139">
        <f t="shared" si="11"/>
        <v>0</v>
      </c>
      <c r="AD24" s="139">
        <f t="shared" si="12"/>
        <v>189217</v>
      </c>
    </row>
    <row r="25" spans="1:30" s="123" customFormat="1" ht="12" customHeight="1">
      <c r="A25" s="124" t="s">
        <v>207</v>
      </c>
      <c r="B25" s="125" t="s">
        <v>243</v>
      </c>
      <c r="C25" s="124" t="s">
        <v>244</v>
      </c>
      <c r="D25" s="139">
        <f t="shared" si="1"/>
        <v>163021</v>
      </c>
      <c r="E25" s="139">
        <f t="shared" si="2"/>
        <v>0</v>
      </c>
      <c r="F25" s="139">
        <v>0</v>
      </c>
      <c r="G25" s="139">
        <v>0</v>
      </c>
      <c r="H25" s="139">
        <v>0</v>
      </c>
      <c r="I25" s="139">
        <v>0</v>
      </c>
      <c r="J25" s="140">
        <v>0</v>
      </c>
      <c r="K25" s="139">
        <v>0</v>
      </c>
      <c r="L25" s="139">
        <v>163021</v>
      </c>
      <c r="M25" s="139">
        <f t="shared" si="3"/>
        <v>20956</v>
      </c>
      <c r="N25" s="139">
        <f t="shared" si="4"/>
        <v>0</v>
      </c>
      <c r="O25" s="139">
        <v>0</v>
      </c>
      <c r="P25" s="139">
        <v>0</v>
      </c>
      <c r="Q25" s="139">
        <v>0</v>
      </c>
      <c r="R25" s="139">
        <v>0</v>
      </c>
      <c r="S25" s="140">
        <v>0</v>
      </c>
      <c r="T25" s="139">
        <v>0</v>
      </c>
      <c r="U25" s="139">
        <v>20956</v>
      </c>
      <c r="V25" s="139">
        <f t="shared" si="5"/>
        <v>183977</v>
      </c>
      <c r="W25" s="139">
        <f t="shared" si="6"/>
        <v>0</v>
      </c>
      <c r="X25" s="139">
        <f t="shared" si="7"/>
        <v>0</v>
      </c>
      <c r="Y25" s="139">
        <f t="shared" si="8"/>
        <v>0</v>
      </c>
      <c r="Z25" s="139">
        <f t="shared" si="9"/>
        <v>0</v>
      </c>
      <c r="AA25" s="139">
        <f t="shared" si="10"/>
        <v>0</v>
      </c>
      <c r="AB25" s="140">
        <v>0</v>
      </c>
      <c r="AC25" s="139">
        <f t="shared" si="11"/>
        <v>0</v>
      </c>
      <c r="AD25" s="139">
        <f t="shared" si="12"/>
        <v>183977</v>
      </c>
    </row>
    <row r="26" spans="1:30" s="123" customFormat="1" ht="12" customHeight="1">
      <c r="A26" s="124" t="s">
        <v>207</v>
      </c>
      <c r="B26" s="125" t="s">
        <v>245</v>
      </c>
      <c r="C26" s="124" t="s">
        <v>246</v>
      </c>
      <c r="D26" s="139">
        <f t="shared" si="1"/>
        <v>227920</v>
      </c>
      <c r="E26" s="139">
        <f t="shared" si="2"/>
        <v>0</v>
      </c>
      <c r="F26" s="139">
        <v>0</v>
      </c>
      <c r="G26" s="139">
        <v>0</v>
      </c>
      <c r="H26" s="139">
        <v>0</v>
      </c>
      <c r="I26" s="139">
        <v>0</v>
      </c>
      <c r="J26" s="140">
        <v>0</v>
      </c>
      <c r="K26" s="139">
        <v>0</v>
      </c>
      <c r="L26" s="139">
        <v>227920</v>
      </c>
      <c r="M26" s="139">
        <f t="shared" si="3"/>
        <v>31051</v>
      </c>
      <c r="N26" s="139">
        <f t="shared" si="4"/>
        <v>0</v>
      </c>
      <c r="O26" s="139">
        <v>0</v>
      </c>
      <c r="P26" s="139">
        <v>0</v>
      </c>
      <c r="Q26" s="139">
        <v>0</v>
      </c>
      <c r="R26" s="139">
        <v>0</v>
      </c>
      <c r="S26" s="140">
        <v>0</v>
      </c>
      <c r="T26" s="139">
        <v>0</v>
      </c>
      <c r="U26" s="139">
        <v>31051</v>
      </c>
      <c r="V26" s="139">
        <f t="shared" si="5"/>
        <v>258971</v>
      </c>
      <c r="W26" s="139">
        <f t="shared" si="6"/>
        <v>0</v>
      </c>
      <c r="X26" s="139">
        <f t="shared" si="7"/>
        <v>0</v>
      </c>
      <c r="Y26" s="139">
        <f t="shared" si="8"/>
        <v>0</v>
      </c>
      <c r="Z26" s="139">
        <f t="shared" si="9"/>
        <v>0</v>
      </c>
      <c r="AA26" s="139">
        <f t="shared" si="10"/>
        <v>0</v>
      </c>
      <c r="AB26" s="140">
        <v>0</v>
      </c>
      <c r="AC26" s="139">
        <f t="shared" si="11"/>
        <v>0</v>
      </c>
      <c r="AD26" s="139">
        <f t="shared" si="12"/>
        <v>258971</v>
      </c>
    </row>
    <row r="27" spans="1:30" s="123" customFormat="1" ht="12" customHeight="1">
      <c r="A27" s="124" t="s">
        <v>207</v>
      </c>
      <c r="B27" s="125" t="s">
        <v>247</v>
      </c>
      <c r="C27" s="124" t="s">
        <v>248</v>
      </c>
      <c r="D27" s="139">
        <f t="shared" si="1"/>
        <v>448170</v>
      </c>
      <c r="E27" s="139">
        <f t="shared" si="2"/>
        <v>94363</v>
      </c>
      <c r="F27" s="139">
        <v>0</v>
      </c>
      <c r="G27" s="139">
        <v>0</v>
      </c>
      <c r="H27" s="139">
        <v>0</v>
      </c>
      <c r="I27" s="139">
        <v>63842</v>
      </c>
      <c r="J27" s="140">
        <v>0</v>
      </c>
      <c r="K27" s="139">
        <v>30521</v>
      </c>
      <c r="L27" s="139">
        <v>353807</v>
      </c>
      <c r="M27" s="139">
        <f t="shared" si="3"/>
        <v>90501</v>
      </c>
      <c r="N27" s="139">
        <f t="shared" si="4"/>
        <v>5243</v>
      </c>
      <c r="O27" s="139">
        <v>0</v>
      </c>
      <c r="P27" s="139">
        <v>0</v>
      </c>
      <c r="Q27" s="139">
        <v>0</v>
      </c>
      <c r="R27" s="139">
        <v>1120</v>
      </c>
      <c r="S27" s="140">
        <v>0</v>
      </c>
      <c r="T27" s="139">
        <v>4123</v>
      </c>
      <c r="U27" s="139">
        <v>85258</v>
      </c>
      <c r="V27" s="139">
        <f t="shared" si="5"/>
        <v>538671</v>
      </c>
      <c r="W27" s="139">
        <f t="shared" si="6"/>
        <v>99606</v>
      </c>
      <c r="X27" s="139">
        <f t="shared" si="7"/>
        <v>0</v>
      </c>
      <c r="Y27" s="139">
        <f t="shared" si="8"/>
        <v>0</v>
      </c>
      <c r="Z27" s="139">
        <f t="shared" si="9"/>
        <v>0</v>
      </c>
      <c r="AA27" s="139">
        <f t="shared" si="10"/>
        <v>64962</v>
      </c>
      <c r="AB27" s="140">
        <v>0</v>
      </c>
      <c r="AC27" s="139">
        <f t="shared" si="11"/>
        <v>34644</v>
      </c>
      <c r="AD27" s="139">
        <f t="shared" si="12"/>
        <v>439065</v>
      </c>
    </row>
    <row r="28" spans="1:30" s="123" customFormat="1" ht="12" customHeight="1">
      <c r="A28" s="124" t="s">
        <v>207</v>
      </c>
      <c r="B28" s="125" t="s">
        <v>249</v>
      </c>
      <c r="C28" s="124" t="s">
        <v>250</v>
      </c>
      <c r="D28" s="139">
        <f t="shared" si="1"/>
        <v>178106</v>
      </c>
      <c r="E28" s="139">
        <f t="shared" si="2"/>
        <v>60</v>
      </c>
      <c r="F28" s="139">
        <v>0</v>
      </c>
      <c r="G28" s="139">
        <v>0</v>
      </c>
      <c r="H28" s="139">
        <v>0</v>
      </c>
      <c r="I28" s="139">
        <v>60</v>
      </c>
      <c r="J28" s="140">
        <v>0</v>
      </c>
      <c r="K28" s="139">
        <v>0</v>
      </c>
      <c r="L28" s="139">
        <v>178046</v>
      </c>
      <c r="M28" s="139">
        <f t="shared" si="3"/>
        <v>32477</v>
      </c>
      <c r="N28" s="139">
        <f t="shared" si="4"/>
        <v>16</v>
      </c>
      <c r="O28" s="139">
        <v>0</v>
      </c>
      <c r="P28" s="139">
        <v>0</v>
      </c>
      <c r="Q28" s="139">
        <v>0</v>
      </c>
      <c r="R28" s="139">
        <v>16</v>
      </c>
      <c r="S28" s="140">
        <v>0</v>
      </c>
      <c r="T28" s="139">
        <v>0</v>
      </c>
      <c r="U28" s="139">
        <v>32461</v>
      </c>
      <c r="V28" s="139">
        <f t="shared" si="5"/>
        <v>210583</v>
      </c>
      <c r="W28" s="139">
        <f t="shared" si="6"/>
        <v>76</v>
      </c>
      <c r="X28" s="139">
        <f t="shared" si="7"/>
        <v>0</v>
      </c>
      <c r="Y28" s="139">
        <f t="shared" si="8"/>
        <v>0</v>
      </c>
      <c r="Z28" s="139">
        <f t="shared" si="9"/>
        <v>0</v>
      </c>
      <c r="AA28" s="139">
        <f t="shared" si="10"/>
        <v>76</v>
      </c>
      <c r="AB28" s="140">
        <v>0</v>
      </c>
      <c r="AC28" s="139">
        <f t="shared" si="11"/>
        <v>0</v>
      </c>
      <c r="AD28" s="139">
        <f t="shared" si="12"/>
        <v>210507</v>
      </c>
    </row>
    <row r="29" spans="1:30" s="123" customFormat="1" ht="12" customHeight="1">
      <c r="A29" s="124" t="s">
        <v>207</v>
      </c>
      <c r="B29" s="125" t="s">
        <v>251</v>
      </c>
      <c r="C29" s="124" t="s">
        <v>252</v>
      </c>
      <c r="D29" s="139">
        <f t="shared" si="1"/>
        <v>134889</v>
      </c>
      <c r="E29" s="139">
        <f t="shared" si="2"/>
        <v>0</v>
      </c>
      <c r="F29" s="139">
        <v>0</v>
      </c>
      <c r="G29" s="139">
        <v>0</v>
      </c>
      <c r="H29" s="139">
        <v>0</v>
      </c>
      <c r="I29" s="139">
        <v>0</v>
      </c>
      <c r="J29" s="140">
        <v>0</v>
      </c>
      <c r="K29" s="139">
        <v>0</v>
      </c>
      <c r="L29" s="139">
        <v>134889</v>
      </c>
      <c r="M29" s="139">
        <f t="shared" si="3"/>
        <v>41960</v>
      </c>
      <c r="N29" s="139">
        <f t="shared" si="4"/>
        <v>0</v>
      </c>
      <c r="O29" s="139">
        <v>0</v>
      </c>
      <c r="P29" s="139">
        <v>0</v>
      </c>
      <c r="Q29" s="139">
        <v>0</v>
      </c>
      <c r="R29" s="139">
        <v>0</v>
      </c>
      <c r="S29" s="140">
        <v>0</v>
      </c>
      <c r="T29" s="139">
        <v>0</v>
      </c>
      <c r="U29" s="139">
        <v>41960</v>
      </c>
      <c r="V29" s="139">
        <f t="shared" si="5"/>
        <v>176849</v>
      </c>
      <c r="W29" s="139">
        <f t="shared" si="6"/>
        <v>0</v>
      </c>
      <c r="X29" s="139">
        <f t="shared" si="7"/>
        <v>0</v>
      </c>
      <c r="Y29" s="139">
        <f t="shared" si="8"/>
        <v>0</v>
      </c>
      <c r="Z29" s="139">
        <f t="shared" si="9"/>
        <v>0</v>
      </c>
      <c r="AA29" s="139">
        <f t="shared" si="10"/>
        <v>0</v>
      </c>
      <c r="AB29" s="140">
        <v>0</v>
      </c>
      <c r="AC29" s="139">
        <f t="shared" si="11"/>
        <v>0</v>
      </c>
      <c r="AD29" s="139">
        <f t="shared" si="12"/>
        <v>176849</v>
      </c>
    </row>
    <row r="30" spans="1:30" s="123" customFormat="1" ht="12" customHeight="1">
      <c r="A30" s="124" t="s">
        <v>207</v>
      </c>
      <c r="B30" s="125" t="s">
        <v>253</v>
      </c>
      <c r="C30" s="124" t="s">
        <v>254</v>
      </c>
      <c r="D30" s="139">
        <f t="shared" si="1"/>
        <v>68661</v>
      </c>
      <c r="E30" s="139">
        <f t="shared" si="2"/>
        <v>10066</v>
      </c>
      <c r="F30" s="139">
        <v>0</v>
      </c>
      <c r="G30" s="139">
        <v>1800</v>
      </c>
      <c r="H30" s="139">
        <v>0</v>
      </c>
      <c r="I30" s="139">
        <v>8258</v>
      </c>
      <c r="J30" s="140">
        <v>0</v>
      </c>
      <c r="K30" s="139">
        <v>8</v>
      </c>
      <c r="L30" s="139">
        <v>58595</v>
      </c>
      <c r="M30" s="139">
        <f t="shared" si="3"/>
        <v>24862</v>
      </c>
      <c r="N30" s="139">
        <f t="shared" si="4"/>
        <v>0</v>
      </c>
      <c r="O30" s="139">
        <v>0</v>
      </c>
      <c r="P30" s="139">
        <v>0</v>
      </c>
      <c r="Q30" s="139">
        <v>0</v>
      </c>
      <c r="R30" s="139">
        <v>0</v>
      </c>
      <c r="S30" s="140">
        <v>0</v>
      </c>
      <c r="T30" s="139">
        <v>0</v>
      </c>
      <c r="U30" s="139">
        <v>24862</v>
      </c>
      <c r="V30" s="139">
        <f t="shared" si="5"/>
        <v>93523</v>
      </c>
      <c r="W30" s="139">
        <f t="shared" si="6"/>
        <v>10066</v>
      </c>
      <c r="X30" s="139">
        <f t="shared" si="7"/>
        <v>0</v>
      </c>
      <c r="Y30" s="139">
        <f t="shared" si="8"/>
        <v>1800</v>
      </c>
      <c r="Z30" s="139">
        <f t="shared" si="9"/>
        <v>0</v>
      </c>
      <c r="AA30" s="139">
        <f t="shared" si="10"/>
        <v>8258</v>
      </c>
      <c r="AB30" s="140">
        <v>0</v>
      </c>
      <c r="AC30" s="139">
        <f t="shared" si="11"/>
        <v>8</v>
      </c>
      <c r="AD30" s="139">
        <f t="shared" si="12"/>
        <v>83457</v>
      </c>
    </row>
    <row r="31" spans="1:30" s="123" customFormat="1" ht="12" customHeight="1">
      <c r="A31" s="124" t="s">
        <v>207</v>
      </c>
      <c r="B31" s="125" t="s">
        <v>255</v>
      </c>
      <c r="C31" s="124" t="s">
        <v>256</v>
      </c>
      <c r="D31" s="139">
        <f t="shared" si="1"/>
        <v>193372</v>
      </c>
      <c r="E31" s="139">
        <f t="shared" si="2"/>
        <v>40801</v>
      </c>
      <c r="F31" s="139">
        <v>0</v>
      </c>
      <c r="G31" s="139">
        <v>0</v>
      </c>
      <c r="H31" s="139">
        <v>0</v>
      </c>
      <c r="I31" s="139">
        <v>40771</v>
      </c>
      <c r="J31" s="140">
        <v>0</v>
      </c>
      <c r="K31" s="139">
        <v>30</v>
      </c>
      <c r="L31" s="139">
        <v>152571</v>
      </c>
      <c r="M31" s="139">
        <f t="shared" si="3"/>
        <v>35739</v>
      </c>
      <c r="N31" s="139">
        <f t="shared" si="4"/>
        <v>0</v>
      </c>
      <c r="O31" s="139">
        <v>0</v>
      </c>
      <c r="P31" s="139">
        <v>0</v>
      </c>
      <c r="Q31" s="139">
        <v>0</v>
      </c>
      <c r="R31" s="139">
        <v>0</v>
      </c>
      <c r="S31" s="140">
        <v>0</v>
      </c>
      <c r="T31" s="139">
        <v>0</v>
      </c>
      <c r="U31" s="139">
        <v>35739</v>
      </c>
      <c r="V31" s="139">
        <f t="shared" si="5"/>
        <v>229111</v>
      </c>
      <c r="W31" s="139">
        <f t="shared" si="6"/>
        <v>40801</v>
      </c>
      <c r="X31" s="139">
        <f t="shared" si="7"/>
        <v>0</v>
      </c>
      <c r="Y31" s="139">
        <f t="shared" si="8"/>
        <v>0</v>
      </c>
      <c r="Z31" s="139">
        <f t="shared" si="9"/>
        <v>0</v>
      </c>
      <c r="AA31" s="139">
        <f t="shared" si="10"/>
        <v>40771</v>
      </c>
      <c r="AB31" s="140">
        <v>0</v>
      </c>
      <c r="AC31" s="139">
        <f t="shared" si="11"/>
        <v>30</v>
      </c>
      <c r="AD31" s="139">
        <f t="shared" si="12"/>
        <v>188310</v>
      </c>
    </row>
    <row r="32" spans="1:30" s="123" customFormat="1" ht="12" customHeight="1">
      <c r="A32" s="124" t="s">
        <v>207</v>
      </c>
      <c r="B32" s="125" t="s">
        <v>257</v>
      </c>
      <c r="C32" s="124" t="s">
        <v>258</v>
      </c>
      <c r="D32" s="139">
        <f t="shared" si="1"/>
        <v>314920</v>
      </c>
      <c r="E32" s="139">
        <f t="shared" si="2"/>
        <v>37488</v>
      </c>
      <c r="F32" s="139">
        <v>0</v>
      </c>
      <c r="G32" s="139">
        <v>0</v>
      </c>
      <c r="H32" s="139">
        <v>0</v>
      </c>
      <c r="I32" s="139">
        <v>31314</v>
      </c>
      <c r="J32" s="140">
        <v>0</v>
      </c>
      <c r="K32" s="139">
        <v>6174</v>
      </c>
      <c r="L32" s="139">
        <v>277432</v>
      </c>
      <c r="M32" s="139">
        <f t="shared" si="3"/>
        <v>52043</v>
      </c>
      <c r="N32" s="139">
        <f t="shared" si="4"/>
        <v>0</v>
      </c>
      <c r="O32" s="139">
        <v>0</v>
      </c>
      <c r="P32" s="139">
        <v>0</v>
      </c>
      <c r="Q32" s="139">
        <v>0</v>
      </c>
      <c r="R32" s="139">
        <v>0</v>
      </c>
      <c r="S32" s="140">
        <v>0</v>
      </c>
      <c r="T32" s="139">
        <v>0</v>
      </c>
      <c r="U32" s="139">
        <v>52043</v>
      </c>
      <c r="V32" s="139">
        <f t="shared" si="5"/>
        <v>366963</v>
      </c>
      <c r="W32" s="139">
        <f t="shared" si="6"/>
        <v>37488</v>
      </c>
      <c r="X32" s="139">
        <f t="shared" si="7"/>
        <v>0</v>
      </c>
      <c r="Y32" s="139">
        <f t="shared" si="8"/>
        <v>0</v>
      </c>
      <c r="Z32" s="139">
        <f t="shared" si="9"/>
        <v>0</v>
      </c>
      <c r="AA32" s="139">
        <f t="shared" si="10"/>
        <v>31314</v>
      </c>
      <c r="AB32" s="140">
        <v>0</v>
      </c>
      <c r="AC32" s="139">
        <f t="shared" si="11"/>
        <v>6174</v>
      </c>
      <c r="AD32" s="139">
        <f t="shared" si="12"/>
        <v>329475</v>
      </c>
    </row>
    <row r="33" spans="1:30" s="123" customFormat="1" ht="12" customHeight="1">
      <c r="A33" s="124" t="s">
        <v>207</v>
      </c>
      <c r="B33" s="125" t="s">
        <v>259</v>
      </c>
      <c r="C33" s="124" t="s">
        <v>260</v>
      </c>
      <c r="D33" s="139">
        <f t="shared" si="1"/>
        <v>125333</v>
      </c>
      <c r="E33" s="139">
        <f t="shared" si="2"/>
        <v>32207</v>
      </c>
      <c r="F33" s="139">
        <v>0</v>
      </c>
      <c r="G33" s="139">
        <v>0</v>
      </c>
      <c r="H33" s="139">
        <v>0</v>
      </c>
      <c r="I33" s="139">
        <v>165</v>
      </c>
      <c r="J33" s="140">
        <v>0</v>
      </c>
      <c r="K33" s="139">
        <v>32042</v>
      </c>
      <c r="L33" s="139">
        <v>93126</v>
      </c>
      <c r="M33" s="139">
        <f t="shared" si="3"/>
        <v>51637</v>
      </c>
      <c r="N33" s="139">
        <f t="shared" si="4"/>
        <v>3</v>
      </c>
      <c r="O33" s="139">
        <v>0</v>
      </c>
      <c r="P33" s="139">
        <v>0</v>
      </c>
      <c r="Q33" s="139">
        <v>0</v>
      </c>
      <c r="R33" s="139">
        <v>3</v>
      </c>
      <c r="S33" s="140">
        <v>0</v>
      </c>
      <c r="T33" s="139">
        <v>0</v>
      </c>
      <c r="U33" s="139">
        <v>51634</v>
      </c>
      <c r="V33" s="139">
        <f t="shared" si="5"/>
        <v>176970</v>
      </c>
      <c r="W33" s="139">
        <f t="shared" si="6"/>
        <v>32210</v>
      </c>
      <c r="X33" s="139">
        <f t="shared" si="7"/>
        <v>0</v>
      </c>
      <c r="Y33" s="139">
        <f t="shared" si="8"/>
        <v>0</v>
      </c>
      <c r="Z33" s="139">
        <f t="shared" si="9"/>
        <v>0</v>
      </c>
      <c r="AA33" s="139">
        <f t="shared" si="10"/>
        <v>168</v>
      </c>
      <c r="AB33" s="140">
        <v>0</v>
      </c>
      <c r="AC33" s="139">
        <f t="shared" si="11"/>
        <v>32042</v>
      </c>
      <c r="AD33" s="139">
        <f t="shared" si="12"/>
        <v>144760</v>
      </c>
    </row>
    <row r="34" spans="1:30" s="123" customFormat="1" ht="12" customHeight="1">
      <c r="A34" s="124" t="s">
        <v>207</v>
      </c>
      <c r="B34" s="125" t="s">
        <v>261</v>
      </c>
      <c r="C34" s="124" t="s">
        <v>262</v>
      </c>
      <c r="D34" s="139">
        <f t="shared" si="1"/>
        <v>211781</v>
      </c>
      <c r="E34" s="139">
        <f t="shared" si="2"/>
        <v>211781</v>
      </c>
      <c r="F34" s="139">
        <v>2785</v>
      </c>
      <c r="G34" s="139">
        <v>0</v>
      </c>
      <c r="H34" s="139">
        <v>0</v>
      </c>
      <c r="I34" s="139">
        <v>73098</v>
      </c>
      <c r="J34" s="140">
        <v>558459</v>
      </c>
      <c r="K34" s="139">
        <v>135898</v>
      </c>
      <c r="L34" s="139">
        <v>0</v>
      </c>
      <c r="M34" s="139">
        <f t="shared" si="3"/>
        <v>19572</v>
      </c>
      <c r="N34" s="139">
        <f t="shared" si="4"/>
        <v>19572</v>
      </c>
      <c r="O34" s="139">
        <v>0</v>
      </c>
      <c r="P34" s="139">
        <v>0</v>
      </c>
      <c r="Q34" s="139">
        <v>0</v>
      </c>
      <c r="R34" s="139">
        <v>14858</v>
      </c>
      <c r="S34" s="140">
        <v>259913</v>
      </c>
      <c r="T34" s="139">
        <v>4714</v>
      </c>
      <c r="U34" s="139">
        <v>0</v>
      </c>
      <c r="V34" s="139">
        <f t="shared" si="5"/>
        <v>231353</v>
      </c>
      <c r="W34" s="139">
        <f t="shared" si="6"/>
        <v>231353</v>
      </c>
      <c r="X34" s="139">
        <f t="shared" si="7"/>
        <v>2785</v>
      </c>
      <c r="Y34" s="139">
        <f t="shared" si="8"/>
        <v>0</v>
      </c>
      <c r="Z34" s="139">
        <f t="shared" si="9"/>
        <v>0</v>
      </c>
      <c r="AA34" s="139">
        <f t="shared" si="10"/>
        <v>87956</v>
      </c>
      <c r="AB34" s="140">
        <f aca="true" t="shared" si="13" ref="AB34:AB41">+SUM(J34,S34)</f>
        <v>818372</v>
      </c>
      <c r="AC34" s="139">
        <f t="shared" si="11"/>
        <v>140612</v>
      </c>
      <c r="AD34" s="139">
        <f t="shared" si="12"/>
        <v>0</v>
      </c>
    </row>
    <row r="35" spans="1:30" s="123" customFormat="1" ht="12" customHeight="1">
      <c r="A35" s="124" t="s">
        <v>207</v>
      </c>
      <c r="B35" s="125" t="s">
        <v>263</v>
      </c>
      <c r="C35" s="124" t="s">
        <v>264</v>
      </c>
      <c r="D35" s="139">
        <f t="shared" si="1"/>
        <v>0</v>
      </c>
      <c r="E35" s="139">
        <f t="shared" si="2"/>
        <v>0</v>
      </c>
      <c r="F35" s="139">
        <v>0</v>
      </c>
      <c r="G35" s="139">
        <v>0</v>
      </c>
      <c r="H35" s="139">
        <v>0</v>
      </c>
      <c r="I35" s="139">
        <v>0</v>
      </c>
      <c r="J35" s="140">
        <v>0</v>
      </c>
      <c r="K35" s="139">
        <v>0</v>
      </c>
      <c r="L35" s="139">
        <v>0</v>
      </c>
      <c r="M35" s="139">
        <f t="shared" si="3"/>
        <v>0</v>
      </c>
      <c r="N35" s="139">
        <f t="shared" si="4"/>
        <v>0</v>
      </c>
      <c r="O35" s="139">
        <v>0</v>
      </c>
      <c r="P35" s="139">
        <v>0</v>
      </c>
      <c r="Q35" s="139">
        <v>0</v>
      </c>
      <c r="R35" s="139">
        <v>0</v>
      </c>
      <c r="S35" s="140">
        <v>273966</v>
      </c>
      <c r="T35" s="139">
        <v>0</v>
      </c>
      <c r="U35" s="139">
        <v>0</v>
      </c>
      <c r="V35" s="139">
        <f t="shared" si="5"/>
        <v>0</v>
      </c>
      <c r="W35" s="139">
        <f t="shared" si="6"/>
        <v>0</v>
      </c>
      <c r="X35" s="139">
        <f t="shared" si="7"/>
        <v>0</v>
      </c>
      <c r="Y35" s="139">
        <f t="shared" si="8"/>
        <v>0</v>
      </c>
      <c r="Z35" s="139">
        <f t="shared" si="9"/>
        <v>0</v>
      </c>
      <c r="AA35" s="139">
        <f t="shared" si="10"/>
        <v>0</v>
      </c>
      <c r="AB35" s="140">
        <f t="shared" si="13"/>
        <v>273966</v>
      </c>
      <c r="AC35" s="139">
        <f t="shared" si="11"/>
        <v>0</v>
      </c>
      <c r="AD35" s="139">
        <f t="shared" si="12"/>
        <v>0</v>
      </c>
    </row>
    <row r="36" spans="1:30" s="123" customFormat="1" ht="12" customHeight="1">
      <c r="A36" s="124" t="s">
        <v>207</v>
      </c>
      <c r="B36" s="125" t="s">
        <v>265</v>
      </c>
      <c r="C36" s="124" t="s">
        <v>266</v>
      </c>
      <c r="D36" s="139">
        <f t="shared" si="1"/>
        <v>186192</v>
      </c>
      <c r="E36" s="139">
        <f t="shared" si="2"/>
        <v>166519</v>
      </c>
      <c r="F36" s="139">
        <v>756</v>
      </c>
      <c r="G36" s="139">
        <v>0</v>
      </c>
      <c r="H36" s="139">
        <v>0</v>
      </c>
      <c r="I36" s="139">
        <v>67867</v>
      </c>
      <c r="J36" s="140">
        <v>342096</v>
      </c>
      <c r="K36" s="139">
        <v>97896</v>
      </c>
      <c r="L36" s="139">
        <v>19673</v>
      </c>
      <c r="M36" s="139">
        <f t="shared" si="3"/>
        <v>0</v>
      </c>
      <c r="N36" s="139">
        <f t="shared" si="4"/>
        <v>0</v>
      </c>
      <c r="O36" s="139">
        <v>0</v>
      </c>
      <c r="P36" s="139">
        <v>0</v>
      </c>
      <c r="Q36" s="139">
        <v>0</v>
      </c>
      <c r="R36" s="139">
        <v>0</v>
      </c>
      <c r="S36" s="140">
        <v>0</v>
      </c>
      <c r="T36" s="139">
        <v>0</v>
      </c>
      <c r="U36" s="139">
        <v>0</v>
      </c>
      <c r="V36" s="139">
        <f t="shared" si="5"/>
        <v>186192</v>
      </c>
      <c r="W36" s="139">
        <f t="shared" si="6"/>
        <v>166519</v>
      </c>
      <c r="X36" s="139">
        <f t="shared" si="7"/>
        <v>756</v>
      </c>
      <c r="Y36" s="139">
        <f t="shared" si="8"/>
        <v>0</v>
      </c>
      <c r="Z36" s="139">
        <f t="shared" si="9"/>
        <v>0</v>
      </c>
      <c r="AA36" s="139">
        <f t="shared" si="10"/>
        <v>67867</v>
      </c>
      <c r="AB36" s="140">
        <f t="shared" si="13"/>
        <v>342096</v>
      </c>
      <c r="AC36" s="139">
        <f t="shared" si="11"/>
        <v>97896</v>
      </c>
      <c r="AD36" s="139">
        <f t="shared" si="12"/>
        <v>19673</v>
      </c>
    </row>
    <row r="37" spans="1:30" s="123" customFormat="1" ht="12" customHeight="1">
      <c r="A37" s="124" t="s">
        <v>207</v>
      </c>
      <c r="B37" s="125" t="s">
        <v>267</v>
      </c>
      <c r="C37" s="124" t="s">
        <v>268</v>
      </c>
      <c r="D37" s="139">
        <f t="shared" si="1"/>
        <v>443187</v>
      </c>
      <c r="E37" s="139">
        <f t="shared" si="2"/>
        <v>443187</v>
      </c>
      <c r="F37" s="139">
        <v>0</v>
      </c>
      <c r="G37" s="139">
        <v>0</v>
      </c>
      <c r="H37" s="139">
        <v>0</v>
      </c>
      <c r="I37" s="139">
        <v>342421</v>
      </c>
      <c r="J37" s="140">
        <v>1024919</v>
      </c>
      <c r="K37" s="139">
        <v>100766</v>
      </c>
      <c r="L37" s="139">
        <v>0</v>
      </c>
      <c r="M37" s="139">
        <f t="shared" si="3"/>
        <v>0</v>
      </c>
      <c r="N37" s="139">
        <f t="shared" si="4"/>
        <v>0</v>
      </c>
      <c r="O37" s="139">
        <v>0</v>
      </c>
      <c r="P37" s="139">
        <v>0</v>
      </c>
      <c r="Q37" s="139">
        <v>0</v>
      </c>
      <c r="R37" s="139">
        <v>0</v>
      </c>
      <c r="S37" s="140">
        <v>0</v>
      </c>
      <c r="T37" s="139">
        <v>0</v>
      </c>
      <c r="U37" s="139">
        <v>0</v>
      </c>
      <c r="V37" s="139">
        <f t="shared" si="5"/>
        <v>443187</v>
      </c>
      <c r="W37" s="139">
        <f t="shared" si="6"/>
        <v>443187</v>
      </c>
      <c r="X37" s="139">
        <f t="shared" si="7"/>
        <v>0</v>
      </c>
      <c r="Y37" s="139">
        <f t="shared" si="8"/>
        <v>0</v>
      </c>
      <c r="Z37" s="139">
        <f t="shared" si="9"/>
        <v>0</v>
      </c>
      <c r="AA37" s="139">
        <f t="shared" si="10"/>
        <v>342421</v>
      </c>
      <c r="AB37" s="140">
        <f t="shared" si="13"/>
        <v>1024919</v>
      </c>
      <c r="AC37" s="139">
        <f t="shared" si="11"/>
        <v>100766</v>
      </c>
      <c r="AD37" s="139">
        <f t="shared" si="12"/>
        <v>0</v>
      </c>
    </row>
    <row r="38" spans="1:30" s="123" customFormat="1" ht="12" customHeight="1">
      <c r="A38" s="124" t="s">
        <v>207</v>
      </c>
      <c r="B38" s="125" t="s">
        <v>269</v>
      </c>
      <c r="C38" s="124" t="s">
        <v>270</v>
      </c>
      <c r="D38" s="139">
        <f t="shared" si="1"/>
        <v>1503548</v>
      </c>
      <c r="E38" s="139">
        <f t="shared" si="2"/>
        <v>1066723</v>
      </c>
      <c r="F38" s="139">
        <v>852523</v>
      </c>
      <c r="G38" s="139">
        <v>0</v>
      </c>
      <c r="H38" s="139">
        <v>214200</v>
      </c>
      <c r="I38" s="139">
        <v>0</v>
      </c>
      <c r="J38" s="140">
        <v>1676224</v>
      </c>
      <c r="K38" s="139">
        <v>0</v>
      </c>
      <c r="L38" s="139">
        <v>436825</v>
      </c>
      <c r="M38" s="139">
        <f t="shared" si="3"/>
        <v>315687</v>
      </c>
      <c r="N38" s="139">
        <f t="shared" si="4"/>
        <v>312883</v>
      </c>
      <c r="O38" s="139">
        <v>0</v>
      </c>
      <c r="P38" s="139">
        <v>0</v>
      </c>
      <c r="Q38" s="139">
        <v>0</v>
      </c>
      <c r="R38" s="139">
        <v>312883</v>
      </c>
      <c r="S38" s="140">
        <v>192491</v>
      </c>
      <c r="T38" s="139">
        <v>0</v>
      </c>
      <c r="U38" s="139">
        <v>2804</v>
      </c>
      <c r="V38" s="139">
        <f t="shared" si="5"/>
        <v>1819235</v>
      </c>
      <c r="W38" s="139">
        <f t="shared" si="6"/>
        <v>1379606</v>
      </c>
      <c r="X38" s="139">
        <f t="shared" si="7"/>
        <v>852523</v>
      </c>
      <c r="Y38" s="139">
        <f t="shared" si="8"/>
        <v>0</v>
      </c>
      <c r="Z38" s="139">
        <f t="shared" si="9"/>
        <v>214200</v>
      </c>
      <c r="AA38" s="139">
        <f t="shared" si="10"/>
        <v>312883</v>
      </c>
      <c r="AB38" s="140">
        <f t="shared" si="13"/>
        <v>1868715</v>
      </c>
      <c r="AC38" s="139">
        <f t="shared" si="11"/>
        <v>0</v>
      </c>
      <c r="AD38" s="139">
        <f t="shared" si="12"/>
        <v>439629</v>
      </c>
    </row>
    <row r="39" spans="1:30" s="123" customFormat="1" ht="12" customHeight="1">
      <c r="A39" s="124" t="s">
        <v>207</v>
      </c>
      <c r="B39" s="125" t="s">
        <v>271</v>
      </c>
      <c r="C39" s="124" t="s">
        <v>272</v>
      </c>
      <c r="D39" s="139">
        <f t="shared" si="1"/>
        <v>25509</v>
      </c>
      <c r="E39" s="139">
        <f t="shared" si="2"/>
        <v>25509</v>
      </c>
      <c r="F39" s="139">
        <v>0</v>
      </c>
      <c r="G39" s="139">
        <v>0</v>
      </c>
      <c r="H39" s="139">
        <v>16900</v>
      </c>
      <c r="I39" s="139">
        <v>8609</v>
      </c>
      <c r="J39" s="140">
        <v>217124</v>
      </c>
      <c r="K39" s="139">
        <v>0</v>
      </c>
      <c r="L39" s="139">
        <v>0</v>
      </c>
      <c r="M39" s="139">
        <f t="shared" si="3"/>
        <v>4624</v>
      </c>
      <c r="N39" s="139">
        <f t="shared" si="4"/>
        <v>4624</v>
      </c>
      <c r="O39" s="139">
        <v>0</v>
      </c>
      <c r="P39" s="139">
        <v>0</v>
      </c>
      <c r="Q39" s="139">
        <v>0</v>
      </c>
      <c r="R39" s="139">
        <v>4624</v>
      </c>
      <c r="S39" s="140">
        <v>156302</v>
      </c>
      <c r="T39" s="139">
        <v>0</v>
      </c>
      <c r="U39" s="139">
        <v>0</v>
      </c>
      <c r="V39" s="139">
        <f t="shared" si="5"/>
        <v>30133</v>
      </c>
      <c r="W39" s="139">
        <f t="shared" si="6"/>
        <v>30133</v>
      </c>
      <c r="X39" s="139">
        <f t="shared" si="7"/>
        <v>0</v>
      </c>
      <c r="Y39" s="139">
        <f t="shared" si="8"/>
        <v>0</v>
      </c>
      <c r="Z39" s="139">
        <f t="shared" si="9"/>
        <v>16900</v>
      </c>
      <c r="AA39" s="139">
        <f t="shared" si="10"/>
        <v>13233</v>
      </c>
      <c r="AB39" s="140">
        <f t="shared" si="13"/>
        <v>373426</v>
      </c>
      <c r="AC39" s="139">
        <f t="shared" si="11"/>
        <v>0</v>
      </c>
      <c r="AD39" s="139">
        <f t="shared" si="12"/>
        <v>0</v>
      </c>
    </row>
    <row r="40" spans="1:30" s="123" customFormat="1" ht="12" customHeight="1">
      <c r="A40" s="124" t="s">
        <v>207</v>
      </c>
      <c r="B40" s="125" t="s">
        <v>273</v>
      </c>
      <c r="C40" s="124" t="s">
        <v>274</v>
      </c>
      <c r="D40" s="139">
        <f t="shared" si="1"/>
        <v>123565</v>
      </c>
      <c r="E40" s="139">
        <f t="shared" si="2"/>
        <v>123565</v>
      </c>
      <c r="F40" s="139">
        <v>0</v>
      </c>
      <c r="G40" s="139">
        <v>0</v>
      </c>
      <c r="H40" s="139">
        <v>0</v>
      </c>
      <c r="I40" s="139">
        <v>123565</v>
      </c>
      <c r="J40" s="140">
        <v>463153</v>
      </c>
      <c r="K40" s="139">
        <v>0</v>
      </c>
      <c r="L40" s="139">
        <v>0</v>
      </c>
      <c r="M40" s="139">
        <f t="shared" si="3"/>
        <v>8390</v>
      </c>
      <c r="N40" s="139">
        <f t="shared" si="4"/>
        <v>8390</v>
      </c>
      <c r="O40" s="139">
        <v>0</v>
      </c>
      <c r="P40" s="139">
        <v>0</v>
      </c>
      <c r="Q40" s="139">
        <v>0</v>
      </c>
      <c r="R40" s="139">
        <v>8390</v>
      </c>
      <c r="S40" s="140">
        <v>155388</v>
      </c>
      <c r="T40" s="139">
        <v>0</v>
      </c>
      <c r="U40" s="139">
        <v>0</v>
      </c>
      <c r="V40" s="139">
        <f t="shared" si="5"/>
        <v>131955</v>
      </c>
      <c r="W40" s="139">
        <f t="shared" si="6"/>
        <v>131955</v>
      </c>
      <c r="X40" s="139">
        <f t="shared" si="7"/>
        <v>0</v>
      </c>
      <c r="Y40" s="139">
        <f t="shared" si="8"/>
        <v>0</v>
      </c>
      <c r="Z40" s="139">
        <f t="shared" si="9"/>
        <v>0</v>
      </c>
      <c r="AA40" s="139">
        <f t="shared" si="10"/>
        <v>131955</v>
      </c>
      <c r="AB40" s="140">
        <f t="shared" si="13"/>
        <v>618541</v>
      </c>
      <c r="AC40" s="139">
        <f t="shared" si="11"/>
        <v>0</v>
      </c>
      <c r="AD40" s="139">
        <f t="shared" si="12"/>
        <v>0</v>
      </c>
    </row>
    <row r="41" spans="1:30" s="123" customFormat="1" ht="12" customHeight="1">
      <c r="A41" s="124" t="s">
        <v>207</v>
      </c>
      <c r="B41" s="125" t="s">
        <v>275</v>
      </c>
      <c r="C41" s="124" t="s">
        <v>276</v>
      </c>
      <c r="D41" s="139">
        <f t="shared" si="1"/>
        <v>523310</v>
      </c>
      <c r="E41" s="139">
        <f t="shared" si="2"/>
        <v>523310</v>
      </c>
      <c r="F41" s="139">
        <v>22264</v>
      </c>
      <c r="G41" s="139">
        <v>0</v>
      </c>
      <c r="H41" s="139">
        <v>0</v>
      </c>
      <c r="I41" s="139">
        <v>351892</v>
      </c>
      <c r="J41" s="140">
        <v>1308301</v>
      </c>
      <c r="K41" s="139">
        <v>149154</v>
      </c>
      <c r="L41" s="139">
        <v>0</v>
      </c>
      <c r="M41" s="139">
        <f t="shared" si="3"/>
        <v>36137</v>
      </c>
      <c r="N41" s="139">
        <f t="shared" si="4"/>
        <v>36137</v>
      </c>
      <c r="O41" s="139">
        <v>0</v>
      </c>
      <c r="P41" s="139">
        <v>0</v>
      </c>
      <c r="Q41" s="139">
        <v>0</v>
      </c>
      <c r="R41" s="139">
        <v>5907</v>
      </c>
      <c r="S41" s="140">
        <v>331939</v>
      </c>
      <c r="T41" s="139">
        <v>30230</v>
      </c>
      <c r="U41" s="139">
        <v>0</v>
      </c>
      <c r="V41" s="139">
        <f t="shared" si="5"/>
        <v>559447</v>
      </c>
      <c r="W41" s="139">
        <f t="shared" si="6"/>
        <v>559447</v>
      </c>
      <c r="X41" s="139">
        <f t="shared" si="7"/>
        <v>22264</v>
      </c>
      <c r="Y41" s="139">
        <f t="shared" si="8"/>
        <v>0</v>
      </c>
      <c r="Z41" s="139">
        <f t="shared" si="9"/>
        <v>0</v>
      </c>
      <c r="AA41" s="139">
        <f t="shared" si="10"/>
        <v>357799</v>
      </c>
      <c r="AB41" s="140">
        <f t="shared" si="13"/>
        <v>1640240</v>
      </c>
      <c r="AC41" s="139">
        <f t="shared" si="11"/>
        <v>179384</v>
      </c>
      <c r="AD41" s="139">
        <f t="shared" si="12"/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87" width="14.69921875" style="138" customWidth="1"/>
    <col min="88" max="16384" width="9" style="136" customWidth="1"/>
  </cols>
  <sheetData>
    <row r="1" spans="1:87" s="44" customFormat="1" ht="17.25">
      <c r="A1" s="106" t="s">
        <v>204</v>
      </c>
      <c r="B1" s="43"/>
      <c r="C1" s="43"/>
      <c r="D1" s="43"/>
      <c r="E1" s="43"/>
      <c r="F1" s="43"/>
      <c r="G1" s="43"/>
      <c r="H1" s="5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4" customFormat="1" ht="13.5">
      <c r="A2" s="143" t="s">
        <v>119</v>
      </c>
      <c r="B2" s="143" t="s">
        <v>120</v>
      </c>
      <c r="C2" s="149" t="s">
        <v>121</v>
      </c>
      <c r="D2" s="108" t="s">
        <v>122</v>
      </c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0"/>
      <c r="Y2" s="60"/>
      <c r="Z2" s="60"/>
      <c r="AA2" s="60"/>
      <c r="AB2" s="60"/>
      <c r="AC2" s="60"/>
      <c r="AD2" s="60"/>
      <c r="AE2" s="62"/>
      <c r="AF2" s="108" t="s">
        <v>123</v>
      </c>
      <c r="AG2" s="60"/>
      <c r="AH2" s="60"/>
      <c r="AI2" s="60"/>
      <c r="AJ2" s="60"/>
      <c r="AK2" s="60"/>
      <c r="AL2" s="60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2"/>
      <c r="BH2" s="108" t="s">
        <v>124</v>
      </c>
      <c r="BI2" s="60"/>
      <c r="BJ2" s="60"/>
      <c r="BK2" s="60"/>
      <c r="BL2" s="60"/>
      <c r="BM2" s="60"/>
      <c r="BN2" s="60"/>
      <c r="BO2" s="61"/>
      <c r="BP2" s="60"/>
      <c r="BQ2" s="60"/>
      <c r="BR2" s="60"/>
      <c r="BS2" s="60"/>
      <c r="BT2" s="60"/>
      <c r="BU2" s="60"/>
      <c r="BV2" s="60"/>
      <c r="BW2" s="60"/>
      <c r="BX2" s="60"/>
      <c r="BY2" s="61"/>
      <c r="BZ2" s="61"/>
      <c r="CA2" s="61"/>
      <c r="CB2" s="61"/>
      <c r="CC2" s="61"/>
      <c r="CD2" s="61"/>
      <c r="CE2" s="60"/>
      <c r="CF2" s="60"/>
      <c r="CG2" s="60"/>
      <c r="CH2" s="60"/>
      <c r="CI2" s="62"/>
    </row>
    <row r="3" spans="1:87" s="44" customFormat="1" ht="13.5">
      <c r="A3" s="144"/>
      <c r="B3" s="144"/>
      <c r="C3" s="150"/>
      <c r="D3" s="110" t="s">
        <v>125</v>
      </c>
      <c r="E3" s="60"/>
      <c r="F3" s="60"/>
      <c r="G3" s="60"/>
      <c r="H3" s="60"/>
      <c r="I3" s="60"/>
      <c r="J3" s="60"/>
      <c r="K3" s="65"/>
      <c r="L3" s="61" t="s">
        <v>126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  <c r="AC3" s="68"/>
      <c r="AD3" s="75" t="s">
        <v>127</v>
      </c>
      <c r="AE3" s="70" t="s">
        <v>128</v>
      </c>
      <c r="AF3" s="110" t="s">
        <v>125</v>
      </c>
      <c r="AG3" s="60"/>
      <c r="AH3" s="60"/>
      <c r="AI3" s="60"/>
      <c r="AJ3" s="60"/>
      <c r="AK3" s="60"/>
      <c r="AL3" s="60"/>
      <c r="AM3" s="65"/>
      <c r="AN3" s="61" t="s">
        <v>126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7"/>
      <c r="BE3" s="68"/>
      <c r="BF3" s="75" t="s">
        <v>127</v>
      </c>
      <c r="BG3" s="70" t="s">
        <v>128</v>
      </c>
      <c r="BH3" s="110" t="s">
        <v>125</v>
      </c>
      <c r="BI3" s="60"/>
      <c r="BJ3" s="60"/>
      <c r="BK3" s="60"/>
      <c r="BL3" s="60"/>
      <c r="BM3" s="60"/>
      <c r="BN3" s="60"/>
      <c r="BO3" s="65"/>
      <c r="BP3" s="61" t="s">
        <v>126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7"/>
      <c r="CG3" s="68"/>
      <c r="CH3" s="75" t="s">
        <v>127</v>
      </c>
      <c r="CI3" s="70" t="s">
        <v>128</v>
      </c>
    </row>
    <row r="4" spans="1:87" s="44" customFormat="1" ht="13.5" customHeight="1">
      <c r="A4" s="144"/>
      <c r="B4" s="144"/>
      <c r="C4" s="150"/>
      <c r="D4" s="70" t="s">
        <v>128</v>
      </c>
      <c r="E4" s="75" t="s">
        <v>129</v>
      </c>
      <c r="F4" s="69"/>
      <c r="G4" s="73"/>
      <c r="H4" s="60"/>
      <c r="I4" s="74"/>
      <c r="J4" s="111" t="s">
        <v>130</v>
      </c>
      <c r="K4" s="141" t="s">
        <v>131</v>
      </c>
      <c r="L4" s="70" t="s">
        <v>128</v>
      </c>
      <c r="M4" s="110" t="s">
        <v>132</v>
      </c>
      <c r="N4" s="67"/>
      <c r="O4" s="67"/>
      <c r="P4" s="67"/>
      <c r="Q4" s="68"/>
      <c r="R4" s="110" t="s">
        <v>133</v>
      </c>
      <c r="S4" s="60"/>
      <c r="T4" s="60"/>
      <c r="U4" s="74"/>
      <c r="V4" s="75" t="s">
        <v>134</v>
      </c>
      <c r="W4" s="110" t="s">
        <v>135</v>
      </c>
      <c r="X4" s="66"/>
      <c r="Y4" s="67"/>
      <c r="Z4" s="67"/>
      <c r="AA4" s="68"/>
      <c r="AB4" s="75" t="s">
        <v>136</v>
      </c>
      <c r="AC4" s="75" t="s">
        <v>137</v>
      </c>
      <c r="AD4" s="70"/>
      <c r="AE4" s="70"/>
      <c r="AF4" s="70" t="s">
        <v>128</v>
      </c>
      <c r="AG4" s="75" t="s">
        <v>129</v>
      </c>
      <c r="AH4" s="69"/>
      <c r="AI4" s="73"/>
      <c r="AJ4" s="60"/>
      <c r="AK4" s="74"/>
      <c r="AL4" s="111" t="s">
        <v>130</v>
      </c>
      <c r="AM4" s="141" t="s">
        <v>131</v>
      </c>
      <c r="AN4" s="70" t="s">
        <v>128</v>
      </c>
      <c r="AO4" s="110" t="s">
        <v>132</v>
      </c>
      <c r="AP4" s="67"/>
      <c r="AQ4" s="67"/>
      <c r="AR4" s="67"/>
      <c r="AS4" s="68"/>
      <c r="AT4" s="110" t="s">
        <v>133</v>
      </c>
      <c r="AU4" s="60"/>
      <c r="AV4" s="60"/>
      <c r="AW4" s="74"/>
      <c r="AX4" s="75" t="s">
        <v>134</v>
      </c>
      <c r="AY4" s="110" t="s">
        <v>135</v>
      </c>
      <c r="AZ4" s="76"/>
      <c r="BA4" s="76"/>
      <c r="BB4" s="77"/>
      <c r="BC4" s="68"/>
      <c r="BD4" s="75" t="s">
        <v>136</v>
      </c>
      <c r="BE4" s="75" t="s">
        <v>137</v>
      </c>
      <c r="BF4" s="70"/>
      <c r="BG4" s="70"/>
      <c r="BH4" s="70" t="s">
        <v>128</v>
      </c>
      <c r="BI4" s="75" t="s">
        <v>129</v>
      </c>
      <c r="BJ4" s="69"/>
      <c r="BK4" s="73"/>
      <c r="BL4" s="60"/>
      <c r="BM4" s="74"/>
      <c r="BN4" s="111" t="s">
        <v>130</v>
      </c>
      <c r="BO4" s="141" t="s">
        <v>131</v>
      </c>
      <c r="BP4" s="70" t="s">
        <v>128</v>
      </c>
      <c r="BQ4" s="110" t="s">
        <v>132</v>
      </c>
      <c r="BR4" s="67"/>
      <c r="BS4" s="67"/>
      <c r="BT4" s="67"/>
      <c r="BU4" s="68"/>
      <c r="BV4" s="110" t="s">
        <v>133</v>
      </c>
      <c r="BW4" s="60"/>
      <c r="BX4" s="60"/>
      <c r="BY4" s="74"/>
      <c r="BZ4" s="75" t="s">
        <v>134</v>
      </c>
      <c r="CA4" s="110" t="s">
        <v>135</v>
      </c>
      <c r="CB4" s="67"/>
      <c r="CC4" s="67"/>
      <c r="CD4" s="67"/>
      <c r="CE4" s="68"/>
      <c r="CF4" s="75" t="s">
        <v>136</v>
      </c>
      <c r="CG4" s="75" t="s">
        <v>137</v>
      </c>
      <c r="CH4" s="70"/>
      <c r="CI4" s="70"/>
    </row>
    <row r="5" spans="1:87" s="44" customFormat="1" ht="23.25" customHeight="1">
      <c r="A5" s="144"/>
      <c r="B5" s="144"/>
      <c r="C5" s="150"/>
      <c r="D5" s="70"/>
      <c r="E5" s="70" t="s">
        <v>128</v>
      </c>
      <c r="F5" s="111" t="s">
        <v>138</v>
      </c>
      <c r="G5" s="111" t="s">
        <v>139</v>
      </c>
      <c r="H5" s="111" t="s">
        <v>140</v>
      </c>
      <c r="I5" s="111" t="s">
        <v>127</v>
      </c>
      <c r="J5" s="78"/>
      <c r="K5" s="142"/>
      <c r="L5" s="70"/>
      <c r="M5" s="70" t="s">
        <v>128</v>
      </c>
      <c r="N5" s="70" t="s">
        <v>141</v>
      </c>
      <c r="O5" s="70" t="s">
        <v>142</v>
      </c>
      <c r="P5" s="70" t="s">
        <v>143</v>
      </c>
      <c r="Q5" s="70" t="s">
        <v>144</v>
      </c>
      <c r="R5" s="70" t="s">
        <v>128</v>
      </c>
      <c r="S5" s="75" t="s">
        <v>145</v>
      </c>
      <c r="T5" s="75" t="s">
        <v>146</v>
      </c>
      <c r="U5" s="75" t="s">
        <v>147</v>
      </c>
      <c r="V5" s="70"/>
      <c r="W5" s="70" t="s">
        <v>128</v>
      </c>
      <c r="X5" s="75" t="s">
        <v>145</v>
      </c>
      <c r="Y5" s="75" t="s">
        <v>146</v>
      </c>
      <c r="Z5" s="75" t="s">
        <v>147</v>
      </c>
      <c r="AA5" s="75" t="s">
        <v>127</v>
      </c>
      <c r="AB5" s="70"/>
      <c r="AC5" s="70"/>
      <c r="AD5" s="70"/>
      <c r="AE5" s="70"/>
      <c r="AF5" s="70"/>
      <c r="AG5" s="70" t="s">
        <v>128</v>
      </c>
      <c r="AH5" s="111" t="s">
        <v>138</v>
      </c>
      <c r="AI5" s="111" t="s">
        <v>139</v>
      </c>
      <c r="AJ5" s="111" t="s">
        <v>140</v>
      </c>
      <c r="AK5" s="111" t="s">
        <v>127</v>
      </c>
      <c r="AL5" s="78"/>
      <c r="AM5" s="142"/>
      <c r="AN5" s="70"/>
      <c r="AO5" s="70" t="s">
        <v>128</v>
      </c>
      <c r="AP5" s="70" t="s">
        <v>141</v>
      </c>
      <c r="AQ5" s="70" t="s">
        <v>142</v>
      </c>
      <c r="AR5" s="70" t="s">
        <v>143</v>
      </c>
      <c r="AS5" s="70" t="s">
        <v>144</v>
      </c>
      <c r="AT5" s="70" t="s">
        <v>128</v>
      </c>
      <c r="AU5" s="75" t="s">
        <v>145</v>
      </c>
      <c r="AV5" s="75" t="s">
        <v>146</v>
      </c>
      <c r="AW5" s="75" t="s">
        <v>147</v>
      </c>
      <c r="AX5" s="70"/>
      <c r="AY5" s="70" t="s">
        <v>128</v>
      </c>
      <c r="AZ5" s="75" t="s">
        <v>145</v>
      </c>
      <c r="BA5" s="75" t="s">
        <v>146</v>
      </c>
      <c r="BB5" s="75" t="s">
        <v>147</v>
      </c>
      <c r="BC5" s="75" t="s">
        <v>127</v>
      </c>
      <c r="BD5" s="70"/>
      <c r="BE5" s="70"/>
      <c r="BF5" s="70"/>
      <c r="BG5" s="70"/>
      <c r="BH5" s="70"/>
      <c r="BI5" s="70" t="s">
        <v>128</v>
      </c>
      <c r="BJ5" s="111" t="s">
        <v>138</v>
      </c>
      <c r="BK5" s="111" t="s">
        <v>139</v>
      </c>
      <c r="BL5" s="111" t="s">
        <v>140</v>
      </c>
      <c r="BM5" s="111" t="s">
        <v>127</v>
      </c>
      <c r="BN5" s="78"/>
      <c r="BO5" s="142"/>
      <c r="BP5" s="70"/>
      <c r="BQ5" s="70" t="s">
        <v>128</v>
      </c>
      <c r="BR5" s="70" t="s">
        <v>141</v>
      </c>
      <c r="BS5" s="70" t="s">
        <v>142</v>
      </c>
      <c r="BT5" s="70" t="s">
        <v>143</v>
      </c>
      <c r="BU5" s="70" t="s">
        <v>144</v>
      </c>
      <c r="BV5" s="70" t="s">
        <v>128</v>
      </c>
      <c r="BW5" s="75" t="s">
        <v>145</v>
      </c>
      <c r="BX5" s="75" t="s">
        <v>146</v>
      </c>
      <c r="BY5" s="75" t="s">
        <v>147</v>
      </c>
      <c r="BZ5" s="70"/>
      <c r="CA5" s="70" t="s">
        <v>128</v>
      </c>
      <c r="CB5" s="75" t="s">
        <v>145</v>
      </c>
      <c r="CC5" s="75" t="s">
        <v>146</v>
      </c>
      <c r="CD5" s="75" t="s">
        <v>147</v>
      </c>
      <c r="CE5" s="75" t="s">
        <v>127</v>
      </c>
      <c r="CF5" s="70"/>
      <c r="CG5" s="70"/>
      <c r="CH5" s="70"/>
      <c r="CI5" s="70"/>
    </row>
    <row r="6" spans="1:87" s="45" customFormat="1" ht="13.5">
      <c r="A6" s="145"/>
      <c r="B6" s="145"/>
      <c r="C6" s="151"/>
      <c r="D6" s="81" t="s">
        <v>148</v>
      </c>
      <c r="E6" s="81" t="s">
        <v>148</v>
      </c>
      <c r="F6" s="82" t="s">
        <v>148</v>
      </c>
      <c r="G6" s="82" t="s">
        <v>148</v>
      </c>
      <c r="H6" s="82" t="s">
        <v>148</v>
      </c>
      <c r="I6" s="82" t="s">
        <v>148</v>
      </c>
      <c r="J6" s="82" t="s">
        <v>148</v>
      </c>
      <c r="K6" s="82" t="s">
        <v>148</v>
      </c>
      <c r="L6" s="81" t="s">
        <v>148</v>
      </c>
      <c r="M6" s="81" t="s">
        <v>148</v>
      </c>
      <c r="N6" s="81" t="s">
        <v>148</v>
      </c>
      <c r="O6" s="81" t="s">
        <v>148</v>
      </c>
      <c r="P6" s="81" t="s">
        <v>148</v>
      </c>
      <c r="Q6" s="81" t="s">
        <v>148</v>
      </c>
      <c r="R6" s="81" t="s">
        <v>148</v>
      </c>
      <c r="S6" s="81" t="s">
        <v>148</v>
      </c>
      <c r="T6" s="81" t="s">
        <v>148</v>
      </c>
      <c r="U6" s="81" t="s">
        <v>148</v>
      </c>
      <c r="V6" s="81" t="s">
        <v>148</v>
      </c>
      <c r="W6" s="81" t="s">
        <v>148</v>
      </c>
      <c r="X6" s="81" t="s">
        <v>148</v>
      </c>
      <c r="Y6" s="81" t="s">
        <v>148</v>
      </c>
      <c r="Z6" s="81" t="s">
        <v>148</v>
      </c>
      <c r="AA6" s="81" t="s">
        <v>148</v>
      </c>
      <c r="AB6" s="81" t="s">
        <v>148</v>
      </c>
      <c r="AC6" s="81" t="s">
        <v>148</v>
      </c>
      <c r="AD6" s="81" t="s">
        <v>148</v>
      </c>
      <c r="AE6" s="81" t="s">
        <v>148</v>
      </c>
      <c r="AF6" s="81" t="s">
        <v>148</v>
      </c>
      <c r="AG6" s="81" t="s">
        <v>148</v>
      </c>
      <c r="AH6" s="82" t="s">
        <v>148</v>
      </c>
      <c r="AI6" s="82" t="s">
        <v>148</v>
      </c>
      <c r="AJ6" s="82" t="s">
        <v>148</v>
      </c>
      <c r="AK6" s="82" t="s">
        <v>148</v>
      </c>
      <c r="AL6" s="82" t="s">
        <v>148</v>
      </c>
      <c r="AM6" s="82" t="s">
        <v>148</v>
      </c>
      <c r="AN6" s="81" t="s">
        <v>148</v>
      </c>
      <c r="AO6" s="81" t="s">
        <v>148</v>
      </c>
      <c r="AP6" s="81" t="s">
        <v>148</v>
      </c>
      <c r="AQ6" s="81" t="s">
        <v>148</v>
      </c>
      <c r="AR6" s="81" t="s">
        <v>148</v>
      </c>
      <c r="AS6" s="81" t="s">
        <v>148</v>
      </c>
      <c r="AT6" s="81" t="s">
        <v>148</v>
      </c>
      <c r="AU6" s="81" t="s">
        <v>148</v>
      </c>
      <c r="AV6" s="81" t="s">
        <v>148</v>
      </c>
      <c r="AW6" s="81" t="s">
        <v>148</v>
      </c>
      <c r="AX6" s="81" t="s">
        <v>148</v>
      </c>
      <c r="AY6" s="81" t="s">
        <v>148</v>
      </c>
      <c r="AZ6" s="81" t="s">
        <v>148</v>
      </c>
      <c r="BA6" s="81" t="s">
        <v>148</v>
      </c>
      <c r="BB6" s="81" t="s">
        <v>148</v>
      </c>
      <c r="BC6" s="81" t="s">
        <v>148</v>
      </c>
      <c r="BD6" s="81" t="s">
        <v>148</v>
      </c>
      <c r="BE6" s="81" t="s">
        <v>148</v>
      </c>
      <c r="BF6" s="81" t="s">
        <v>148</v>
      </c>
      <c r="BG6" s="81" t="s">
        <v>148</v>
      </c>
      <c r="BH6" s="81" t="s">
        <v>148</v>
      </c>
      <c r="BI6" s="81" t="s">
        <v>148</v>
      </c>
      <c r="BJ6" s="82" t="s">
        <v>148</v>
      </c>
      <c r="BK6" s="82" t="s">
        <v>148</v>
      </c>
      <c r="BL6" s="82" t="s">
        <v>148</v>
      </c>
      <c r="BM6" s="82" t="s">
        <v>148</v>
      </c>
      <c r="BN6" s="82" t="s">
        <v>148</v>
      </c>
      <c r="BO6" s="82" t="s">
        <v>148</v>
      </c>
      <c r="BP6" s="81" t="s">
        <v>148</v>
      </c>
      <c r="BQ6" s="81" t="s">
        <v>148</v>
      </c>
      <c r="BR6" s="82" t="s">
        <v>148</v>
      </c>
      <c r="BS6" s="82" t="s">
        <v>148</v>
      </c>
      <c r="BT6" s="82" t="s">
        <v>148</v>
      </c>
      <c r="BU6" s="82" t="s">
        <v>148</v>
      </c>
      <c r="BV6" s="81" t="s">
        <v>148</v>
      </c>
      <c r="BW6" s="81" t="s">
        <v>148</v>
      </c>
      <c r="BX6" s="81" t="s">
        <v>148</v>
      </c>
      <c r="BY6" s="81" t="s">
        <v>148</v>
      </c>
      <c r="BZ6" s="81" t="s">
        <v>148</v>
      </c>
      <c r="CA6" s="81" t="s">
        <v>148</v>
      </c>
      <c r="CB6" s="81" t="s">
        <v>148</v>
      </c>
      <c r="CC6" s="81" t="s">
        <v>148</v>
      </c>
      <c r="CD6" s="81" t="s">
        <v>148</v>
      </c>
      <c r="CE6" s="81" t="s">
        <v>148</v>
      </c>
      <c r="CF6" s="81" t="s">
        <v>148</v>
      </c>
      <c r="CG6" s="81" t="s">
        <v>148</v>
      </c>
      <c r="CH6" s="81" t="s">
        <v>148</v>
      </c>
      <c r="CI6" s="81" t="s">
        <v>148</v>
      </c>
    </row>
    <row r="7" spans="1:87" s="123" customFormat="1" ht="12" customHeight="1">
      <c r="A7" s="120" t="s">
        <v>207</v>
      </c>
      <c r="B7" s="121" t="s">
        <v>208</v>
      </c>
      <c r="C7" s="120" t="s">
        <v>46</v>
      </c>
      <c r="D7" s="122">
        <f aca="true" t="shared" si="0" ref="D7:AI7">SUM(D8:D41)</f>
        <v>4860749</v>
      </c>
      <c r="E7" s="122">
        <f t="shared" si="0"/>
        <v>4672264</v>
      </c>
      <c r="F7" s="122">
        <f t="shared" si="0"/>
        <v>0</v>
      </c>
      <c r="G7" s="122">
        <f t="shared" si="0"/>
        <v>4413670</v>
      </c>
      <c r="H7" s="122">
        <f t="shared" si="0"/>
        <v>24946</v>
      </c>
      <c r="I7" s="122">
        <f t="shared" si="0"/>
        <v>233648</v>
      </c>
      <c r="J7" s="122">
        <f t="shared" si="0"/>
        <v>188485</v>
      </c>
      <c r="K7" s="122">
        <f t="shared" si="0"/>
        <v>2055579</v>
      </c>
      <c r="L7" s="122">
        <f t="shared" si="0"/>
        <v>18253913</v>
      </c>
      <c r="M7" s="122">
        <f t="shared" si="0"/>
        <v>2933120</v>
      </c>
      <c r="N7" s="122">
        <f t="shared" si="0"/>
        <v>1368223</v>
      </c>
      <c r="O7" s="122">
        <f t="shared" si="0"/>
        <v>499188</v>
      </c>
      <c r="P7" s="122">
        <f t="shared" si="0"/>
        <v>999521</v>
      </c>
      <c r="Q7" s="122">
        <f t="shared" si="0"/>
        <v>66188</v>
      </c>
      <c r="R7" s="122">
        <f t="shared" si="0"/>
        <v>3361091</v>
      </c>
      <c r="S7" s="122">
        <f t="shared" si="0"/>
        <v>247713</v>
      </c>
      <c r="T7" s="122">
        <f t="shared" si="0"/>
        <v>2884259</v>
      </c>
      <c r="U7" s="122">
        <f t="shared" si="0"/>
        <v>229119</v>
      </c>
      <c r="V7" s="122">
        <f t="shared" si="0"/>
        <v>12017</v>
      </c>
      <c r="W7" s="122">
        <f t="shared" si="0"/>
        <v>11906275</v>
      </c>
      <c r="X7" s="122">
        <f t="shared" si="0"/>
        <v>4593975</v>
      </c>
      <c r="Y7" s="122">
        <f t="shared" si="0"/>
        <v>6465132</v>
      </c>
      <c r="Z7" s="122">
        <f t="shared" si="0"/>
        <v>711566</v>
      </c>
      <c r="AA7" s="122">
        <f t="shared" si="0"/>
        <v>135602</v>
      </c>
      <c r="AB7" s="122">
        <f t="shared" si="0"/>
        <v>3534697</v>
      </c>
      <c r="AC7" s="122">
        <f t="shared" si="0"/>
        <v>41410</v>
      </c>
      <c r="AD7" s="122">
        <f t="shared" si="0"/>
        <v>418101</v>
      </c>
      <c r="AE7" s="122">
        <f t="shared" si="0"/>
        <v>23532763</v>
      </c>
      <c r="AF7" s="122">
        <f t="shared" si="0"/>
        <v>117240</v>
      </c>
      <c r="AG7" s="122">
        <f t="shared" si="0"/>
        <v>116195</v>
      </c>
      <c r="AH7" s="122">
        <f t="shared" si="0"/>
        <v>0</v>
      </c>
      <c r="AI7" s="122">
        <f t="shared" si="0"/>
        <v>115531</v>
      </c>
      <c r="AJ7" s="122">
        <f aca="true" t="shared" si="1" ref="AJ7:BO7">SUM(AJ8:AJ41)</f>
        <v>0</v>
      </c>
      <c r="AK7" s="122">
        <f t="shared" si="1"/>
        <v>664</v>
      </c>
      <c r="AL7" s="122">
        <f t="shared" si="1"/>
        <v>1045</v>
      </c>
      <c r="AM7" s="122">
        <f t="shared" si="1"/>
        <v>0</v>
      </c>
      <c r="AN7" s="122">
        <f t="shared" si="1"/>
        <v>3335840</v>
      </c>
      <c r="AO7" s="122">
        <f t="shared" si="1"/>
        <v>876012</v>
      </c>
      <c r="AP7" s="122">
        <f t="shared" si="1"/>
        <v>345006</v>
      </c>
      <c r="AQ7" s="122">
        <f t="shared" si="1"/>
        <v>379761</v>
      </c>
      <c r="AR7" s="122">
        <f t="shared" si="1"/>
        <v>151245</v>
      </c>
      <c r="AS7" s="122">
        <f t="shared" si="1"/>
        <v>0</v>
      </c>
      <c r="AT7" s="122">
        <f t="shared" si="1"/>
        <v>1046316</v>
      </c>
      <c r="AU7" s="122">
        <f t="shared" si="1"/>
        <v>41048</v>
      </c>
      <c r="AV7" s="122">
        <f t="shared" si="1"/>
        <v>1005268</v>
      </c>
      <c r="AW7" s="122">
        <f t="shared" si="1"/>
        <v>0</v>
      </c>
      <c r="AX7" s="122">
        <f t="shared" si="1"/>
        <v>18590</v>
      </c>
      <c r="AY7" s="122">
        <f t="shared" si="1"/>
        <v>1394133</v>
      </c>
      <c r="AZ7" s="122">
        <f t="shared" si="1"/>
        <v>238339</v>
      </c>
      <c r="BA7" s="122">
        <f t="shared" si="1"/>
        <v>1068676</v>
      </c>
      <c r="BB7" s="122">
        <f t="shared" si="1"/>
        <v>17805</v>
      </c>
      <c r="BC7" s="122">
        <f t="shared" si="1"/>
        <v>69313</v>
      </c>
      <c r="BD7" s="122">
        <f t="shared" si="1"/>
        <v>1369999</v>
      </c>
      <c r="BE7" s="122">
        <f t="shared" si="1"/>
        <v>789</v>
      </c>
      <c r="BF7" s="122">
        <f t="shared" si="1"/>
        <v>130695</v>
      </c>
      <c r="BG7" s="122">
        <f t="shared" si="1"/>
        <v>3583775</v>
      </c>
      <c r="BH7" s="122">
        <f t="shared" si="1"/>
        <v>4977989</v>
      </c>
      <c r="BI7" s="122">
        <f t="shared" si="1"/>
        <v>4788459</v>
      </c>
      <c r="BJ7" s="122">
        <f t="shared" si="1"/>
        <v>0</v>
      </c>
      <c r="BK7" s="122">
        <f t="shared" si="1"/>
        <v>4529201</v>
      </c>
      <c r="BL7" s="122">
        <f t="shared" si="1"/>
        <v>24946</v>
      </c>
      <c r="BM7" s="122">
        <f t="shared" si="1"/>
        <v>234312</v>
      </c>
      <c r="BN7" s="122">
        <f t="shared" si="1"/>
        <v>189530</v>
      </c>
      <c r="BO7" s="122">
        <f t="shared" si="1"/>
        <v>2055579</v>
      </c>
      <c r="BP7" s="122">
        <f aca="true" t="shared" si="2" ref="BP7:CI7">SUM(BP8:BP41)</f>
        <v>21589753</v>
      </c>
      <c r="BQ7" s="122">
        <f t="shared" si="2"/>
        <v>3809132</v>
      </c>
      <c r="BR7" s="122">
        <f t="shared" si="2"/>
        <v>1713229</v>
      </c>
      <c r="BS7" s="122">
        <f t="shared" si="2"/>
        <v>878949</v>
      </c>
      <c r="BT7" s="122">
        <f t="shared" si="2"/>
        <v>1150766</v>
      </c>
      <c r="BU7" s="122">
        <f t="shared" si="2"/>
        <v>66188</v>
      </c>
      <c r="BV7" s="122">
        <f t="shared" si="2"/>
        <v>4407407</v>
      </c>
      <c r="BW7" s="122">
        <f t="shared" si="2"/>
        <v>288761</v>
      </c>
      <c r="BX7" s="122">
        <f t="shared" si="2"/>
        <v>3889527</v>
      </c>
      <c r="BY7" s="122">
        <f t="shared" si="2"/>
        <v>229119</v>
      </c>
      <c r="BZ7" s="122">
        <f t="shared" si="2"/>
        <v>30607</v>
      </c>
      <c r="CA7" s="122">
        <f t="shared" si="2"/>
        <v>13300408</v>
      </c>
      <c r="CB7" s="122">
        <f t="shared" si="2"/>
        <v>4832314</v>
      </c>
      <c r="CC7" s="122">
        <f t="shared" si="2"/>
        <v>7533808</v>
      </c>
      <c r="CD7" s="122">
        <f t="shared" si="2"/>
        <v>729371</v>
      </c>
      <c r="CE7" s="122">
        <f t="shared" si="2"/>
        <v>204915</v>
      </c>
      <c r="CF7" s="122">
        <f t="shared" si="2"/>
        <v>4904696</v>
      </c>
      <c r="CG7" s="122">
        <f t="shared" si="2"/>
        <v>42199</v>
      </c>
      <c r="CH7" s="122">
        <f t="shared" si="2"/>
        <v>548796</v>
      </c>
      <c r="CI7" s="122">
        <f t="shared" si="2"/>
        <v>27116538</v>
      </c>
    </row>
    <row r="8" spans="1:87" s="123" customFormat="1" ht="12" customHeight="1">
      <c r="A8" s="124" t="s">
        <v>207</v>
      </c>
      <c r="B8" s="125" t="s">
        <v>209</v>
      </c>
      <c r="C8" s="124" t="s">
        <v>210</v>
      </c>
      <c r="D8" s="126">
        <f aca="true" t="shared" si="3" ref="D8:D41">+SUM(E8,J8)</f>
        <v>360171</v>
      </c>
      <c r="E8" s="126">
        <f aca="true" t="shared" si="4" ref="E8:E41">+SUM(F8:I8)</f>
        <v>360171</v>
      </c>
      <c r="F8" s="126">
        <v>0</v>
      </c>
      <c r="G8" s="126">
        <v>360171</v>
      </c>
      <c r="H8" s="126">
        <v>0</v>
      </c>
      <c r="I8" s="126">
        <v>0</v>
      </c>
      <c r="J8" s="126">
        <v>0</v>
      </c>
      <c r="K8" s="127">
        <v>0</v>
      </c>
      <c r="L8" s="126">
        <f aca="true" t="shared" si="5" ref="L8:L41">+SUM(M8,R8,V8,W8,AC8)</f>
        <v>4308156</v>
      </c>
      <c r="M8" s="126">
        <f aca="true" t="shared" si="6" ref="M8:M41">+SUM(N8:Q8)</f>
        <v>580055</v>
      </c>
      <c r="N8" s="126">
        <v>323313</v>
      </c>
      <c r="O8" s="126">
        <v>134085</v>
      </c>
      <c r="P8" s="126">
        <v>99060</v>
      </c>
      <c r="Q8" s="126">
        <v>23597</v>
      </c>
      <c r="R8" s="126">
        <f aca="true" t="shared" si="7" ref="R8:R41">+SUM(S8:U8)</f>
        <v>957818</v>
      </c>
      <c r="S8" s="126">
        <v>5530</v>
      </c>
      <c r="T8" s="126">
        <v>839060</v>
      </c>
      <c r="U8" s="126">
        <v>113228</v>
      </c>
      <c r="V8" s="126">
        <v>0</v>
      </c>
      <c r="W8" s="126">
        <f aca="true" t="shared" si="8" ref="W8:W41">+SUM(X8:AA8)</f>
        <v>2729861</v>
      </c>
      <c r="X8" s="126">
        <v>1371244</v>
      </c>
      <c r="Y8" s="126">
        <v>1260443</v>
      </c>
      <c r="Z8" s="126">
        <v>94381</v>
      </c>
      <c r="AA8" s="126">
        <v>3793</v>
      </c>
      <c r="AB8" s="127">
        <v>0</v>
      </c>
      <c r="AC8" s="126">
        <v>40422</v>
      </c>
      <c r="AD8" s="126">
        <v>3749</v>
      </c>
      <c r="AE8" s="126">
        <f aca="true" t="shared" si="9" ref="AE8:AE41">+SUM(D8,L8,AD8)</f>
        <v>4672076</v>
      </c>
      <c r="AF8" s="126">
        <f aca="true" t="shared" si="10" ref="AF8:AF41">+SUM(AG8,AL8)</f>
        <v>0</v>
      </c>
      <c r="AG8" s="126">
        <f aca="true" t="shared" si="11" ref="AG8:AG41">+SUM(AH8:AK8)</f>
        <v>0</v>
      </c>
      <c r="AH8" s="126">
        <v>0</v>
      </c>
      <c r="AI8" s="126">
        <v>0</v>
      </c>
      <c r="AJ8" s="126">
        <v>0</v>
      </c>
      <c r="AK8" s="126">
        <v>0</v>
      </c>
      <c r="AL8" s="126">
        <v>0</v>
      </c>
      <c r="AM8" s="127">
        <v>0</v>
      </c>
      <c r="AN8" s="126">
        <f aca="true" t="shared" si="12" ref="AN8:AN41">+SUM(AO8,AT8,AX8,AY8,BE8)</f>
        <v>556016</v>
      </c>
      <c r="AO8" s="126">
        <f aca="true" t="shared" si="13" ref="AO8:AO41">+SUM(AP8:AS8)</f>
        <v>167098</v>
      </c>
      <c r="AP8" s="126">
        <v>78061</v>
      </c>
      <c r="AQ8" s="126">
        <v>0</v>
      </c>
      <c r="AR8" s="126">
        <v>89037</v>
      </c>
      <c r="AS8" s="126">
        <v>0</v>
      </c>
      <c r="AT8" s="126">
        <f aca="true" t="shared" si="14" ref="AT8:AT41">+SUM(AU8:AW8)</f>
        <v>192459</v>
      </c>
      <c r="AU8" s="126">
        <v>0</v>
      </c>
      <c r="AV8" s="126">
        <v>192459</v>
      </c>
      <c r="AW8" s="126">
        <v>0</v>
      </c>
      <c r="AX8" s="126">
        <v>0</v>
      </c>
      <c r="AY8" s="126">
        <f aca="true" t="shared" si="15" ref="AY8:AY41">+SUM(AZ8:BC8)</f>
        <v>195670</v>
      </c>
      <c r="AZ8" s="126">
        <v>149999</v>
      </c>
      <c r="BA8" s="126">
        <v>45671</v>
      </c>
      <c r="BB8" s="126">
        <v>0</v>
      </c>
      <c r="BC8" s="126">
        <v>0</v>
      </c>
      <c r="BD8" s="127">
        <v>0</v>
      </c>
      <c r="BE8" s="126">
        <v>789</v>
      </c>
      <c r="BF8" s="126">
        <v>0</v>
      </c>
      <c r="BG8" s="126">
        <f aca="true" t="shared" si="16" ref="BG8:BG41">+SUM(BF8,AN8,AF8)</f>
        <v>556016</v>
      </c>
      <c r="BH8" s="126">
        <f aca="true" t="shared" si="17" ref="BH8:BW23">SUM(D8,AF8)</f>
        <v>360171</v>
      </c>
      <c r="BI8" s="126">
        <f t="shared" si="17"/>
        <v>360171</v>
      </c>
      <c r="BJ8" s="126">
        <f t="shared" si="17"/>
        <v>0</v>
      </c>
      <c r="BK8" s="126">
        <f t="shared" si="17"/>
        <v>360171</v>
      </c>
      <c r="BL8" s="126">
        <f t="shared" si="17"/>
        <v>0</v>
      </c>
      <c r="BM8" s="126">
        <f t="shared" si="17"/>
        <v>0</v>
      </c>
      <c r="BN8" s="126">
        <f t="shared" si="17"/>
        <v>0</v>
      </c>
      <c r="BO8" s="127">
        <f t="shared" si="17"/>
        <v>0</v>
      </c>
      <c r="BP8" s="126">
        <f t="shared" si="17"/>
        <v>4864172</v>
      </c>
      <c r="BQ8" s="126">
        <f t="shared" si="17"/>
        <v>747153</v>
      </c>
      <c r="BR8" s="126">
        <f t="shared" si="17"/>
        <v>401374</v>
      </c>
      <c r="BS8" s="126">
        <f t="shared" si="17"/>
        <v>134085</v>
      </c>
      <c r="BT8" s="126">
        <f t="shared" si="17"/>
        <v>188097</v>
      </c>
      <c r="BU8" s="126">
        <f t="shared" si="17"/>
        <v>23597</v>
      </c>
      <c r="BV8" s="126">
        <f t="shared" si="17"/>
        <v>1150277</v>
      </c>
      <c r="BW8" s="126">
        <f t="shared" si="17"/>
        <v>5530</v>
      </c>
      <c r="BX8" s="126">
        <f aca="true" t="shared" si="18" ref="BX8:CI29">SUM(T8,AV8)</f>
        <v>1031519</v>
      </c>
      <c r="BY8" s="126">
        <f t="shared" si="18"/>
        <v>113228</v>
      </c>
      <c r="BZ8" s="126">
        <f t="shared" si="18"/>
        <v>0</v>
      </c>
      <c r="CA8" s="126">
        <f t="shared" si="18"/>
        <v>2925531</v>
      </c>
      <c r="CB8" s="126">
        <f t="shared" si="18"/>
        <v>1521243</v>
      </c>
      <c r="CC8" s="126">
        <f t="shared" si="18"/>
        <v>1306114</v>
      </c>
      <c r="CD8" s="126">
        <f t="shared" si="18"/>
        <v>94381</v>
      </c>
      <c r="CE8" s="126">
        <f t="shared" si="18"/>
        <v>3793</v>
      </c>
      <c r="CF8" s="127">
        <f t="shared" si="18"/>
        <v>0</v>
      </c>
      <c r="CG8" s="126">
        <f t="shared" si="18"/>
        <v>41211</v>
      </c>
      <c r="CH8" s="126">
        <f t="shared" si="18"/>
        <v>3749</v>
      </c>
      <c r="CI8" s="126">
        <f t="shared" si="18"/>
        <v>5228092</v>
      </c>
    </row>
    <row r="9" spans="1:87" s="123" customFormat="1" ht="12" customHeight="1">
      <c r="A9" s="124" t="s">
        <v>207</v>
      </c>
      <c r="B9" s="125" t="s">
        <v>211</v>
      </c>
      <c r="C9" s="124" t="s">
        <v>212</v>
      </c>
      <c r="D9" s="126">
        <f t="shared" si="3"/>
        <v>155560</v>
      </c>
      <c r="E9" s="126">
        <f t="shared" si="4"/>
        <v>155560</v>
      </c>
      <c r="F9" s="126">
        <v>0</v>
      </c>
      <c r="G9" s="126">
        <v>151433</v>
      </c>
      <c r="H9" s="126">
        <v>4127</v>
      </c>
      <c r="I9" s="126">
        <v>0</v>
      </c>
      <c r="J9" s="126">
        <v>0</v>
      </c>
      <c r="K9" s="127">
        <v>0</v>
      </c>
      <c r="L9" s="126">
        <f t="shared" si="5"/>
        <v>1059851</v>
      </c>
      <c r="M9" s="126">
        <f t="shared" si="6"/>
        <v>298695</v>
      </c>
      <c r="N9" s="126">
        <v>92121</v>
      </c>
      <c r="O9" s="126">
        <v>5513</v>
      </c>
      <c r="P9" s="126">
        <v>178908</v>
      </c>
      <c r="Q9" s="126">
        <v>22153</v>
      </c>
      <c r="R9" s="126">
        <f t="shared" si="7"/>
        <v>244969</v>
      </c>
      <c r="S9" s="126">
        <v>0</v>
      </c>
      <c r="T9" s="126">
        <v>199433</v>
      </c>
      <c r="U9" s="126">
        <v>45536</v>
      </c>
      <c r="V9" s="126">
        <v>0</v>
      </c>
      <c r="W9" s="126">
        <f t="shared" si="8"/>
        <v>516187</v>
      </c>
      <c r="X9" s="126">
        <v>343053</v>
      </c>
      <c r="Y9" s="126">
        <v>170945</v>
      </c>
      <c r="Z9" s="126">
        <v>2189</v>
      </c>
      <c r="AA9" s="126">
        <v>0</v>
      </c>
      <c r="AB9" s="127">
        <v>0</v>
      </c>
      <c r="AC9" s="126">
        <v>0</v>
      </c>
      <c r="AD9" s="126">
        <v>156595</v>
      </c>
      <c r="AE9" s="126">
        <f t="shared" si="9"/>
        <v>1372006</v>
      </c>
      <c r="AF9" s="126">
        <f t="shared" si="10"/>
        <v>35421</v>
      </c>
      <c r="AG9" s="126">
        <f t="shared" si="11"/>
        <v>35421</v>
      </c>
      <c r="AH9" s="126">
        <v>0</v>
      </c>
      <c r="AI9" s="126">
        <v>35421</v>
      </c>
      <c r="AJ9" s="126">
        <v>0</v>
      </c>
      <c r="AK9" s="126">
        <v>0</v>
      </c>
      <c r="AL9" s="126">
        <v>0</v>
      </c>
      <c r="AM9" s="127">
        <v>0</v>
      </c>
      <c r="AN9" s="126">
        <f t="shared" si="12"/>
        <v>382315</v>
      </c>
      <c r="AO9" s="126">
        <f t="shared" si="13"/>
        <v>214388</v>
      </c>
      <c r="AP9" s="126">
        <v>37909</v>
      </c>
      <c r="AQ9" s="126">
        <v>157493</v>
      </c>
      <c r="AR9" s="126">
        <v>18986</v>
      </c>
      <c r="AS9" s="126">
        <v>0</v>
      </c>
      <c r="AT9" s="126">
        <f t="shared" si="14"/>
        <v>103661</v>
      </c>
      <c r="AU9" s="126">
        <v>7131</v>
      </c>
      <c r="AV9" s="126">
        <v>96530</v>
      </c>
      <c r="AW9" s="126">
        <v>0</v>
      </c>
      <c r="AX9" s="126">
        <v>12469</v>
      </c>
      <c r="AY9" s="126">
        <f t="shared" si="15"/>
        <v>51797</v>
      </c>
      <c r="AZ9" s="126">
        <v>0</v>
      </c>
      <c r="BA9" s="126">
        <v>51797</v>
      </c>
      <c r="BB9" s="126">
        <v>0</v>
      </c>
      <c r="BC9" s="126">
        <v>0</v>
      </c>
      <c r="BD9" s="127">
        <v>0</v>
      </c>
      <c r="BE9" s="126">
        <v>0</v>
      </c>
      <c r="BF9" s="126">
        <v>81664</v>
      </c>
      <c r="BG9" s="126">
        <f t="shared" si="16"/>
        <v>499400</v>
      </c>
      <c r="BH9" s="126">
        <f t="shared" si="17"/>
        <v>190981</v>
      </c>
      <c r="BI9" s="126">
        <f t="shared" si="17"/>
        <v>190981</v>
      </c>
      <c r="BJ9" s="126">
        <f t="shared" si="17"/>
        <v>0</v>
      </c>
      <c r="BK9" s="126">
        <f t="shared" si="17"/>
        <v>186854</v>
      </c>
      <c r="BL9" s="126">
        <f t="shared" si="17"/>
        <v>4127</v>
      </c>
      <c r="BM9" s="126">
        <f t="shared" si="17"/>
        <v>0</v>
      </c>
      <c r="BN9" s="126">
        <f t="shared" si="17"/>
        <v>0</v>
      </c>
      <c r="BO9" s="127">
        <f t="shared" si="17"/>
        <v>0</v>
      </c>
      <c r="BP9" s="126">
        <f t="shared" si="17"/>
        <v>1442166</v>
      </c>
      <c r="BQ9" s="126">
        <f t="shared" si="17"/>
        <v>513083</v>
      </c>
      <c r="BR9" s="126">
        <f t="shared" si="17"/>
        <v>130030</v>
      </c>
      <c r="BS9" s="126">
        <f t="shared" si="17"/>
        <v>163006</v>
      </c>
      <c r="BT9" s="126">
        <f t="shared" si="17"/>
        <v>197894</v>
      </c>
      <c r="BU9" s="126">
        <f t="shared" si="17"/>
        <v>22153</v>
      </c>
      <c r="BV9" s="126">
        <f t="shared" si="17"/>
        <v>348630</v>
      </c>
      <c r="BW9" s="126">
        <f t="shared" si="17"/>
        <v>7131</v>
      </c>
      <c r="BX9" s="126">
        <f t="shared" si="18"/>
        <v>295963</v>
      </c>
      <c r="BY9" s="126">
        <f t="shared" si="18"/>
        <v>45536</v>
      </c>
      <c r="BZ9" s="126">
        <f t="shared" si="18"/>
        <v>12469</v>
      </c>
      <c r="CA9" s="126">
        <f t="shared" si="18"/>
        <v>567984</v>
      </c>
      <c r="CB9" s="126">
        <f t="shared" si="18"/>
        <v>343053</v>
      </c>
      <c r="CC9" s="126">
        <f t="shared" si="18"/>
        <v>222742</v>
      </c>
      <c r="CD9" s="126">
        <f t="shared" si="18"/>
        <v>2189</v>
      </c>
      <c r="CE9" s="126">
        <f t="shared" si="18"/>
        <v>0</v>
      </c>
      <c r="CF9" s="127">
        <f t="shared" si="18"/>
        <v>0</v>
      </c>
      <c r="CG9" s="126">
        <f t="shared" si="18"/>
        <v>0</v>
      </c>
      <c r="CH9" s="126">
        <f t="shared" si="18"/>
        <v>238259</v>
      </c>
      <c r="CI9" s="126">
        <f t="shared" si="18"/>
        <v>1871406</v>
      </c>
    </row>
    <row r="10" spans="1:87" s="123" customFormat="1" ht="12" customHeight="1">
      <c r="A10" s="124" t="s">
        <v>207</v>
      </c>
      <c r="B10" s="125" t="s">
        <v>213</v>
      </c>
      <c r="C10" s="124" t="s">
        <v>214</v>
      </c>
      <c r="D10" s="126">
        <f t="shared" si="3"/>
        <v>0</v>
      </c>
      <c r="E10" s="126">
        <f t="shared" si="4"/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7">
        <v>161752</v>
      </c>
      <c r="L10" s="126">
        <f t="shared" si="5"/>
        <v>486688</v>
      </c>
      <c r="M10" s="126">
        <f t="shared" si="6"/>
        <v>84737</v>
      </c>
      <c r="N10" s="126">
        <v>76212</v>
      </c>
      <c r="O10" s="126">
        <v>8525</v>
      </c>
      <c r="P10" s="126">
        <v>0</v>
      </c>
      <c r="Q10" s="126">
        <v>0</v>
      </c>
      <c r="R10" s="126">
        <f t="shared" si="7"/>
        <v>0</v>
      </c>
      <c r="S10" s="126">
        <v>0</v>
      </c>
      <c r="T10" s="126">
        <v>0</v>
      </c>
      <c r="U10" s="126">
        <v>0</v>
      </c>
      <c r="V10" s="126">
        <v>0</v>
      </c>
      <c r="W10" s="126">
        <f t="shared" si="8"/>
        <v>401951</v>
      </c>
      <c r="X10" s="126">
        <v>401951</v>
      </c>
      <c r="Y10" s="126">
        <v>0</v>
      </c>
      <c r="Z10" s="126">
        <v>0</v>
      </c>
      <c r="AA10" s="126">
        <v>0</v>
      </c>
      <c r="AB10" s="127">
        <v>769029</v>
      </c>
      <c r="AC10" s="126">
        <v>0</v>
      </c>
      <c r="AD10" s="126">
        <v>0</v>
      </c>
      <c r="AE10" s="126">
        <f t="shared" si="9"/>
        <v>486688</v>
      </c>
      <c r="AF10" s="126">
        <f t="shared" si="10"/>
        <v>0</v>
      </c>
      <c r="AG10" s="126">
        <f t="shared" si="11"/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7">
        <v>0</v>
      </c>
      <c r="AN10" s="126">
        <f t="shared" si="12"/>
        <v>220406</v>
      </c>
      <c r="AO10" s="126">
        <f t="shared" si="13"/>
        <v>15242</v>
      </c>
      <c r="AP10" s="126">
        <v>15242</v>
      </c>
      <c r="AQ10" s="126">
        <v>0</v>
      </c>
      <c r="AR10" s="126">
        <v>0</v>
      </c>
      <c r="AS10" s="126">
        <v>0</v>
      </c>
      <c r="AT10" s="126">
        <f t="shared" si="14"/>
        <v>48</v>
      </c>
      <c r="AU10" s="126">
        <v>48</v>
      </c>
      <c r="AV10" s="126">
        <v>0</v>
      </c>
      <c r="AW10" s="126">
        <v>0</v>
      </c>
      <c r="AX10" s="126">
        <v>0</v>
      </c>
      <c r="AY10" s="126">
        <f t="shared" si="15"/>
        <v>205116</v>
      </c>
      <c r="AZ10" s="126">
        <v>0</v>
      </c>
      <c r="BA10" s="126">
        <v>162124</v>
      </c>
      <c r="BB10" s="126">
        <v>0</v>
      </c>
      <c r="BC10" s="126">
        <v>42992</v>
      </c>
      <c r="BD10" s="127">
        <v>43288</v>
      </c>
      <c r="BE10" s="126">
        <v>0</v>
      </c>
      <c r="BF10" s="126">
        <v>55</v>
      </c>
      <c r="BG10" s="126">
        <f t="shared" si="16"/>
        <v>220461</v>
      </c>
      <c r="BH10" s="126">
        <f t="shared" si="17"/>
        <v>0</v>
      </c>
      <c r="BI10" s="126">
        <f t="shared" si="17"/>
        <v>0</v>
      </c>
      <c r="BJ10" s="126">
        <f t="shared" si="17"/>
        <v>0</v>
      </c>
      <c r="BK10" s="126">
        <f t="shared" si="17"/>
        <v>0</v>
      </c>
      <c r="BL10" s="126">
        <f t="shared" si="17"/>
        <v>0</v>
      </c>
      <c r="BM10" s="126">
        <f t="shared" si="17"/>
        <v>0</v>
      </c>
      <c r="BN10" s="126">
        <f t="shared" si="17"/>
        <v>0</v>
      </c>
      <c r="BO10" s="127">
        <f t="shared" si="17"/>
        <v>161752</v>
      </c>
      <c r="BP10" s="126">
        <f t="shared" si="17"/>
        <v>707094</v>
      </c>
      <c r="BQ10" s="126">
        <f t="shared" si="17"/>
        <v>99979</v>
      </c>
      <c r="BR10" s="126">
        <f t="shared" si="17"/>
        <v>91454</v>
      </c>
      <c r="BS10" s="126">
        <f t="shared" si="17"/>
        <v>8525</v>
      </c>
      <c r="BT10" s="126">
        <f t="shared" si="17"/>
        <v>0</v>
      </c>
      <c r="BU10" s="126">
        <f t="shared" si="17"/>
        <v>0</v>
      </c>
      <c r="BV10" s="126">
        <f t="shared" si="17"/>
        <v>48</v>
      </c>
      <c r="BW10" s="126">
        <f t="shared" si="17"/>
        <v>48</v>
      </c>
      <c r="BX10" s="126">
        <f t="shared" si="18"/>
        <v>0</v>
      </c>
      <c r="BY10" s="126">
        <f t="shared" si="18"/>
        <v>0</v>
      </c>
      <c r="BZ10" s="126">
        <f t="shared" si="18"/>
        <v>0</v>
      </c>
      <c r="CA10" s="126">
        <f t="shared" si="18"/>
        <v>607067</v>
      </c>
      <c r="CB10" s="126">
        <f t="shared" si="18"/>
        <v>401951</v>
      </c>
      <c r="CC10" s="126">
        <f t="shared" si="18"/>
        <v>162124</v>
      </c>
      <c r="CD10" s="126">
        <f t="shared" si="18"/>
        <v>0</v>
      </c>
      <c r="CE10" s="126">
        <f t="shared" si="18"/>
        <v>42992</v>
      </c>
      <c r="CF10" s="127">
        <f t="shared" si="18"/>
        <v>812317</v>
      </c>
      <c r="CG10" s="126">
        <f t="shared" si="18"/>
        <v>0</v>
      </c>
      <c r="CH10" s="126">
        <f t="shared" si="18"/>
        <v>55</v>
      </c>
      <c r="CI10" s="126">
        <f t="shared" si="18"/>
        <v>707149</v>
      </c>
    </row>
    <row r="11" spans="1:87" s="123" customFormat="1" ht="12" customHeight="1">
      <c r="A11" s="124" t="s">
        <v>207</v>
      </c>
      <c r="B11" s="125" t="s">
        <v>215</v>
      </c>
      <c r="C11" s="124" t="s">
        <v>216</v>
      </c>
      <c r="D11" s="126">
        <f t="shared" si="3"/>
        <v>0</v>
      </c>
      <c r="E11" s="126">
        <f t="shared" si="4"/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7">
        <v>0</v>
      </c>
      <c r="L11" s="126">
        <f t="shared" si="5"/>
        <v>1570338</v>
      </c>
      <c r="M11" s="126">
        <f t="shared" si="6"/>
        <v>345403</v>
      </c>
      <c r="N11" s="126">
        <v>147391</v>
      </c>
      <c r="O11" s="126">
        <v>78506</v>
      </c>
      <c r="P11" s="126">
        <v>119506</v>
      </c>
      <c r="Q11" s="126">
        <v>0</v>
      </c>
      <c r="R11" s="126">
        <f t="shared" si="7"/>
        <v>217521</v>
      </c>
      <c r="S11" s="126">
        <v>72137</v>
      </c>
      <c r="T11" s="126">
        <v>144659</v>
      </c>
      <c r="U11" s="126">
        <v>725</v>
      </c>
      <c r="V11" s="126">
        <v>0</v>
      </c>
      <c r="W11" s="126">
        <f t="shared" si="8"/>
        <v>1007414</v>
      </c>
      <c r="X11" s="126">
        <v>113866</v>
      </c>
      <c r="Y11" s="126">
        <v>796240</v>
      </c>
      <c r="Z11" s="126">
        <v>83411</v>
      </c>
      <c r="AA11" s="126">
        <v>13897</v>
      </c>
      <c r="AB11" s="127">
        <v>0</v>
      </c>
      <c r="AC11" s="126">
        <v>0</v>
      </c>
      <c r="AD11" s="126">
        <v>103029</v>
      </c>
      <c r="AE11" s="126">
        <f t="shared" si="9"/>
        <v>1673367</v>
      </c>
      <c r="AF11" s="126">
        <f t="shared" si="10"/>
        <v>0</v>
      </c>
      <c r="AG11" s="126">
        <f t="shared" si="11"/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7">
        <v>0</v>
      </c>
      <c r="AN11" s="126">
        <f t="shared" si="12"/>
        <v>0</v>
      </c>
      <c r="AO11" s="126">
        <f t="shared" si="13"/>
        <v>0</v>
      </c>
      <c r="AP11" s="126">
        <v>0</v>
      </c>
      <c r="AQ11" s="126">
        <v>0</v>
      </c>
      <c r="AR11" s="126">
        <v>0</v>
      </c>
      <c r="AS11" s="126">
        <v>0</v>
      </c>
      <c r="AT11" s="126">
        <f t="shared" si="14"/>
        <v>0</v>
      </c>
      <c r="AU11" s="126">
        <v>0</v>
      </c>
      <c r="AV11" s="126">
        <v>0</v>
      </c>
      <c r="AW11" s="126">
        <v>0</v>
      </c>
      <c r="AX11" s="126">
        <v>0</v>
      </c>
      <c r="AY11" s="126">
        <f t="shared" si="15"/>
        <v>0</v>
      </c>
      <c r="AZ11" s="126">
        <v>0</v>
      </c>
      <c r="BA11" s="126">
        <v>0</v>
      </c>
      <c r="BB11" s="126">
        <v>0</v>
      </c>
      <c r="BC11" s="126">
        <v>0</v>
      </c>
      <c r="BD11" s="127">
        <v>188718</v>
      </c>
      <c r="BE11" s="126">
        <v>0</v>
      </c>
      <c r="BF11" s="126">
        <v>0</v>
      </c>
      <c r="BG11" s="126">
        <f t="shared" si="16"/>
        <v>0</v>
      </c>
      <c r="BH11" s="126">
        <f t="shared" si="17"/>
        <v>0</v>
      </c>
      <c r="BI11" s="126">
        <f t="shared" si="17"/>
        <v>0</v>
      </c>
      <c r="BJ11" s="126">
        <f t="shared" si="17"/>
        <v>0</v>
      </c>
      <c r="BK11" s="126">
        <f t="shared" si="17"/>
        <v>0</v>
      </c>
      <c r="BL11" s="126">
        <f t="shared" si="17"/>
        <v>0</v>
      </c>
      <c r="BM11" s="126">
        <f t="shared" si="17"/>
        <v>0</v>
      </c>
      <c r="BN11" s="126">
        <f t="shared" si="17"/>
        <v>0</v>
      </c>
      <c r="BO11" s="127">
        <f t="shared" si="17"/>
        <v>0</v>
      </c>
      <c r="BP11" s="126">
        <f t="shared" si="17"/>
        <v>1570338</v>
      </c>
      <c r="BQ11" s="126">
        <f t="shared" si="17"/>
        <v>345403</v>
      </c>
      <c r="BR11" s="126">
        <f t="shared" si="17"/>
        <v>147391</v>
      </c>
      <c r="BS11" s="126">
        <f t="shared" si="17"/>
        <v>78506</v>
      </c>
      <c r="BT11" s="126">
        <f t="shared" si="17"/>
        <v>119506</v>
      </c>
      <c r="BU11" s="126">
        <f t="shared" si="17"/>
        <v>0</v>
      </c>
      <c r="BV11" s="126">
        <f t="shared" si="17"/>
        <v>217521</v>
      </c>
      <c r="BW11" s="126">
        <f t="shared" si="17"/>
        <v>72137</v>
      </c>
      <c r="BX11" s="126">
        <f t="shared" si="18"/>
        <v>144659</v>
      </c>
      <c r="BY11" s="126">
        <f t="shared" si="18"/>
        <v>725</v>
      </c>
      <c r="BZ11" s="126">
        <f t="shared" si="18"/>
        <v>0</v>
      </c>
      <c r="CA11" s="126">
        <f t="shared" si="18"/>
        <v>1007414</v>
      </c>
      <c r="CB11" s="126">
        <f t="shared" si="18"/>
        <v>113866</v>
      </c>
      <c r="CC11" s="126">
        <f t="shared" si="18"/>
        <v>796240</v>
      </c>
      <c r="CD11" s="126">
        <f t="shared" si="18"/>
        <v>83411</v>
      </c>
      <c r="CE11" s="126">
        <f t="shared" si="18"/>
        <v>13897</v>
      </c>
      <c r="CF11" s="127">
        <f t="shared" si="18"/>
        <v>188718</v>
      </c>
      <c r="CG11" s="126">
        <f t="shared" si="18"/>
        <v>0</v>
      </c>
      <c r="CH11" s="126">
        <f t="shared" si="18"/>
        <v>103029</v>
      </c>
      <c r="CI11" s="126">
        <f t="shared" si="18"/>
        <v>1673367</v>
      </c>
    </row>
    <row r="12" spans="1:87" s="123" customFormat="1" ht="12" customHeight="1">
      <c r="A12" s="124" t="s">
        <v>207</v>
      </c>
      <c r="B12" s="125" t="s">
        <v>217</v>
      </c>
      <c r="C12" s="124" t="s">
        <v>218</v>
      </c>
      <c r="D12" s="139">
        <f t="shared" si="3"/>
        <v>34577</v>
      </c>
      <c r="E12" s="139">
        <f t="shared" si="4"/>
        <v>34577</v>
      </c>
      <c r="F12" s="139">
        <v>0</v>
      </c>
      <c r="G12" s="139">
        <v>30639</v>
      </c>
      <c r="H12" s="139">
        <v>3938</v>
      </c>
      <c r="I12" s="139">
        <v>0</v>
      </c>
      <c r="J12" s="139">
        <v>0</v>
      </c>
      <c r="K12" s="140">
        <v>0</v>
      </c>
      <c r="L12" s="139">
        <f t="shared" si="5"/>
        <v>921089</v>
      </c>
      <c r="M12" s="139">
        <f t="shared" si="6"/>
        <v>374414</v>
      </c>
      <c r="N12" s="139">
        <v>42515</v>
      </c>
      <c r="O12" s="139">
        <v>103169</v>
      </c>
      <c r="P12" s="139">
        <v>228730</v>
      </c>
      <c r="Q12" s="139">
        <v>0</v>
      </c>
      <c r="R12" s="139">
        <f t="shared" si="7"/>
        <v>182362</v>
      </c>
      <c r="S12" s="139">
        <v>43634</v>
      </c>
      <c r="T12" s="139">
        <v>130660</v>
      </c>
      <c r="U12" s="139">
        <v>8068</v>
      </c>
      <c r="V12" s="139">
        <v>0</v>
      </c>
      <c r="W12" s="139">
        <f t="shared" si="8"/>
        <v>364313</v>
      </c>
      <c r="X12" s="139">
        <v>207757</v>
      </c>
      <c r="Y12" s="139">
        <v>146494</v>
      </c>
      <c r="Z12" s="139">
        <v>10062</v>
      </c>
      <c r="AA12" s="139">
        <v>0</v>
      </c>
      <c r="AB12" s="140">
        <v>0</v>
      </c>
      <c r="AC12" s="139">
        <v>0</v>
      </c>
      <c r="AD12" s="139">
        <v>5754</v>
      </c>
      <c r="AE12" s="139">
        <f t="shared" si="9"/>
        <v>961420</v>
      </c>
      <c r="AF12" s="139">
        <f t="shared" si="10"/>
        <v>2615</v>
      </c>
      <c r="AG12" s="139">
        <f t="shared" si="11"/>
        <v>2615</v>
      </c>
      <c r="AH12" s="139">
        <v>0</v>
      </c>
      <c r="AI12" s="139">
        <v>2615</v>
      </c>
      <c r="AJ12" s="139">
        <v>0</v>
      </c>
      <c r="AK12" s="139">
        <v>0</v>
      </c>
      <c r="AL12" s="139">
        <v>0</v>
      </c>
      <c r="AM12" s="140">
        <v>0</v>
      </c>
      <c r="AN12" s="139">
        <f t="shared" si="12"/>
        <v>246988</v>
      </c>
      <c r="AO12" s="139">
        <f t="shared" si="13"/>
        <v>153946</v>
      </c>
      <c r="AP12" s="139">
        <v>42515</v>
      </c>
      <c r="AQ12" s="139">
        <v>68209</v>
      </c>
      <c r="AR12" s="139">
        <v>43222</v>
      </c>
      <c r="AS12" s="139">
        <v>0</v>
      </c>
      <c r="AT12" s="139">
        <f t="shared" si="14"/>
        <v>54269</v>
      </c>
      <c r="AU12" s="139">
        <v>12361</v>
      </c>
      <c r="AV12" s="139">
        <v>41908</v>
      </c>
      <c r="AW12" s="139">
        <v>0</v>
      </c>
      <c r="AX12" s="139">
        <v>0</v>
      </c>
      <c r="AY12" s="139">
        <f t="shared" si="15"/>
        <v>38773</v>
      </c>
      <c r="AZ12" s="139">
        <v>6510</v>
      </c>
      <c r="BA12" s="139">
        <v>32263</v>
      </c>
      <c r="BB12" s="139">
        <v>0</v>
      </c>
      <c r="BC12" s="139">
        <v>0</v>
      </c>
      <c r="BD12" s="140">
        <v>0</v>
      </c>
      <c r="BE12" s="139">
        <v>0</v>
      </c>
      <c r="BF12" s="139">
        <v>5753</v>
      </c>
      <c r="BG12" s="139">
        <f t="shared" si="16"/>
        <v>255356</v>
      </c>
      <c r="BH12" s="139">
        <f t="shared" si="17"/>
        <v>37192</v>
      </c>
      <c r="BI12" s="139">
        <f t="shared" si="17"/>
        <v>37192</v>
      </c>
      <c r="BJ12" s="139">
        <f t="shared" si="17"/>
        <v>0</v>
      </c>
      <c r="BK12" s="139">
        <f t="shared" si="17"/>
        <v>33254</v>
      </c>
      <c r="BL12" s="139">
        <f t="shared" si="17"/>
        <v>3938</v>
      </c>
      <c r="BM12" s="139">
        <f t="shared" si="17"/>
        <v>0</v>
      </c>
      <c r="BN12" s="139">
        <f t="shared" si="17"/>
        <v>0</v>
      </c>
      <c r="BO12" s="140">
        <f t="shared" si="17"/>
        <v>0</v>
      </c>
      <c r="BP12" s="139">
        <f t="shared" si="17"/>
        <v>1168077</v>
      </c>
      <c r="BQ12" s="139">
        <f t="shared" si="17"/>
        <v>528360</v>
      </c>
      <c r="BR12" s="139">
        <f t="shared" si="17"/>
        <v>85030</v>
      </c>
      <c r="BS12" s="139">
        <f t="shared" si="17"/>
        <v>171378</v>
      </c>
      <c r="BT12" s="139">
        <f t="shared" si="17"/>
        <v>271952</v>
      </c>
      <c r="BU12" s="139">
        <f t="shared" si="17"/>
        <v>0</v>
      </c>
      <c r="BV12" s="139">
        <f t="shared" si="17"/>
        <v>236631</v>
      </c>
      <c r="BW12" s="139">
        <f t="shared" si="17"/>
        <v>55995</v>
      </c>
      <c r="BX12" s="139">
        <f t="shared" si="18"/>
        <v>172568</v>
      </c>
      <c r="BY12" s="139">
        <f t="shared" si="18"/>
        <v>8068</v>
      </c>
      <c r="BZ12" s="139">
        <f t="shared" si="18"/>
        <v>0</v>
      </c>
      <c r="CA12" s="139">
        <f t="shared" si="18"/>
        <v>403086</v>
      </c>
      <c r="CB12" s="139">
        <f t="shared" si="18"/>
        <v>214267</v>
      </c>
      <c r="CC12" s="139">
        <f t="shared" si="18"/>
        <v>178757</v>
      </c>
      <c r="CD12" s="139">
        <f t="shared" si="18"/>
        <v>10062</v>
      </c>
      <c r="CE12" s="139">
        <f t="shared" si="18"/>
        <v>0</v>
      </c>
      <c r="CF12" s="140">
        <f t="shared" si="18"/>
        <v>0</v>
      </c>
      <c r="CG12" s="139">
        <f t="shared" si="18"/>
        <v>0</v>
      </c>
      <c r="CH12" s="139">
        <f t="shared" si="18"/>
        <v>11507</v>
      </c>
      <c r="CI12" s="139">
        <f t="shared" si="18"/>
        <v>1216776</v>
      </c>
    </row>
    <row r="13" spans="1:87" s="123" customFormat="1" ht="12" customHeight="1">
      <c r="A13" s="124" t="s">
        <v>207</v>
      </c>
      <c r="B13" s="125" t="s">
        <v>219</v>
      </c>
      <c r="C13" s="124" t="s">
        <v>220</v>
      </c>
      <c r="D13" s="139">
        <f t="shared" si="3"/>
        <v>445679</v>
      </c>
      <c r="E13" s="139">
        <f t="shared" si="4"/>
        <v>428030</v>
      </c>
      <c r="F13" s="139">
        <v>0</v>
      </c>
      <c r="G13" s="139">
        <v>428030</v>
      </c>
      <c r="H13" s="139">
        <v>0</v>
      </c>
      <c r="I13" s="139">
        <v>0</v>
      </c>
      <c r="J13" s="139">
        <v>17649</v>
      </c>
      <c r="K13" s="140">
        <v>0</v>
      </c>
      <c r="L13" s="139">
        <f t="shared" si="5"/>
        <v>1157133</v>
      </c>
      <c r="M13" s="139">
        <f t="shared" si="6"/>
        <v>276992</v>
      </c>
      <c r="N13" s="139">
        <v>82587</v>
      </c>
      <c r="O13" s="139">
        <v>0</v>
      </c>
      <c r="P13" s="139">
        <v>187416</v>
      </c>
      <c r="Q13" s="139">
        <v>6989</v>
      </c>
      <c r="R13" s="139">
        <f t="shared" si="7"/>
        <v>52711</v>
      </c>
      <c r="S13" s="139">
        <v>19623</v>
      </c>
      <c r="T13" s="139">
        <v>27438</v>
      </c>
      <c r="U13" s="139">
        <v>5650</v>
      </c>
      <c r="V13" s="139">
        <v>0</v>
      </c>
      <c r="W13" s="139">
        <f t="shared" si="8"/>
        <v>827430</v>
      </c>
      <c r="X13" s="139">
        <v>348697</v>
      </c>
      <c r="Y13" s="139">
        <v>431573</v>
      </c>
      <c r="Z13" s="139">
        <v>32102</v>
      </c>
      <c r="AA13" s="139">
        <v>15058</v>
      </c>
      <c r="AB13" s="140">
        <v>0</v>
      </c>
      <c r="AC13" s="139">
        <v>0</v>
      </c>
      <c r="AD13" s="139">
        <v>11564</v>
      </c>
      <c r="AE13" s="139">
        <f t="shared" si="9"/>
        <v>1614376</v>
      </c>
      <c r="AF13" s="139">
        <f t="shared" si="10"/>
        <v>55682</v>
      </c>
      <c r="AG13" s="139">
        <f t="shared" si="11"/>
        <v>54637</v>
      </c>
      <c r="AH13" s="139">
        <v>0</v>
      </c>
      <c r="AI13" s="139">
        <v>54637</v>
      </c>
      <c r="AJ13" s="139">
        <v>0</v>
      </c>
      <c r="AK13" s="139">
        <v>0</v>
      </c>
      <c r="AL13" s="139">
        <v>1045</v>
      </c>
      <c r="AM13" s="140">
        <v>0</v>
      </c>
      <c r="AN13" s="139">
        <f t="shared" si="12"/>
        <v>149156</v>
      </c>
      <c r="AO13" s="139">
        <f t="shared" si="13"/>
        <v>8331</v>
      </c>
      <c r="AP13" s="139">
        <v>8331</v>
      </c>
      <c r="AQ13" s="139">
        <v>0</v>
      </c>
      <c r="AR13" s="139">
        <v>0</v>
      </c>
      <c r="AS13" s="139">
        <v>0</v>
      </c>
      <c r="AT13" s="139">
        <f t="shared" si="14"/>
        <v>38373</v>
      </c>
      <c r="AU13" s="139">
        <v>0</v>
      </c>
      <c r="AV13" s="139">
        <v>38373</v>
      </c>
      <c r="AW13" s="139">
        <v>0</v>
      </c>
      <c r="AX13" s="139">
        <v>0</v>
      </c>
      <c r="AY13" s="139">
        <f t="shared" si="15"/>
        <v>102452</v>
      </c>
      <c r="AZ13" s="139">
        <v>43388</v>
      </c>
      <c r="BA13" s="139">
        <v>57565</v>
      </c>
      <c r="BB13" s="139">
        <v>0</v>
      </c>
      <c r="BC13" s="139">
        <v>1499</v>
      </c>
      <c r="BD13" s="140">
        <v>0</v>
      </c>
      <c r="BE13" s="139">
        <v>0</v>
      </c>
      <c r="BF13" s="139">
        <v>794</v>
      </c>
      <c r="BG13" s="139">
        <f t="shared" si="16"/>
        <v>205632</v>
      </c>
      <c r="BH13" s="139">
        <f t="shared" si="17"/>
        <v>501361</v>
      </c>
      <c r="BI13" s="139">
        <f t="shared" si="17"/>
        <v>482667</v>
      </c>
      <c r="BJ13" s="139">
        <f t="shared" si="17"/>
        <v>0</v>
      </c>
      <c r="BK13" s="139">
        <f t="shared" si="17"/>
        <v>482667</v>
      </c>
      <c r="BL13" s="139">
        <f t="shared" si="17"/>
        <v>0</v>
      </c>
      <c r="BM13" s="139">
        <f t="shared" si="17"/>
        <v>0</v>
      </c>
      <c r="BN13" s="139">
        <f t="shared" si="17"/>
        <v>18694</v>
      </c>
      <c r="BO13" s="140">
        <f t="shared" si="17"/>
        <v>0</v>
      </c>
      <c r="BP13" s="139">
        <f t="shared" si="17"/>
        <v>1306289</v>
      </c>
      <c r="BQ13" s="139">
        <f t="shared" si="17"/>
        <v>285323</v>
      </c>
      <c r="BR13" s="139">
        <f t="shared" si="17"/>
        <v>90918</v>
      </c>
      <c r="BS13" s="139">
        <f t="shared" si="17"/>
        <v>0</v>
      </c>
      <c r="BT13" s="139">
        <f t="shared" si="17"/>
        <v>187416</v>
      </c>
      <c r="BU13" s="139">
        <f t="shared" si="17"/>
        <v>6989</v>
      </c>
      <c r="BV13" s="139">
        <f t="shared" si="17"/>
        <v>91084</v>
      </c>
      <c r="BW13" s="139">
        <f t="shared" si="17"/>
        <v>19623</v>
      </c>
      <c r="BX13" s="139">
        <f t="shared" si="18"/>
        <v>65811</v>
      </c>
      <c r="BY13" s="139">
        <f t="shared" si="18"/>
        <v>5650</v>
      </c>
      <c r="BZ13" s="139">
        <f t="shared" si="18"/>
        <v>0</v>
      </c>
      <c r="CA13" s="139">
        <f t="shared" si="18"/>
        <v>929882</v>
      </c>
      <c r="CB13" s="139">
        <f t="shared" si="18"/>
        <v>392085</v>
      </c>
      <c r="CC13" s="139">
        <f t="shared" si="18"/>
        <v>489138</v>
      </c>
      <c r="CD13" s="139">
        <f t="shared" si="18"/>
        <v>32102</v>
      </c>
      <c r="CE13" s="139">
        <f t="shared" si="18"/>
        <v>16557</v>
      </c>
      <c r="CF13" s="140">
        <f t="shared" si="18"/>
        <v>0</v>
      </c>
      <c r="CG13" s="139">
        <f t="shared" si="18"/>
        <v>0</v>
      </c>
      <c r="CH13" s="139">
        <f t="shared" si="18"/>
        <v>12358</v>
      </c>
      <c r="CI13" s="139">
        <f t="shared" si="18"/>
        <v>1820008</v>
      </c>
    </row>
    <row r="14" spans="1:87" s="123" customFormat="1" ht="12" customHeight="1">
      <c r="A14" s="124" t="s">
        <v>207</v>
      </c>
      <c r="B14" s="125" t="s">
        <v>221</v>
      </c>
      <c r="C14" s="124" t="s">
        <v>222</v>
      </c>
      <c r="D14" s="139">
        <f t="shared" si="3"/>
        <v>0</v>
      </c>
      <c r="E14" s="139">
        <f t="shared" si="4"/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40">
        <v>100984</v>
      </c>
      <c r="L14" s="139">
        <f t="shared" si="5"/>
        <v>444081</v>
      </c>
      <c r="M14" s="139">
        <f t="shared" si="6"/>
        <v>52407</v>
      </c>
      <c r="N14" s="139">
        <v>35852</v>
      </c>
      <c r="O14" s="139">
        <v>16555</v>
      </c>
      <c r="P14" s="139">
        <v>0</v>
      </c>
      <c r="Q14" s="139">
        <v>0</v>
      </c>
      <c r="R14" s="139">
        <f t="shared" si="7"/>
        <v>0</v>
      </c>
      <c r="S14" s="139"/>
      <c r="T14" s="139">
        <v>0</v>
      </c>
      <c r="U14" s="139">
        <v>0</v>
      </c>
      <c r="V14" s="139">
        <v>0</v>
      </c>
      <c r="W14" s="139">
        <f t="shared" si="8"/>
        <v>391674</v>
      </c>
      <c r="X14" s="139">
        <v>391674</v>
      </c>
      <c r="Y14" s="139">
        <v>0</v>
      </c>
      <c r="Z14" s="139">
        <v>0</v>
      </c>
      <c r="AA14" s="139">
        <v>0</v>
      </c>
      <c r="AB14" s="140">
        <v>811899</v>
      </c>
      <c r="AC14" s="139">
        <v>0</v>
      </c>
      <c r="AD14" s="139">
        <v>0</v>
      </c>
      <c r="AE14" s="139">
        <f t="shared" si="9"/>
        <v>444081</v>
      </c>
      <c r="AF14" s="139">
        <f t="shared" si="10"/>
        <v>0</v>
      </c>
      <c r="AG14" s="139">
        <f t="shared" si="11"/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40">
        <v>0</v>
      </c>
      <c r="AN14" s="139">
        <f t="shared" si="12"/>
        <v>0</v>
      </c>
      <c r="AO14" s="139">
        <f t="shared" si="13"/>
        <v>0</v>
      </c>
      <c r="AP14" s="139">
        <v>0</v>
      </c>
      <c r="AQ14" s="139">
        <v>0</v>
      </c>
      <c r="AR14" s="139">
        <v>0</v>
      </c>
      <c r="AS14" s="139">
        <v>0</v>
      </c>
      <c r="AT14" s="139">
        <f t="shared" si="14"/>
        <v>0</v>
      </c>
      <c r="AU14" s="139">
        <v>0</v>
      </c>
      <c r="AV14" s="139">
        <v>0</v>
      </c>
      <c r="AW14" s="139">
        <v>0</v>
      </c>
      <c r="AX14" s="139">
        <v>0</v>
      </c>
      <c r="AY14" s="139">
        <f t="shared" si="15"/>
        <v>0</v>
      </c>
      <c r="AZ14" s="139">
        <v>0</v>
      </c>
      <c r="BA14" s="139">
        <v>0</v>
      </c>
      <c r="BB14" s="139">
        <v>0</v>
      </c>
      <c r="BC14" s="139">
        <v>0</v>
      </c>
      <c r="BD14" s="140">
        <v>177494</v>
      </c>
      <c r="BE14" s="139">
        <v>0</v>
      </c>
      <c r="BF14" s="139">
        <v>0</v>
      </c>
      <c r="BG14" s="139">
        <f t="shared" si="16"/>
        <v>0</v>
      </c>
      <c r="BH14" s="139">
        <f t="shared" si="17"/>
        <v>0</v>
      </c>
      <c r="BI14" s="139">
        <f t="shared" si="17"/>
        <v>0</v>
      </c>
      <c r="BJ14" s="139">
        <f t="shared" si="17"/>
        <v>0</v>
      </c>
      <c r="BK14" s="139">
        <f t="shared" si="17"/>
        <v>0</v>
      </c>
      <c r="BL14" s="139">
        <f t="shared" si="17"/>
        <v>0</v>
      </c>
      <c r="BM14" s="139">
        <f t="shared" si="17"/>
        <v>0</v>
      </c>
      <c r="BN14" s="139">
        <f t="shared" si="17"/>
        <v>0</v>
      </c>
      <c r="BO14" s="140">
        <f t="shared" si="17"/>
        <v>100984</v>
      </c>
      <c r="BP14" s="139">
        <f t="shared" si="17"/>
        <v>444081</v>
      </c>
      <c r="BQ14" s="139">
        <f t="shared" si="17"/>
        <v>52407</v>
      </c>
      <c r="BR14" s="139">
        <f t="shared" si="17"/>
        <v>35852</v>
      </c>
      <c r="BS14" s="139">
        <f t="shared" si="17"/>
        <v>16555</v>
      </c>
      <c r="BT14" s="139">
        <f t="shared" si="17"/>
        <v>0</v>
      </c>
      <c r="BU14" s="139">
        <f t="shared" si="17"/>
        <v>0</v>
      </c>
      <c r="BV14" s="139">
        <f t="shared" si="17"/>
        <v>0</v>
      </c>
      <c r="BW14" s="139">
        <f t="shared" si="17"/>
        <v>0</v>
      </c>
      <c r="BX14" s="139">
        <f t="shared" si="18"/>
        <v>0</v>
      </c>
      <c r="BY14" s="139">
        <f t="shared" si="18"/>
        <v>0</v>
      </c>
      <c r="BZ14" s="139">
        <f t="shared" si="18"/>
        <v>0</v>
      </c>
      <c r="CA14" s="139">
        <f t="shared" si="18"/>
        <v>391674</v>
      </c>
      <c r="CB14" s="139">
        <f t="shared" si="18"/>
        <v>391674</v>
      </c>
      <c r="CC14" s="139">
        <f t="shared" si="18"/>
        <v>0</v>
      </c>
      <c r="CD14" s="139">
        <f t="shared" si="18"/>
        <v>0</v>
      </c>
      <c r="CE14" s="139">
        <f t="shared" si="18"/>
        <v>0</v>
      </c>
      <c r="CF14" s="140">
        <f t="shared" si="18"/>
        <v>989393</v>
      </c>
      <c r="CG14" s="139">
        <f t="shared" si="18"/>
        <v>0</v>
      </c>
      <c r="CH14" s="139">
        <f t="shared" si="18"/>
        <v>0</v>
      </c>
      <c r="CI14" s="139">
        <f t="shared" si="18"/>
        <v>444081</v>
      </c>
    </row>
    <row r="15" spans="1:87" s="123" customFormat="1" ht="12" customHeight="1">
      <c r="A15" s="124" t="s">
        <v>207</v>
      </c>
      <c r="B15" s="125" t="s">
        <v>223</v>
      </c>
      <c r="C15" s="124" t="s">
        <v>224</v>
      </c>
      <c r="D15" s="139">
        <f t="shared" si="3"/>
        <v>0</v>
      </c>
      <c r="E15" s="139">
        <f t="shared" si="4"/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40">
        <v>1092147</v>
      </c>
      <c r="L15" s="139">
        <f t="shared" si="5"/>
        <v>634305</v>
      </c>
      <c r="M15" s="139">
        <f t="shared" si="6"/>
        <v>115862</v>
      </c>
      <c r="N15" s="139">
        <v>81809</v>
      </c>
      <c r="O15" s="139">
        <v>0</v>
      </c>
      <c r="P15" s="139">
        <v>23651</v>
      </c>
      <c r="Q15" s="139">
        <v>10402</v>
      </c>
      <c r="R15" s="139">
        <f t="shared" si="7"/>
        <v>162887</v>
      </c>
      <c r="S15" s="139">
        <v>15594</v>
      </c>
      <c r="T15" s="139">
        <v>143273</v>
      </c>
      <c r="U15" s="139">
        <v>4020</v>
      </c>
      <c r="V15" s="139">
        <v>1301</v>
      </c>
      <c r="W15" s="139">
        <f t="shared" si="8"/>
        <v>354255</v>
      </c>
      <c r="X15" s="139">
        <v>195670</v>
      </c>
      <c r="Y15" s="139">
        <v>154947</v>
      </c>
      <c r="Z15" s="139">
        <v>3595</v>
      </c>
      <c r="AA15" s="139">
        <v>43</v>
      </c>
      <c r="AB15" s="140">
        <v>0</v>
      </c>
      <c r="AC15" s="139">
        <v>0</v>
      </c>
      <c r="AD15" s="139">
        <v>0</v>
      </c>
      <c r="AE15" s="139">
        <f t="shared" si="9"/>
        <v>634305</v>
      </c>
      <c r="AF15" s="139">
        <f t="shared" si="10"/>
        <v>0</v>
      </c>
      <c r="AG15" s="139">
        <f t="shared" si="11"/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40">
        <v>0</v>
      </c>
      <c r="AN15" s="139">
        <f t="shared" si="12"/>
        <v>0</v>
      </c>
      <c r="AO15" s="139">
        <f t="shared" si="13"/>
        <v>0</v>
      </c>
      <c r="AP15" s="139">
        <v>0</v>
      </c>
      <c r="AQ15" s="139">
        <v>0</v>
      </c>
      <c r="AR15" s="139">
        <v>0</v>
      </c>
      <c r="AS15" s="139">
        <v>0</v>
      </c>
      <c r="AT15" s="139">
        <f t="shared" si="14"/>
        <v>0</v>
      </c>
      <c r="AU15" s="139">
        <v>0</v>
      </c>
      <c r="AV15" s="139">
        <v>0</v>
      </c>
      <c r="AW15" s="139">
        <v>0</v>
      </c>
      <c r="AX15" s="139">
        <v>0</v>
      </c>
      <c r="AY15" s="139">
        <f t="shared" si="15"/>
        <v>0</v>
      </c>
      <c r="AZ15" s="139">
        <v>0</v>
      </c>
      <c r="BA15" s="139">
        <v>0</v>
      </c>
      <c r="BB15" s="139">
        <v>0</v>
      </c>
      <c r="BC15" s="139">
        <v>0</v>
      </c>
      <c r="BD15" s="140">
        <v>77635</v>
      </c>
      <c r="BE15" s="139">
        <v>0</v>
      </c>
      <c r="BF15" s="139">
        <v>0</v>
      </c>
      <c r="BG15" s="139">
        <f t="shared" si="16"/>
        <v>0</v>
      </c>
      <c r="BH15" s="139">
        <f t="shared" si="17"/>
        <v>0</v>
      </c>
      <c r="BI15" s="139">
        <f t="shared" si="17"/>
        <v>0</v>
      </c>
      <c r="BJ15" s="139">
        <f t="shared" si="17"/>
        <v>0</v>
      </c>
      <c r="BK15" s="139">
        <f t="shared" si="17"/>
        <v>0</v>
      </c>
      <c r="BL15" s="139">
        <f t="shared" si="17"/>
        <v>0</v>
      </c>
      <c r="BM15" s="139">
        <f t="shared" si="17"/>
        <v>0</v>
      </c>
      <c r="BN15" s="139">
        <f t="shared" si="17"/>
        <v>0</v>
      </c>
      <c r="BO15" s="140">
        <f t="shared" si="17"/>
        <v>1092147</v>
      </c>
      <c r="BP15" s="139">
        <f t="shared" si="17"/>
        <v>634305</v>
      </c>
      <c r="BQ15" s="139">
        <f t="shared" si="17"/>
        <v>115862</v>
      </c>
      <c r="BR15" s="139">
        <f t="shared" si="17"/>
        <v>81809</v>
      </c>
      <c r="BS15" s="139">
        <f t="shared" si="17"/>
        <v>0</v>
      </c>
      <c r="BT15" s="139">
        <f t="shared" si="17"/>
        <v>23651</v>
      </c>
      <c r="BU15" s="139">
        <f t="shared" si="17"/>
        <v>10402</v>
      </c>
      <c r="BV15" s="139">
        <f t="shared" si="17"/>
        <v>162887</v>
      </c>
      <c r="BW15" s="139">
        <f t="shared" si="17"/>
        <v>15594</v>
      </c>
      <c r="BX15" s="139">
        <f t="shared" si="18"/>
        <v>143273</v>
      </c>
      <c r="BY15" s="139">
        <f t="shared" si="18"/>
        <v>4020</v>
      </c>
      <c r="BZ15" s="139">
        <f t="shared" si="18"/>
        <v>1301</v>
      </c>
      <c r="CA15" s="139">
        <f t="shared" si="18"/>
        <v>354255</v>
      </c>
      <c r="CB15" s="139">
        <f t="shared" si="18"/>
        <v>195670</v>
      </c>
      <c r="CC15" s="139">
        <f t="shared" si="18"/>
        <v>154947</v>
      </c>
      <c r="CD15" s="139">
        <f t="shared" si="18"/>
        <v>3595</v>
      </c>
      <c r="CE15" s="139">
        <f t="shared" si="18"/>
        <v>43</v>
      </c>
      <c r="CF15" s="140">
        <f t="shared" si="18"/>
        <v>77635</v>
      </c>
      <c r="CG15" s="139">
        <f t="shared" si="18"/>
        <v>0</v>
      </c>
      <c r="CH15" s="139">
        <f t="shared" si="18"/>
        <v>0</v>
      </c>
      <c r="CI15" s="139">
        <f t="shared" si="18"/>
        <v>634305</v>
      </c>
    </row>
    <row r="16" spans="1:87" s="123" customFormat="1" ht="12" customHeight="1">
      <c r="A16" s="124" t="s">
        <v>207</v>
      </c>
      <c r="B16" s="125" t="s">
        <v>225</v>
      </c>
      <c r="C16" s="124" t="s">
        <v>226</v>
      </c>
      <c r="D16" s="139">
        <f t="shared" si="3"/>
        <v>0</v>
      </c>
      <c r="E16" s="139">
        <f t="shared" si="4"/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40">
        <v>0</v>
      </c>
      <c r="L16" s="139">
        <f t="shared" si="5"/>
        <v>196571</v>
      </c>
      <c r="M16" s="139">
        <f t="shared" si="6"/>
        <v>14671</v>
      </c>
      <c r="N16" s="139">
        <v>8841</v>
      </c>
      <c r="O16" s="139">
        <v>5830</v>
      </c>
      <c r="P16" s="139">
        <v>0</v>
      </c>
      <c r="Q16" s="139">
        <v>0</v>
      </c>
      <c r="R16" s="139">
        <f t="shared" si="7"/>
        <v>1394</v>
      </c>
      <c r="S16" s="139">
        <v>1163</v>
      </c>
      <c r="T16" s="139">
        <v>231</v>
      </c>
      <c r="U16" s="139">
        <v>0</v>
      </c>
      <c r="V16" s="139">
        <v>1451</v>
      </c>
      <c r="W16" s="139">
        <f t="shared" si="8"/>
        <v>179055</v>
      </c>
      <c r="X16" s="139">
        <v>175714</v>
      </c>
      <c r="Y16" s="139">
        <v>3341</v>
      </c>
      <c r="Z16" s="139">
        <v>0</v>
      </c>
      <c r="AA16" s="139">
        <v>0</v>
      </c>
      <c r="AB16" s="140">
        <v>366388</v>
      </c>
      <c r="AC16" s="139">
        <v>0</v>
      </c>
      <c r="AD16" s="139">
        <v>0</v>
      </c>
      <c r="AE16" s="139">
        <f t="shared" si="9"/>
        <v>196571</v>
      </c>
      <c r="AF16" s="139">
        <f t="shared" si="10"/>
        <v>0</v>
      </c>
      <c r="AG16" s="139">
        <f t="shared" si="11"/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40">
        <v>0</v>
      </c>
      <c r="AN16" s="139">
        <f t="shared" si="12"/>
        <v>0</v>
      </c>
      <c r="AO16" s="139">
        <f t="shared" si="13"/>
        <v>0</v>
      </c>
      <c r="AP16" s="139">
        <v>0</v>
      </c>
      <c r="AQ16" s="139">
        <v>0</v>
      </c>
      <c r="AR16" s="139">
        <v>0</v>
      </c>
      <c r="AS16" s="139">
        <v>0</v>
      </c>
      <c r="AT16" s="139">
        <f t="shared" si="14"/>
        <v>0</v>
      </c>
      <c r="AU16" s="139">
        <v>0</v>
      </c>
      <c r="AV16" s="139">
        <v>0</v>
      </c>
      <c r="AW16" s="139">
        <v>0</v>
      </c>
      <c r="AX16" s="139">
        <v>0</v>
      </c>
      <c r="AY16" s="139">
        <f t="shared" si="15"/>
        <v>0</v>
      </c>
      <c r="AZ16" s="139">
        <v>0</v>
      </c>
      <c r="BA16" s="139">
        <v>0</v>
      </c>
      <c r="BB16" s="139">
        <v>0</v>
      </c>
      <c r="BC16" s="139">
        <v>0</v>
      </c>
      <c r="BD16" s="140">
        <v>83962</v>
      </c>
      <c r="BE16" s="139">
        <v>0</v>
      </c>
      <c r="BF16" s="139">
        <v>0</v>
      </c>
      <c r="BG16" s="139">
        <f t="shared" si="16"/>
        <v>0</v>
      </c>
      <c r="BH16" s="139">
        <f t="shared" si="17"/>
        <v>0</v>
      </c>
      <c r="BI16" s="139">
        <f t="shared" si="17"/>
        <v>0</v>
      </c>
      <c r="BJ16" s="139">
        <f t="shared" si="17"/>
        <v>0</v>
      </c>
      <c r="BK16" s="139">
        <f t="shared" si="17"/>
        <v>0</v>
      </c>
      <c r="BL16" s="139">
        <f t="shared" si="17"/>
        <v>0</v>
      </c>
      <c r="BM16" s="139">
        <f t="shared" si="17"/>
        <v>0</v>
      </c>
      <c r="BN16" s="139">
        <f t="shared" si="17"/>
        <v>0</v>
      </c>
      <c r="BO16" s="140">
        <f t="shared" si="17"/>
        <v>0</v>
      </c>
      <c r="BP16" s="139">
        <f t="shared" si="17"/>
        <v>196571</v>
      </c>
      <c r="BQ16" s="139">
        <f t="shared" si="17"/>
        <v>14671</v>
      </c>
      <c r="BR16" s="139">
        <f t="shared" si="17"/>
        <v>8841</v>
      </c>
      <c r="BS16" s="139">
        <f t="shared" si="17"/>
        <v>5830</v>
      </c>
      <c r="BT16" s="139">
        <f t="shared" si="17"/>
        <v>0</v>
      </c>
      <c r="BU16" s="139">
        <f t="shared" si="17"/>
        <v>0</v>
      </c>
      <c r="BV16" s="139">
        <f t="shared" si="17"/>
        <v>1394</v>
      </c>
      <c r="BW16" s="139">
        <f t="shared" si="17"/>
        <v>1163</v>
      </c>
      <c r="BX16" s="139">
        <f t="shared" si="18"/>
        <v>231</v>
      </c>
      <c r="BY16" s="139">
        <f t="shared" si="18"/>
        <v>0</v>
      </c>
      <c r="BZ16" s="139">
        <f t="shared" si="18"/>
        <v>1451</v>
      </c>
      <c r="CA16" s="139">
        <f t="shared" si="18"/>
        <v>179055</v>
      </c>
      <c r="CB16" s="139">
        <f t="shared" si="18"/>
        <v>175714</v>
      </c>
      <c r="CC16" s="139">
        <f t="shared" si="18"/>
        <v>3341</v>
      </c>
      <c r="CD16" s="139">
        <f t="shared" si="18"/>
        <v>0</v>
      </c>
      <c r="CE16" s="139">
        <f t="shared" si="18"/>
        <v>0</v>
      </c>
      <c r="CF16" s="140">
        <f t="shared" si="18"/>
        <v>450350</v>
      </c>
      <c r="CG16" s="139">
        <f t="shared" si="18"/>
        <v>0</v>
      </c>
      <c r="CH16" s="139">
        <f t="shared" si="18"/>
        <v>0</v>
      </c>
      <c r="CI16" s="139">
        <f t="shared" si="18"/>
        <v>196571</v>
      </c>
    </row>
    <row r="17" spans="1:87" s="123" customFormat="1" ht="12" customHeight="1">
      <c r="A17" s="124" t="s">
        <v>207</v>
      </c>
      <c r="B17" s="125" t="s">
        <v>227</v>
      </c>
      <c r="C17" s="124" t="s">
        <v>228</v>
      </c>
      <c r="D17" s="139">
        <f t="shared" si="3"/>
        <v>0</v>
      </c>
      <c r="E17" s="139">
        <f t="shared" si="4"/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40">
        <v>18378</v>
      </c>
      <c r="L17" s="139">
        <f t="shared" si="5"/>
        <v>48825</v>
      </c>
      <c r="M17" s="139">
        <f t="shared" si="6"/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f t="shared" si="7"/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f t="shared" si="8"/>
        <v>48825</v>
      </c>
      <c r="X17" s="139">
        <v>48825</v>
      </c>
      <c r="Y17" s="139">
        <v>0</v>
      </c>
      <c r="Z17" s="139">
        <v>0</v>
      </c>
      <c r="AA17" s="139">
        <v>0</v>
      </c>
      <c r="AB17" s="140">
        <v>125199</v>
      </c>
      <c r="AC17" s="139"/>
      <c r="AD17" s="139">
        <v>0</v>
      </c>
      <c r="AE17" s="139">
        <f t="shared" si="9"/>
        <v>48825</v>
      </c>
      <c r="AF17" s="139">
        <f t="shared" si="10"/>
        <v>0</v>
      </c>
      <c r="AG17" s="139">
        <f t="shared" si="11"/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40">
        <v>0</v>
      </c>
      <c r="AN17" s="139">
        <f t="shared" si="12"/>
        <v>0</v>
      </c>
      <c r="AO17" s="139">
        <f t="shared" si="13"/>
        <v>0</v>
      </c>
      <c r="AP17" s="139">
        <v>0</v>
      </c>
      <c r="AQ17" s="139">
        <v>0</v>
      </c>
      <c r="AR17" s="139">
        <v>0</v>
      </c>
      <c r="AS17" s="139">
        <v>0</v>
      </c>
      <c r="AT17" s="139">
        <f t="shared" si="14"/>
        <v>0</v>
      </c>
      <c r="AU17" s="139">
        <v>0</v>
      </c>
      <c r="AV17" s="139">
        <v>0</v>
      </c>
      <c r="AW17" s="139">
        <v>0</v>
      </c>
      <c r="AX17" s="139">
        <v>0</v>
      </c>
      <c r="AY17" s="139">
        <f t="shared" si="15"/>
        <v>0</v>
      </c>
      <c r="AZ17" s="139">
        <v>0</v>
      </c>
      <c r="BA17" s="139">
        <v>0</v>
      </c>
      <c r="BB17" s="139">
        <v>0</v>
      </c>
      <c r="BC17" s="139">
        <v>0</v>
      </c>
      <c r="BD17" s="140">
        <v>41955</v>
      </c>
      <c r="BE17" s="139">
        <v>0</v>
      </c>
      <c r="BF17" s="139">
        <v>0</v>
      </c>
      <c r="BG17" s="139">
        <f t="shared" si="16"/>
        <v>0</v>
      </c>
      <c r="BH17" s="139">
        <f t="shared" si="17"/>
        <v>0</v>
      </c>
      <c r="BI17" s="139">
        <f t="shared" si="17"/>
        <v>0</v>
      </c>
      <c r="BJ17" s="139">
        <f t="shared" si="17"/>
        <v>0</v>
      </c>
      <c r="BK17" s="139">
        <f t="shared" si="17"/>
        <v>0</v>
      </c>
      <c r="BL17" s="139">
        <f t="shared" si="17"/>
        <v>0</v>
      </c>
      <c r="BM17" s="139">
        <f t="shared" si="17"/>
        <v>0</v>
      </c>
      <c r="BN17" s="139">
        <f t="shared" si="17"/>
        <v>0</v>
      </c>
      <c r="BO17" s="140">
        <f t="shared" si="17"/>
        <v>18378</v>
      </c>
      <c r="BP17" s="139">
        <f t="shared" si="17"/>
        <v>48825</v>
      </c>
      <c r="BQ17" s="139">
        <f t="shared" si="17"/>
        <v>0</v>
      </c>
      <c r="BR17" s="139">
        <f t="shared" si="17"/>
        <v>0</v>
      </c>
      <c r="BS17" s="139">
        <f t="shared" si="17"/>
        <v>0</v>
      </c>
      <c r="BT17" s="139">
        <f t="shared" si="17"/>
        <v>0</v>
      </c>
      <c r="BU17" s="139">
        <f t="shared" si="17"/>
        <v>0</v>
      </c>
      <c r="BV17" s="139">
        <f t="shared" si="17"/>
        <v>0</v>
      </c>
      <c r="BW17" s="139">
        <f t="shared" si="17"/>
        <v>0</v>
      </c>
      <c r="BX17" s="139">
        <f t="shared" si="18"/>
        <v>0</v>
      </c>
      <c r="BY17" s="139">
        <f t="shared" si="18"/>
        <v>0</v>
      </c>
      <c r="BZ17" s="139">
        <f t="shared" si="18"/>
        <v>0</v>
      </c>
      <c r="CA17" s="139">
        <f t="shared" si="18"/>
        <v>48825</v>
      </c>
      <c r="CB17" s="139">
        <f t="shared" si="18"/>
        <v>48825</v>
      </c>
      <c r="CC17" s="139">
        <f t="shared" si="18"/>
        <v>0</v>
      </c>
      <c r="CD17" s="139">
        <f t="shared" si="18"/>
        <v>0</v>
      </c>
      <c r="CE17" s="139">
        <f t="shared" si="18"/>
        <v>0</v>
      </c>
      <c r="CF17" s="140">
        <f t="shared" si="18"/>
        <v>167154</v>
      </c>
      <c r="CG17" s="139">
        <f t="shared" si="18"/>
        <v>0</v>
      </c>
      <c r="CH17" s="139">
        <f t="shared" si="18"/>
        <v>0</v>
      </c>
      <c r="CI17" s="139">
        <f t="shared" si="18"/>
        <v>48825</v>
      </c>
    </row>
    <row r="18" spans="1:87" s="123" customFormat="1" ht="12" customHeight="1">
      <c r="A18" s="124" t="s">
        <v>207</v>
      </c>
      <c r="B18" s="125" t="s">
        <v>229</v>
      </c>
      <c r="C18" s="124" t="s">
        <v>230</v>
      </c>
      <c r="D18" s="139">
        <f t="shared" si="3"/>
        <v>267622</v>
      </c>
      <c r="E18" s="139">
        <f t="shared" si="4"/>
        <v>267622</v>
      </c>
      <c r="F18" s="139">
        <v>0</v>
      </c>
      <c r="G18" s="139">
        <v>267622</v>
      </c>
      <c r="H18" s="139">
        <v>0</v>
      </c>
      <c r="I18" s="139">
        <v>0</v>
      </c>
      <c r="J18" s="139">
        <v>0</v>
      </c>
      <c r="K18" s="140">
        <v>0</v>
      </c>
      <c r="L18" s="139">
        <f t="shared" si="5"/>
        <v>1092475</v>
      </c>
      <c r="M18" s="139">
        <f t="shared" si="6"/>
        <v>110981</v>
      </c>
      <c r="N18" s="139">
        <v>71415</v>
      </c>
      <c r="O18" s="139">
        <v>39566</v>
      </c>
      <c r="P18" s="139">
        <v>0</v>
      </c>
      <c r="Q18" s="139">
        <v>0</v>
      </c>
      <c r="R18" s="139">
        <f t="shared" si="7"/>
        <v>40816</v>
      </c>
      <c r="S18" s="139">
        <v>3741</v>
      </c>
      <c r="T18" s="139">
        <v>32365</v>
      </c>
      <c r="U18" s="139">
        <v>4710</v>
      </c>
      <c r="V18" s="139">
        <v>4729</v>
      </c>
      <c r="W18" s="139">
        <f t="shared" si="8"/>
        <v>935894</v>
      </c>
      <c r="X18" s="139">
        <v>281947</v>
      </c>
      <c r="Y18" s="139">
        <v>631045</v>
      </c>
      <c r="Z18" s="139">
        <v>21483</v>
      </c>
      <c r="AA18" s="139">
        <v>1419</v>
      </c>
      <c r="AB18" s="140">
        <v>8970</v>
      </c>
      <c r="AC18" s="139">
        <v>55</v>
      </c>
      <c r="AD18" s="139">
        <v>26283</v>
      </c>
      <c r="AE18" s="139">
        <f t="shared" si="9"/>
        <v>1386380</v>
      </c>
      <c r="AF18" s="139">
        <f t="shared" si="10"/>
        <v>0</v>
      </c>
      <c r="AG18" s="139">
        <f t="shared" si="11"/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40">
        <v>0</v>
      </c>
      <c r="AN18" s="139">
        <f t="shared" si="12"/>
        <v>0</v>
      </c>
      <c r="AO18" s="139">
        <f t="shared" si="13"/>
        <v>0</v>
      </c>
      <c r="AP18" s="139">
        <v>0</v>
      </c>
      <c r="AQ18" s="139">
        <v>0</v>
      </c>
      <c r="AR18" s="139">
        <v>0</v>
      </c>
      <c r="AS18" s="139">
        <v>0</v>
      </c>
      <c r="AT18" s="139">
        <f t="shared" si="14"/>
        <v>0</v>
      </c>
      <c r="AU18" s="139">
        <v>0</v>
      </c>
      <c r="AV18" s="139">
        <v>0</v>
      </c>
      <c r="AW18" s="139">
        <v>0</v>
      </c>
      <c r="AX18" s="139">
        <v>0</v>
      </c>
      <c r="AY18" s="139">
        <f t="shared" si="15"/>
        <v>0</v>
      </c>
      <c r="AZ18" s="139">
        <v>0</v>
      </c>
      <c r="BA18" s="139">
        <v>0</v>
      </c>
      <c r="BB18" s="139">
        <v>0</v>
      </c>
      <c r="BC18" s="139">
        <v>0</v>
      </c>
      <c r="BD18" s="140">
        <v>123908</v>
      </c>
      <c r="BE18" s="139">
        <v>0</v>
      </c>
      <c r="BF18" s="139">
        <v>0</v>
      </c>
      <c r="BG18" s="139">
        <f t="shared" si="16"/>
        <v>0</v>
      </c>
      <c r="BH18" s="139">
        <f t="shared" si="17"/>
        <v>267622</v>
      </c>
      <c r="BI18" s="139">
        <f t="shared" si="17"/>
        <v>267622</v>
      </c>
      <c r="BJ18" s="139">
        <f t="shared" si="17"/>
        <v>0</v>
      </c>
      <c r="BK18" s="139">
        <f t="shared" si="17"/>
        <v>267622</v>
      </c>
      <c r="BL18" s="139">
        <f t="shared" si="17"/>
        <v>0</v>
      </c>
      <c r="BM18" s="139">
        <f t="shared" si="17"/>
        <v>0</v>
      </c>
      <c r="BN18" s="139">
        <f t="shared" si="17"/>
        <v>0</v>
      </c>
      <c r="BO18" s="140">
        <f t="shared" si="17"/>
        <v>0</v>
      </c>
      <c r="BP18" s="139">
        <f t="shared" si="17"/>
        <v>1092475</v>
      </c>
      <c r="BQ18" s="139">
        <f t="shared" si="17"/>
        <v>110981</v>
      </c>
      <c r="BR18" s="139">
        <f t="shared" si="17"/>
        <v>71415</v>
      </c>
      <c r="BS18" s="139">
        <f t="shared" si="17"/>
        <v>39566</v>
      </c>
      <c r="BT18" s="139">
        <f t="shared" si="17"/>
        <v>0</v>
      </c>
      <c r="BU18" s="139">
        <f t="shared" si="17"/>
        <v>0</v>
      </c>
      <c r="BV18" s="139">
        <f t="shared" si="17"/>
        <v>40816</v>
      </c>
      <c r="BW18" s="139">
        <f t="shared" si="17"/>
        <v>3741</v>
      </c>
      <c r="BX18" s="139">
        <f t="shared" si="18"/>
        <v>32365</v>
      </c>
      <c r="BY18" s="139">
        <f t="shared" si="18"/>
        <v>4710</v>
      </c>
      <c r="BZ18" s="139">
        <f t="shared" si="18"/>
        <v>4729</v>
      </c>
      <c r="CA18" s="139">
        <f t="shared" si="18"/>
        <v>935894</v>
      </c>
      <c r="CB18" s="139">
        <f t="shared" si="18"/>
        <v>281947</v>
      </c>
      <c r="CC18" s="139">
        <f t="shared" si="18"/>
        <v>631045</v>
      </c>
      <c r="CD18" s="139">
        <f t="shared" si="18"/>
        <v>21483</v>
      </c>
      <c r="CE18" s="139">
        <f t="shared" si="18"/>
        <v>1419</v>
      </c>
      <c r="CF18" s="140">
        <f t="shared" si="18"/>
        <v>132878</v>
      </c>
      <c r="CG18" s="139">
        <f t="shared" si="18"/>
        <v>55</v>
      </c>
      <c r="CH18" s="139">
        <f t="shared" si="18"/>
        <v>26283</v>
      </c>
      <c r="CI18" s="139">
        <f t="shared" si="18"/>
        <v>1386380</v>
      </c>
    </row>
    <row r="19" spans="1:87" s="123" customFormat="1" ht="12" customHeight="1">
      <c r="A19" s="124" t="s">
        <v>207</v>
      </c>
      <c r="B19" s="125" t="s">
        <v>231</v>
      </c>
      <c r="C19" s="124" t="s">
        <v>232</v>
      </c>
      <c r="D19" s="139">
        <f t="shared" si="3"/>
        <v>0</v>
      </c>
      <c r="E19" s="139">
        <f t="shared" si="4"/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40">
        <v>22824</v>
      </c>
      <c r="L19" s="139">
        <f t="shared" si="5"/>
        <v>141784</v>
      </c>
      <c r="M19" s="139">
        <f t="shared" si="6"/>
        <v>65106</v>
      </c>
      <c r="N19" s="139">
        <v>59766</v>
      </c>
      <c r="O19" s="139">
        <v>5340</v>
      </c>
      <c r="P19" s="139">
        <v>0</v>
      </c>
      <c r="Q19" s="139">
        <v>0</v>
      </c>
      <c r="R19" s="139">
        <f t="shared" si="7"/>
        <v>824</v>
      </c>
      <c r="S19" s="139">
        <v>824</v>
      </c>
      <c r="T19" s="139">
        <v>0</v>
      </c>
      <c r="U19" s="139">
        <v>0</v>
      </c>
      <c r="V19" s="139">
        <v>0</v>
      </c>
      <c r="W19" s="139">
        <f t="shared" si="8"/>
        <v>75854</v>
      </c>
      <c r="X19" s="139">
        <v>70426</v>
      </c>
      <c r="Y19" s="139">
        <v>0</v>
      </c>
      <c r="Z19" s="139">
        <v>0</v>
      </c>
      <c r="AA19" s="139">
        <v>5428</v>
      </c>
      <c r="AB19" s="140">
        <v>155490</v>
      </c>
      <c r="AC19" s="139">
        <v>0</v>
      </c>
      <c r="AD19" s="139">
        <v>0</v>
      </c>
      <c r="AE19" s="139">
        <f t="shared" si="9"/>
        <v>141784</v>
      </c>
      <c r="AF19" s="139">
        <f t="shared" si="10"/>
        <v>0</v>
      </c>
      <c r="AG19" s="139">
        <f t="shared" si="11"/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40">
        <v>0</v>
      </c>
      <c r="AN19" s="139">
        <f t="shared" si="12"/>
        <v>0</v>
      </c>
      <c r="AO19" s="139">
        <f t="shared" si="13"/>
        <v>0</v>
      </c>
      <c r="AP19" s="139">
        <v>0</v>
      </c>
      <c r="AQ19" s="139">
        <v>0</v>
      </c>
      <c r="AR19" s="139">
        <v>0</v>
      </c>
      <c r="AS19" s="139">
        <v>0</v>
      </c>
      <c r="AT19" s="139">
        <f t="shared" si="14"/>
        <v>0</v>
      </c>
      <c r="AU19" s="139">
        <v>0</v>
      </c>
      <c r="AV19" s="139">
        <v>0</v>
      </c>
      <c r="AW19" s="139">
        <v>0</v>
      </c>
      <c r="AX19" s="139">
        <v>0</v>
      </c>
      <c r="AY19" s="139">
        <f t="shared" si="15"/>
        <v>0</v>
      </c>
      <c r="AZ19" s="139">
        <v>0</v>
      </c>
      <c r="BA19" s="139">
        <v>0</v>
      </c>
      <c r="BB19" s="139">
        <v>0</v>
      </c>
      <c r="BC19" s="139">
        <v>0</v>
      </c>
      <c r="BD19" s="140">
        <v>52832</v>
      </c>
      <c r="BE19" s="139">
        <v>0</v>
      </c>
      <c r="BF19" s="139">
        <v>0</v>
      </c>
      <c r="BG19" s="139">
        <f t="shared" si="16"/>
        <v>0</v>
      </c>
      <c r="BH19" s="139">
        <f t="shared" si="17"/>
        <v>0</v>
      </c>
      <c r="BI19" s="139">
        <f t="shared" si="17"/>
        <v>0</v>
      </c>
      <c r="BJ19" s="139">
        <f t="shared" si="17"/>
        <v>0</v>
      </c>
      <c r="BK19" s="139">
        <f t="shared" si="17"/>
        <v>0</v>
      </c>
      <c r="BL19" s="139">
        <f t="shared" si="17"/>
        <v>0</v>
      </c>
      <c r="BM19" s="139">
        <f t="shared" si="17"/>
        <v>0</v>
      </c>
      <c r="BN19" s="139">
        <f t="shared" si="17"/>
        <v>0</v>
      </c>
      <c r="BO19" s="140">
        <f t="shared" si="17"/>
        <v>22824</v>
      </c>
      <c r="BP19" s="139">
        <f t="shared" si="17"/>
        <v>141784</v>
      </c>
      <c r="BQ19" s="139">
        <f t="shared" si="17"/>
        <v>65106</v>
      </c>
      <c r="BR19" s="139">
        <f t="shared" si="17"/>
        <v>59766</v>
      </c>
      <c r="BS19" s="139">
        <f t="shared" si="17"/>
        <v>5340</v>
      </c>
      <c r="BT19" s="139">
        <f t="shared" si="17"/>
        <v>0</v>
      </c>
      <c r="BU19" s="139">
        <f t="shared" si="17"/>
        <v>0</v>
      </c>
      <c r="BV19" s="139">
        <f t="shared" si="17"/>
        <v>824</v>
      </c>
      <c r="BW19" s="139">
        <f t="shared" si="17"/>
        <v>824</v>
      </c>
      <c r="BX19" s="139">
        <f t="shared" si="18"/>
        <v>0</v>
      </c>
      <c r="BY19" s="139">
        <f t="shared" si="18"/>
        <v>0</v>
      </c>
      <c r="BZ19" s="139">
        <f t="shared" si="18"/>
        <v>0</v>
      </c>
      <c r="CA19" s="139">
        <f t="shared" si="18"/>
        <v>75854</v>
      </c>
      <c r="CB19" s="139">
        <f t="shared" si="18"/>
        <v>70426</v>
      </c>
      <c r="CC19" s="139">
        <f t="shared" si="18"/>
        <v>0</v>
      </c>
      <c r="CD19" s="139">
        <f t="shared" si="18"/>
        <v>0</v>
      </c>
      <c r="CE19" s="139">
        <f t="shared" si="18"/>
        <v>5428</v>
      </c>
      <c r="CF19" s="140">
        <f t="shared" si="18"/>
        <v>208322</v>
      </c>
      <c r="CG19" s="139">
        <f t="shared" si="18"/>
        <v>0</v>
      </c>
      <c r="CH19" s="139">
        <f t="shared" si="18"/>
        <v>0</v>
      </c>
      <c r="CI19" s="139">
        <f t="shared" si="18"/>
        <v>141784</v>
      </c>
    </row>
    <row r="20" spans="1:87" s="123" customFormat="1" ht="12" customHeight="1">
      <c r="A20" s="124" t="s">
        <v>207</v>
      </c>
      <c r="B20" s="125" t="s">
        <v>233</v>
      </c>
      <c r="C20" s="124" t="s">
        <v>234</v>
      </c>
      <c r="D20" s="139">
        <f t="shared" si="3"/>
        <v>0</v>
      </c>
      <c r="E20" s="139">
        <f t="shared" si="4"/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40">
        <v>0</v>
      </c>
      <c r="L20" s="139">
        <f t="shared" si="5"/>
        <v>57278</v>
      </c>
      <c r="M20" s="139">
        <f t="shared" si="6"/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f t="shared" si="7"/>
        <v>57278</v>
      </c>
      <c r="S20" s="139">
        <v>57278</v>
      </c>
      <c r="T20" s="139">
        <v>0</v>
      </c>
      <c r="U20" s="139">
        <v>0</v>
      </c>
      <c r="V20" s="139">
        <v>0</v>
      </c>
      <c r="W20" s="139">
        <f t="shared" si="8"/>
        <v>0</v>
      </c>
      <c r="X20" s="139">
        <v>0</v>
      </c>
      <c r="Y20" s="139">
        <v>0</v>
      </c>
      <c r="Z20" s="139">
        <v>0</v>
      </c>
      <c r="AA20" s="139">
        <v>0</v>
      </c>
      <c r="AB20" s="140">
        <v>132185</v>
      </c>
      <c r="AC20" s="139">
        <v>0</v>
      </c>
      <c r="AD20" s="139">
        <v>0</v>
      </c>
      <c r="AE20" s="139">
        <f t="shared" si="9"/>
        <v>57278</v>
      </c>
      <c r="AF20" s="139">
        <f t="shared" si="10"/>
        <v>0</v>
      </c>
      <c r="AG20" s="139">
        <f t="shared" si="11"/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40">
        <v>0</v>
      </c>
      <c r="AN20" s="139">
        <f t="shared" si="12"/>
        <v>0</v>
      </c>
      <c r="AO20" s="139">
        <f t="shared" si="13"/>
        <v>0</v>
      </c>
      <c r="AP20" s="139">
        <v>0</v>
      </c>
      <c r="AQ20" s="139">
        <v>0</v>
      </c>
      <c r="AR20" s="139">
        <v>0</v>
      </c>
      <c r="AS20" s="139">
        <v>0</v>
      </c>
      <c r="AT20" s="139">
        <f t="shared" si="14"/>
        <v>0</v>
      </c>
      <c r="AU20" s="139">
        <v>0</v>
      </c>
      <c r="AV20" s="139">
        <v>0</v>
      </c>
      <c r="AW20" s="139">
        <v>0</v>
      </c>
      <c r="AX20" s="139">
        <v>0</v>
      </c>
      <c r="AY20" s="139">
        <f t="shared" si="15"/>
        <v>0</v>
      </c>
      <c r="AZ20" s="139">
        <v>0</v>
      </c>
      <c r="BA20" s="139">
        <v>0</v>
      </c>
      <c r="BB20" s="139">
        <v>0</v>
      </c>
      <c r="BC20" s="139">
        <v>0</v>
      </c>
      <c r="BD20" s="140">
        <v>104665</v>
      </c>
      <c r="BE20" s="139">
        <v>0</v>
      </c>
      <c r="BF20" s="139">
        <v>0</v>
      </c>
      <c r="BG20" s="139">
        <f t="shared" si="16"/>
        <v>0</v>
      </c>
      <c r="BH20" s="139">
        <f t="shared" si="17"/>
        <v>0</v>
      </c>
      <c r="BI20" s="139">
        <f t="shared" si="17"/>
        <v>0</v>
      </c>
      <c r="BJ20" s="139">
        <f t="shared" si="17"/>
        <v>0</v>
      </c>
      <c r="BK20" s="139">
        <f t="shared" si="17"/>
        <v>0</v>
      </c>
      <c r="BL20" s="139">
        <f t="shared" si="17"/>
        <v>0</v>
      </c>
      <c r="BM20" s="139">
        <f t="shared" si="17"/>
        <v>0</v>
      </c>
      <c r="BN20" s="139">
        <f t="shared" si="17"/>
        <v>0</v>
      </c>
      <c r="BO20" s="140">
        <f t="shared" si="17"/>
        <v>0</v>
      </c>
      <c r="BP20" s="139">
        <f t="shared" si="17"/>
        <v>57278</v>
      </c>
      <c r="BQ20" s="139">
        <f t="shared" si="17"/>
        <v>0</v>
      </c>
      <c r="BR20" s="139">
        <f t="shared" si="17"/>
        <v>0</v>
      </c>
      <c r="BS20" s="139">
        <f t="shared" si="17"/>
        <v>0</v>
      </c>
      <c r="BT20" s="139">
        <f t="shared" si="17"/>
        <v>0</v>
      </c>
      <c r="BU20" s="139">
        <f t="shared" si="17"/>
        <v>0</v>
      </c>
      <c r="BV20" s="139">
        <f t="shared" si="17"/>
        <v>57278</v>
      </c>
      <c r="BW20" s="139">
        <f t="shared" si="17"/>
        <v>57278</v>
      </c>
      <c r="BX20" s="139">
        <f t="shared" si="18"/>
        <v>0</v>
      </c>
      <c r="BY20" s="139">
        <f t="shared" si="18"/>
        <v>0</v>
      </c>
      <c r="BZ20" s="139">
        <f t="shared" si="18"/>
        <v>0</v>
      </c>
      <c r="CA20" s="139">
        <f t="shared" si="18"/>
        <v>0</v>
      </c>
      <c r="CB20" s="139">
        <f t="shared" si="18"/>
        <v>0</v>
      </c>
      <c r="CC20" s="139">
        <f t="shared" si="18"/>
        <v>0</v>
      </c>
      <c r="CD20" s="139">
        <f t="shared" si="18"/>
        <v>0</v>
      </c>
      <c r="CE20" s="139">
        <f t="shared" si="18"/>
        <v>0</v>
      </c>
      <c r="CF20" s="140">
        <f t="shared" si="18"/>
        <v>236850</v>
      </c>
      <c r="CG20" s="139">
        <f t="shared" si="18"/>
        <v>0</v>
      </c>
      <c r="CH20" s="139">
        <f t="shared" si="18"/>
        <v>0</v>
      </c>
      <c r="CI20" s="139">
        <f t="shared" si="18"/>
        <v>57278</v>
      </c>
    </row>
    <row r="21" spans="1:87" s="123" customFormat="1" ht="12" customHeight="1">
      <c r="A21" s="124" t="s">
        <v>207</v>
      </c>
      <c r="B21" s="125" t="s">
        <v>235</v>
      </c>
      <c r="C21" s="124" t="s">
        <v>236</v>
      </c>
      <c r="D21" s="139">
        <f t="shared" si="3"/>
        <v>0</v>
      </c>
      <c r="E21" s="139">
        <f t="shared" si="4"/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40">
        <v>26649</v>
      </c>
      <c r="L21" s="139">
        <f t="shared" si="5"/>
        <v>233549</v>
      </c>
      <c r="M21" s="139">
        <f t="shared" si="6"/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f t="shared" si="7"/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f t="shared" si="8"/>
        <v>233549</v>
      </c>
      <c r="X21" s="139">
        <v>162701</v>
      </c>
      <c r="Y21" s="139">
        <v>0</v>
      </c>
      <c r="Z21" s="139">
        <v>0</v>
      </c>
      <c r="AA21" s="139">
        <v>70848</v>
      </c>
      <c r="AB21" s="140">
        <v>190663</v>
      </c>
      <c r="AC21" s="139">
        <v>0</v>
      </c>
      <c r="AD21" s="139">
        <v>0</v>
      </c>
      <c r="AE21" s="139">
        <f t="shared" si="9"/>
        <v>233549</v>
      </c>
      <c r="AF21" s="139">
        <f t="shared" si="10"/>
        <v>0</v>
      </c>
      <c r="AG21" s="139">
        <f t="shared" si="11"/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40">
        <v>0</v>
      </c>
      <c r="AN21" s="139">
        <f t="shared" si="12"/>
        <v>0</v>
      </c>
      <c r="AO21" s="139">
        <f t="shared" si="13"/>
        <v>0</v>
      </c>
      <c r="AP21" s="139">
        <v>0</v>
      </c>
      <c r="AQ21" s="139">
        <v>0</v>
      </c>
      <c r="AR21" s="139">
        <v>0</v>
      </c>
      <c r="AS21" s="139">
        <v>0</v>
      </c>
      <c r="AT21" s="139">
        <f t="shared" si="14"/>
        <v>0</v>
      </c>
      <c r="AU21" s="139">
        <v>0</v>
      </c>
      <c r="AV21" s="139">
        <v>0</v>
      </c>
      <c r="AW21" s="139">
        <v>0</v>
      </c>
      <c r="AX21" s="139">
        <v>0</v>
      </c>
      <c r="AY21" s="139">
        <f t="shared" si="15"/>
        <v>0</v>
      </c>
      <c r="AZ21" s="139">
        <v>0</v>
      </c>
      <c r="BA21" s="139">
        <v>0</v>
      </c>
      <c r="BB21" s="139">
        <v>0</v>
      </c>
      <c r="BC21" s="139">
        <v>0</v>
      </c>
      <c r="BD21" s="140">
        <v>67586</v>
      </c>
      <c r="BE21" s="139">
        <v>0</v>
      </c>
      <c r="BF21" s="139">
        <v>0</v>
      </c>
      <c r="BG21" s="139">
        <f t="shared" si="16"/>
        <v>0</v>
      </c>
      <c r="BH21" s="139">
        <f t="shared" si="17"/>
        <v>0</v>
      </c>
      <c r="BI21" s="139">
        <f t="shared" si="17"/>
        <v>0</v>
      </c>
      <c r="BJ21" s="139">
        <f t="shared" si="17"/>
        <v>0</v>
      </c>
      <c r="BK21" s="139">
        <f t="shared" si="17"/>
        <v>0</v>
      </c>
      <c r="BL21" s="139">
        <f t="shared" si="17"/>
        <v>0</v>
      </c>
      <c r="BM21" s="139">
        <f t="shared" si="17"/>
        <v>0</v>
      </c>
      <c r="BN21" s="139">
        <f t="shared" si="17"/>
        <v>0</v>
      </c>
      <c r="BO21" s="140">
        <f t="shared" si="17"/>
        <v>26649</v>
      </c>
      <c r="BP21" s="139">
        <f t="shared" si="17"/>
        <v>233549</v>
      </c>
      <c r="BQ21" s="139">
        <f t="shared" si="17"/>
        <v>0</v>
      </c>
      <c r="BR21" s="139">
        <f t="shared" si="17"/>
        <v>0</v>
      </c>
      <c r="BS21" s="139">
        <f t="shared" si="17"/>
        <v>0</v>
      </c>
      <c r="BT21" s="139">
        <f t="shared" si="17"/>
        <v>0</v>
      </c>
      <c r="BU21" s="139">
        <f t="shared" si="17"/>
        <v>0</v>
      </c>
      <c r="BV21" s="139">
        <f t="shared" si="17"/>
        <v>0</v>
      </c>
      <c r="BW21" s="139">
        <f t="shared" si="17"/>
        <v>0</v>
      </c>
      <c r="BX21" s="139">
        <f t="shared" si="18"/>
        <v>0</v>
      </c>
      <c r="BY21" s="139">
        <f t="shared" si="18"/>
        <v>0</v>
      </c>
      <c r="BZ21" s="139">
        <f t="shared" si="18"/>
        <v>0</v>
      </c>
      <c r="CA21" s="139">
        <f t="shared" si="18"/>
        <v>233549</v>
      </c>
      <c r="CB21" s="139">
        <f t="shared" si="18"/>
        <v>162701</v>
      </c>
      <c r="CC21" s="139">
        <f t="shared" si="18"/>
        <v>0</v>
      </c>
      <c r="CD21" s="139">
        <f t="shared" si="18"/>
        <v>0</v>
      </c>
      <c r="CE21" s="139">
        <f t="shared" si="18"/>
        <v>70848</v>
      </c>
      <c r="CF21" s="140">
        <f t="shared" si="18"/>
        <v>258249</v>
      </c>
      <c r="CG21" s="139">
        <f t="shared" si="18"/>
        <v>0</v>
      </c>
      <c r="CH21" s="139">
        <f t="shared" si="18"/>
        <v>0</v>
      </c>
      <c r="CI21" s="139">
        <f t="shared" si="18"/>
        <v>233549</v>
      </c>
    </row>
    <row r="22" spans="1:87" s="123" customFormat="1" ht="12" customHeight="1">
      <c r="A22" s="124" t="s">
        <v>207</v>
      </c>
      <c r="B22" s="125" t="s">
        <v>237</v>
      </c>
      <c r="C22" s="124" t="s">
        <v>238</v>
      </c>
      <c r="D22" s="139">
        <f t="shared" si="3"/>
        <v>0</v>
      </c>
      <c r="E22" s="139">
        <f t="shared" si="4"/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40">
        <v>0</v>
      </c>
      <c r="L22" s="139">
        <f t="shared" si="5"/>
        <v>196876</v>
      </c>
      <c r="M22" s="139">
        <f t="shared" si="6"/>
        <v>33619</v>
      </c>
      <c r="N22" s="139">
        <v>0</v>
      </c>
      <c r="O22" s="139">
        <v>33619</v>
      </c>
      <c r="P22" s="139">
        <v>0</v>
      </c>
      <c r="Q22" s="139">
        <v>0</v>
      </c>
      <c r="R22" s="139">
        <f t="shared" si="7"/>
        <v>4409</v>
      </c>
      <c r="S22" s="139">
        <v>4409</v>
      </c>
      <c r="T22" s="139">
        <v>0</v>
      </c>
      <c r="U22" s="139">
        <v>0</v>
      </c>
      <c r="V22" s="139">
        <v>0</v>
      </c>
      <c r="W22" s="139">
        <f t="shared" si="8"/>
        <v>158848</v>
      </c>
      <c r="X22" s="139">
        <v>52239</v>
      </c>
      <c r="Y22" s="139">
        <v>106223</v>
      </c>
      <c r="Z22" s="139">
        <v>386</v>
      </c>
      <c r="AA22" s="139">
        <v>0</v>
      </c>
      <c r="AB22" s="140">
        <v>0</v>
      </c>
      <c r="AC22" s="139">
        <v>0</v>
      </c>
      <c r="AD22" s="139">
        <v>0</v>
      </c>
      <c r="AE22" s="139">
        <f t="shared" si="9"/>
        <v>196876</v>
      </c>
      <c r="AF22" s="139">
        <f t="shared" si="10"/>
        <v>0</v>
      </c>
      <c r="AG22" s="139">
        <f t="shared" si="11"/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40">
        <v>0</v>
      </c>
      <c r="AN22" s="139">
        <f t="shared" si="12"/>
        <v>2000</v>
      </c>
      <c r="AO22" s="139">
        <f t="shared" si="13"/>
        <v>0</v>
      </c>
      <c r="AP22" s="139">
        <v>0</v>
      </c>
      <c r="AQ22" s="139">
        <v>0</v>
      </c>
      <c r="AR22" s="139">
        <v>0</v>
      </c>
      <c r="AS22" s="139">
        <v>0</v>
      </c>
      <c r="AT22" s="139">
        <f t="shared" si="14"/>
        <v>2000</v>
      </c>
      <c r="AU22" s="139">
        <v>2000</v>
      </c>
      <c r="AV22" s="139">
        <v>0</v>
      </c>
      <c r="AW22" s="139">
        <v>0</v>
      </c>
      <c r="AX22" s="139">
        <v>0</v>
      </c>
      <c r="AY22" s="139">
        <f t="shared" si="15"/>
        <v>0</v>
      </c>
      <c r="AZ22" s="139">
        <v>0</v>
      </c>
      <c r="BA22" s="139">
        <v>0</v>
      </c>
      <c r="BB22" s="139">
        <v>0</v>
      </c>
      <c r="BC22" s="139">
        <v>0</v>
      </c>
      <c r="BD22" s="140">
        <v>54382</v>
      </c>
      <c r="BE22" s="139">
        <v>0</v>
      </c>
      <c r="BF22" s="139">
        <v>0</v>
      </c>
      <c r="BG22" s="139">
        <f t="shared" si="16"/>
        <v>2000</v>
      </c>
      <c r="BH22" s="139">
        <f t="shared" si="17"/>
        <v>0</v>
      </c>
      <c r="BI22" s="139">
        <f t="shared" si="17"/>
        <v>0</v>
      </c>
      <c r="BJ22" s="139">
        <f t="shared" si="17"/>
        <v>0</v>
      </c>
      <c r="BK22" s="139">
        <f t="shared" si="17"/>
        <v>0</v>
      </c>
      <c r="BL22" s="139">
        <f t="shared" si="17"/>
        <v>0</v>
      </c>
      <c r="BM22" s="139">
        <f t="shared" si="17"/>
        <v>0</v>
      </c>
      <c r="BN22" s="139">
        <f t="shared" si="17"/>
        <v>0</v>
      </c>
      <c r="BO22" s="140">
        <f t="shared" si="17"/>
        <v>0</v>
      </c>
      <c r="BP22" s="139">
        <f t="shared" si="17"/>
        <v>198876</v>
      </c>
      <c r="BQ22" s="139">
        <f t="shared" si="17"/>
        <v>33619</v>
      </c>
      <c r="BR22" s="139">
        <f t="shared" si="17"/>
        <v>0</v>
      </c>
      <c r="BS22" s="139">
        <f t="shared" si="17"/>
        <v>33619</v>
      </c>
      <c r="BT22" s="139">
        <f t="shared" si="17"/>
        <v>0</v>
      </c>
      <c r="BU22" s="139">
        <f t="shared" si="17"/>
        <v>0</v>
      </c>
      <c r="BV22" s="139">
        <f t="shared" si="17"/>
        <v>6409</v>
      </c>
      <c r="BW22" s="139">
        <f t="shared" si="17"/>
        <v>6409</v>
      </c>
      <c r="BX22" s="139">
        <f t="shared" si="18"/>
        <v>0</v>
      </c>
      <c r="BY22" s="139">
        <f t="shared" si="18"/>
        <v>0</v>
      </c>
      <c r="BZ22" s="139">
        <f t="shared" si="18"/>
        <v>0</v>
      </c>
      <c r="CA22" s="139">
        <f t="shared" si="18"/>
        <v>158848</v>
      </c>
      <c r="CB22" s="139">
        <f t="shared" si="18"/>
        <v>52239</v>
      </c>
      <c r="CC22" s="139">
        <f t="shared" si="18"/>
        <v>106223</v>
      </c>
      <c r="CD22" s="139">
        <f t="shared" si="18"/>
        <v>386</v>
      </c>
      <c r="CE22" s="139">
        <f t="shared" si="18"/>
        <v>0</v>
      </c>
      <c r="CF22" s="140">
        <f t="shared" si="18"/>
        <v>54382</v>
      </c>
      <c r="CG22" s="139">
        <f t="shared" si="18"/>
        <v>0</v>
      </c>
      <c r="CH22" s="139">
        <f t="shared" si="18"/>
        <v>0</v>
      </c>
      <c r="CI22" s="139">
        <f t="shared" si="18"/>
        <v>198876</v>
      </c>
    </row>
    <row r="23" spans="1:87" s="123" customFormat="1" ht="12" customHeight="1">
      <c r="A23" s="124" t="s">
        <v>207</v>
      </c>
      <c r="B23" s="125" t="s">
        <v>239</v>
      </c>
      <c r="C23" s="124" t="s">
        <v>240</v>
      </c>
      <c r="D23" s="139">
        <f t="shared" si="3"/>
        <v>0</v>
      </c>
      <c r="E23" s="139">
        <f t="shared" si="4"/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40">
        <v>256437</v>
      </c>
      <c r="L23" s="139">
        <f t="shared" si="5"/>
        <v>3211</v>
      </c>
      <c r="M23" s="139">
        <f t="shared" si="6"/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f t="shared" si="7"/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f t="shared" si="8"/>
        <v>3211</v>
      </c>
      <c r="X23" s="139">
        <v>611</v>
      </c>
      <c r="Y23" s="139">
        <v>2600</v>
      </c>
      <c r="Z23" s="139">
        <v>0</v>
      </c>
      <c r="AA23" s="139">
        <v>0</v>
      </c>
      <c r="AB23" s="140">
        <v>133704</v>
      </c>
      <c r="AC23" s="139">
        <v>0</v>
      </c>
      <c r="AD23" s="139">
        <v>0</v>
      </c>
      <c r="AE23" s="139">
        <f t="shared" si="9"/>
        <v>3211</v>
      </c>
      <c r="AF23" s="139">
        <f t="shared" si="10"/>
        <v>0</v>
      </c>
      <c r="AG23" s="139">
        <f t="shared" si="11"/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40">
        <v>0</v>
      </c>
      <c r="AN23" s="139">
        <f t="shared" si="12"/>
        <v>0</v>
      </c>
      <c r="AO23" s="139">
        <f t="shared" si="13"/>
        <v>0</v>
      </c>
      <c r="AP23" s="139">
        <v>0</v>
      </c>
      <c r="AQ23" s="139">
        <v>0</v>
      </c>
      <c r="AR23" s="139">
        <v>0</v>
      </c>
      <c r="AS23" s="139">
        <v>0</v>
      </c>
      <c r="AT23" s="139">
        <f t="shared" si="14"/>
        <v>0</v>
      </c>
      <c r="AU23" s="139">
        <v>0</v>
      </c>
      <c r="AV23" s="139">
        <v>0</v>
      </c>
      <c r="AW23" s="139">
        <v>0</v>
      </c>
      <c r="AX23" s="139">
        <v>0</v>
      </c>
      <c r="AY23" s="139">
        <f t="shared" si="15"/>
        <v>0</v>
      </c>
      <c r="AZ23" s="139">
        <v>0</v>
      </c>
      <c r="BA23" s="139">
        <v>0</v>
      </c>
      <c r="BB23" s="139">
        <v>0</v>
      </c>
      <c r="BC23" s="139">
        <v>0</v>
      </c>
      <c r="BD23" s="140">
        <v>39420</v>
      </c>
      <c r="BE23" s="139">
        <v>0</v>
      </c>
      <c r="BF23" s="139">
        <v>0</v>
      </c>
      <c r="BG23" s="139">
        <f t="shared" si="16"/>
        <v>0</v>
      </c>
      <c r="BH23" s="139">
        <f t="shared" si="17"/>
        <v>0</v>
      </c>
      <c r="BI23" s="139">
        <f t="shared" si="17"/>
        <v>0</v>
      </c>
      <c r="BJ23" s="139">
        <f t="shared" si="17"/>
        <v>0</v>
      </c>
      <c r="BK23" s="139">
        <f t="shared" si="17"/>
        <v>0</v>
      </c>
      <c r="BL23" s="139">
        <f t="shared" si="17"/>
        <v>0</v>
      </c>
      <c r="BM23" s="139">
        <f t="shared" si="17"/>
        <v>0</v>
      </c>
      <c r="BN23" s="139">
        <f t="shared" si="17"/>
        <v>0</v>
      </c>
      <c r="BO23" s="140">
        <f t="shared" si="17"/>
        <v>256437</v>
      </c>
      <c r="BP23" s="139">
        <f t="shared" si="17"/>
        <v>3211</v>
      </c>
      <c r="BQ23" s="139">
        <f t="shared" si="17"/>
        <v>0</v>
      </c>
      <c r="BR23" s="139">
        <f t="shared" si="17"/>
        <v>0</v>
      </c>
      <c r="BS23" s="139">
        <f t="shared" si="17"/>
        <v>0</v>
      </c>
      <c r="BT23" s="139">
        <f t="shared" si="17"/>
        <v>0</v>
      </c>
      <c r="BU23" s="139">
        <f t="shared" si="17"/>
        <v>0</v>
      </c>
      <c r="BV23" s="139">
        <f t="shared" si="17"/>
        <v>0</v>
      </c>
      <c r="BW23" s="139">
        <f aca="true" t="shared" si="19" ref="BW23:BW41">SUM(S23,AU23)</f>
        <v>0</v>
      </c>
      <c r="BX23" s="139">
        <f t="shared" si="18"/>
        <v>0</v>
      </c>
      <c r="BY23" s="139">
        <f t="shared" si="18"/>
        <v>0</v>
      </c>
      <c r="BZ23" s="139">
        <f t="shared" si="18"/>
        <v>0</v>
      </c>
      <c r="CA23" s="139">
        <f t="shared" si="18"/>
        <v>3211</v>
      </c>
      <c r="CB23" s="139">
        <f t="shared" si="18"/>
        <v>611</v>
      </c>
      <c r="CC23" s="139">
        <f t="shared" si="18"/>
        <v>2600</v>
      </c>
      <c r="CD23" s="139">
        <f t="shared" si="18"/>
        <v>0</v>
      </c>
      <c r="CE23" s="139">
        <f t="shared" si="18"/>
        <v>0</v>
      </c>
      <c r="CF23" s="140">
        <f t="shared" si="18"/>
        <v>173124</v>
      </c>
      <c r="CG23" s="139">
        <f t="shared" si="18"/>
        <v>0</v>
      </c>
      <c r="CH23" s="139">
        <f t="shared" si="18"/>
        <v>0</v>
      </c>
      <c r="CI23" s="139">
        <f t="shared" si="18"/>
        <v>3211</v>
      </c>
    </row>
    <row r="24" spans="1:87" s="123" customFormat="1" ht="12" customHeight="1">
      <c r="A24" s="124" t="s">
        <v>207</v>
      </c>
      <c r="B24" s="125" t="s">
        <v>241</v>
      </c>
      <c r="C24" s="124" t="s">
        <v>242</v>
      </c>
      <c r="D24" s="139">
        <f t="shared" si="3"/>
        <v>0</v>
      </c>
      <c r="E24" s="139">
        <f t="shared" si="4"/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40">
        <v>103607</v>
      </c>
      <c r="L24" s="139">
        <f t="shared" si="5"/>
        <v>0</v>
      </c>
      <c r="M24" s="139">
        <f t="shared" si="6"/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f t="shared" si="7"/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f t="shared" si="8"/>
        <v>0</v>
      </c>
      <c r="X24" s="139">
        <v>0</v>
      </c>
      <c r="Y24" s="139">
        <v>0</v>
      </c>
      <c r="Z24" s="139">
        <v>0</v>
      </c>
      <c r="AA24" s="139">
        <v>0</v>
      </c>
      <c r="AB24" s="140">
        <v>62181</v>
      </c>
      <c r="AC24" s="139">
        <v>0</v>
      </c>
      <c r="AD24" s="139">
        <v>0</v>
      </c>
      <c r="AE24" s="139">
        <f t="shared" si="9"/>
        <v>0</v>
      </c>
      <c r="AF24" s="139">
        <f t="shared" si="10"/>
        <v>0</v>
      </c>
      <c r="AG24" s="139">
        <f t="shared" si="11"/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40">
        <v>0</v>
      </c>
      <c r="AN24" s="139">
        <f t="shared" si="12"/>
        <v>0</v>
      </c>
      <c r="AO24" s="139">
        <f t="shared" si="13"/>
        <v>0</v>
      </c>
      <c r="AP24" s="139">
        <v>0</v>
      </c>
      <c r="AQ24" s="139">
        <v>0</v>
      </c>
      <c r="AR24" s="139">
        <v>0</v>
      </c>
      <c r="AS24" s="139">
        <v>0</v>
      </c>
      <c r="AT24" s="139">
        <f t="shared" si="14"/>
        <v>0</v>
      </c>
      <c r="AU24" s="139">
        <v>0</v>
      </c>
      <c r="AV24" s="139">
        <v>0</v>
      </c>
      <c r="AW24" s="139">
        <v>0</v>
      </c>
      <c r="AX24" s="139">
        <v>0</v>
      </c>
      <c r="AY24" s="139">
        <f t="shared" si="15"/>
        <v>0</v>
      </c>
      <c r="AZ24" s="139">
        <v>0</v>
      </c>
      <c r="BA24" s="139">
        <v>0</v>
      </c>
      <c r="BB24" s="139">
        <v>0</v>
      </c>
      <c r="BC24" s="139">
        <v>0</v>
      </c>
      <c r="BD24" s="140">
        <v>23429</v>
      </c>
      <c r="BE24" s="139">
        <v>0</v>
      </c>
      <c r="BF24" s="139">
        <v>0</v>
      </c>
      <c r="BG24" s="139">
        <f t="shared" si="16"/>
        <v>0</v>
      </c>
      <c r="BH24" s="139">
        <f aca="true" t="shared" si="20" ref="BH24:BH41">SUM(D24,AF24)</f>
        <v>0</v>
      </c>
      <c r="BI24" s="139">
        <f aca="true" t="shared" si="21" ref="BI24:BI41">SUM(E24,AG24)</f>
        <v>0</v>
      </c>
      <c r="BJ24" s="139">
        <f aca="true" t="shared" si="22" ref="BJ24:BJ41">SUM(F24,AH24)</f>
        <v>0</v>
      </c>
      <c r="BK24" s="139">
        <f aca="true" t="shared" si="23" ref="BK24:BK41">SUM(G24,AI24)</f>
        <v>0</v>
      </c>
      <c r="BL24" s="139">
        <f aca="true" t="shared" si="24" ref="BL24:BL41">SUM(H24,AJ24)</f>
        <v>0</v>
      </c>
      <c r="BM24" s="139">
        <f aca="true" t="shared" si="25" ref="BM24:BM41">SUM(I24,AK24)</f>
        <v>0</v>
      </c>
      <c r="BN24" s="139">
        <f aca="true" t="shared" si="26" ref="BN24:BN41">SUM(J24,AL24)</f>
        <v>0</v>
      </c>
      <c r="BO24" s="140">
        <f aca="true" t="shared" si="27" ref="BO24:BO33">SUM(K24,AM24)</f>
        <v>103607</v>
      </c>
      <c r="BP24" s="139">
        <f aca="true" t="shared" si="28" ref="BP24:BP41">SUM(L24,AN24)</f>
        <v>0</v>
      </c>
      <c r="BQ24" s="139">
        <f aca="true" t="shared" si="29" ref="BQ24:BQ41">SUM(M24,AO24)</f>
        <v>0</v>
      </c>
      <c r="BR24" s="139">
        <f aca="true" t="shared" si="30" ref="BR24:BR41">SUM(N24,AP24)</f>
        <v>0</v>
      </c>
      <c r="BS24" s="139">
        <f aca="true" t="shared" si="31" ref="BS24:BS41">SUM(O24,AQ24)</f>
        <v>0</v>
      </c>
      <c r="BT24" s="139">
        <f aca="true" t="shared" si="32" ref="BT24:BT41">SUM(P24,AR24)</f>
        <v>0</v>
      </c>
      <c r="BU24" s="139">
        <f aca="true" t="shared" si="33" ref="BU24:BU41">SUM(Q24,AS24)</f>
        <v>0</v>
      </c>
      <c r="BV24" s="139">
        <f aca="true" t="shared" si="34" ref="BV24:BV41">SUM(R24,AT24)</f>
        <v>0</v>
      </c>
      <c r="BW24" s="139">
        <f t="shared" si="19"/>
        <v>0</v>
      </c>
      <c r="BX24" s="139">
        <f t="shared" si="18"/>
        <v>0</v>
      </c>
      <c r="BY24" s="139">
        <f t="shared" si="18"/>
        <v>0</v>
      </c>
      <c r="BZ24" s="139">
        <f t="shared" si="18"/>
        <v>0</v>
      </c>
      <c r="CA24" s="139">
        <f t="shared" si="18"/>
        <v>0</v>
      </c>
      <c r="CB24" s="139">
        <f t="shared" si="18"/>
        <v>0</v>
      </c>
      <c r="CC24" s="139">
        <f t="shared" si="18"/>
        <v>0</v>
      </c>
      <c r="CD24" s="139">
        <f t="shared" si="18"/>
        <v>0</v>
      </c>
      <c r="CE24" s="139">
        <f t="shared" si="18"/>
        <v>0</v>
      </c>
      <c r="CF24" s="140">
        <f t="shared" si="18"/>
        <v>85610</v>
      </c>
      <c r="CG24" s="139">
        <f t="shared" si="18"/>
        <v>0</v>
      </c>
      <c r="CH24" s="139">
        <f t="shared" si="18"/>
        <v>0</v>
      </c>
      <c r="CI24" s="139">
        <f t="shared" si="18"/>
        <v>0</v>
      </c>
    </row>
    <row r="25" spans="1:87" s="123" customFormat="1" ht="12" customHeight="1">
      <c r="A25" s="124" t="s">
        <v>207</v>
      </c>
      <c r="B25" s="125" t="s">
        <v>243</v>
      </c>
      <c r="C25" s="124" t="s">
        <v>244</v>
      </c>
      <c r="D25" s="139">
        <f t="shared" si="3"/>
        <v>0</v>
      </c>
      <c r="E25" s="139">
        <f t="shared" si="4"/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40">
        <v>97424</v>
      </c>
      <c r="L25" s="139">
        <f t="shared" si="5"/>
        <v>0</v>
      </c>
      <c r="M25" s="139">
        <f t="shared" si="6"/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f t="shared" si="7"/>
        <v>0</v>
      </c>
      <c r="S25" s="139">
        <v>0</v>
      </c>
      <c r="T25" s="139">
        <v>0</v>
      </c>
      <c r="U25" s="139">
        <v>0</v>
      </c>
      <c r="V25" s="139">
        <v>0</v>
      </c>
      <c r="W25" s="139">
        <f t="shared" si="8"/>
        <v>0</v>
      </c>
      <c r="X25" s="139">
        <v>0</v>
      </c>
      <c r="Y25" s="139">
        <v>0</v>
      </c>
      <c r="Z25" s="139">
        <v>0</v>
      </c>
      <c r="AA25" s="139">
        <v>0</v>
      </c>
      <c r="AB25" s="140">
        <v>65597</v>
      </c>
      <c r="AC25" s="139">
        <v>0</v>
      </c>
      <c r="AD25" s="139">
        <v>0</v>
      </c>
      <c r="AE25" s="139">
        <f t="shared" si="9"/>
        <v>0</v>
      </c>
      <c r="AF25" s="139">
        <f t="shared" si="10"/>
        <v>0</v>
      </c>
      <c r="AG25" s="139">
        <f t="shared" si="11"/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40">
        <v>0</v>
      </c>
      <c r="AN25" s="139">
        <f t="shared" si="12"/>
        <v>0</v>
      </c>
      <c r="AO25" s="139">
        <f t="shared" si="13"/>
        <v>0</v>
      </c>
      <c r="AP25" s="139">
        <v>0</v>
      </c>
      <c r="AQ25" s="139">
        <v>0</v>
      </c>
      <c r="AR25" s="139">
        <v>0</v>
      </c>
      <c r="AS25" s="139">
        <v>0</v>
      </c>
      <c r="AT25" s="139">
        <f t="shared" si="14"/>
        <v>0</v>
      </c>
      <c r="AU25" s="139">
        <v>0</v>
      </c>
      <c r="AV25" s="139">
        <v>0</v>
      </c>
      <c r="AW25" s="139">
        <v>0</v>
      </c>
      <c r="AX25" s="139">
        <v>0</v>
      </c>
      <c r="AY25" s="139">
        <f t="shared" si="15"/>
        <v>0</v>
      </c>
      <c r="AZ25" s="139">
        <v>0</v>
      </c>
      <c r="BA25" s="139">
        <v>0</v>
      </c>
      <c r="BB25" s="139">
        <v>0</v>
      </c>
      <c r="BC25" s="139">
        <v>0</v>
      </c>
      <c r="BD25" s="140">
        <v>20956</v>
      </c>
      <c r="BE25" s="139">
        <v>0</v>
      </c>
      <c r="BF25" s="139">
        <v>0</v>
      </c>
      <c r="BG25" s="139">
        <f t="shared" si="16"/>
        <v>0</v>
      </c>
      <c r="BH25" s="139">
        <f t="shared" si="20"/>
        <v>0</v>
      </c>
      <c r="BI25" s="139">
        <f t="shared" si="21"/>
        <v>0</v>
      </c>
      <c r="BJ25" s="139">
        <f t="shared" si="22"/>
        <v>0</v>
      </c>
      <c r="BK25" s="139">
        <f t="shared" si="23"/>
        <v>0</v>
      </c>
      <c r="BL25" s="139">
        <f t="shared" si="24"/>
        <v>0</v>
      </c>
      <c r="BM25" s="139">
        <f t="shared" si="25"/>
        <v>0</v>
      </c>
      <c r="BN25" s="139">
        <f t="shared" si="26"/>
        <v>0</v>
      </c>
      <c r="BO25" s="140">
        <f t="shared" si="27"/>
        <v>97424</v>
      </c>
      <c r="BP25" s="139">
        <f t="shared" si="28"/>
        <v>0</v>
      </c>
      <c r="BQ25" s="139">
        <f t="shared" si="29"/>
        <v>0</v>
      </c>
      <c r="BR25" s="139">
        <f t="shared" si="30"/>
        <v>0</v>
      </c>
      <c r="BS25" s="139">
        <f t="shared" si="31"/>
        <v>0</v>
      </c>
      <c r="BT25" s="139">
        <f t="shared" si="32"/>
        <v>0</v>
      </c>
      <c r="BU25" s="139">
        <f t="shared" si="33"/>
        <v>0</v>
      </c>
      <c r="BV25" s="139">
        <f t="shared" si="34"/>
        <v>0</v>
      </c>
      <c r="BW25" s="139">
        <f t="shared" si="19"/>
        <v>0</v>
      </c>
      <c r="BX25" s="139">
        <f t="shared" si="18"/>
        <v>0</v>
      </c>
      <c r="BY25" s="139">
        <f t="shared" si="18"/>
        <v>0</v>
      </c>
      <c r="BZ25" s="139">
        <f t="shared" si="18"/>
        <v>0</v>
      </c>
      <c r="CA25" s="139">
        <f t="shared" si="18"/>
        <v>0</v>
      </c>
      <c r="CB25" s="139">
        <f t="shared" si="18"/>
        <v>0</v>
      </c>
      <c r="CC25" s="139">
        <f t="shared" si="18"/>
        <v>0</v>
      </c>
      <c r="CD25" s="139">
        <f t="shared" si="18"/>
        <v>0</v>
      </c>
      <c r="CE25" s="139">
        <f t="shared" si="18"/>
        <v>0</v>
      </c>
      <c r="CF25" s="140">
        <f t="shared" si="18"/>
        <v>86553</v>
      </c>
      <c r="CG25" s="139">
        <f t="shared" si="18"/>
        <v>0</v>
      </c>
      <c r="CH25" s="139">
        <f t="shared" si="18"/>
        <v>0</v>
      </c>
      <c r="CI25" s="139">
        <f t="shared" si="18"/>
        <v>0</v>
      </c>
    </row>
    <row r="26" spans="1:87" s="123" customFormat="1" ht="12" customHeight="1">
      <c r="A26" s="124" t="s">
        <v>207</v>
      </c>
      <c r="B26" s="125" t="s">
        <v>245</v>
      </c>
      <c r="C26" s="124" t="s">
        <v>246</v>
      </c>
      <c r="D26" s="139">
        <f t="shared" si="3"/>
        <v>0</v>
      </c>
      <c r="E26" s="139">
        <f t="shared" si="4"/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40">
        <v>126609</v>
      </c>
      <c r="L26" s="139">
        <f t="shared" si="5"/>
        <v>20697</v>
      </c>
      <c r="M26" s="139">
        <f t="shared" si="6"/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f t="shared" si="7"/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f t="shared" si="8"/>
        <v>20697</v>
      </c>
      <c r="X26" s="139">
        <v>14773</v>
      </c>
      <c r="Y26" s="139">
        <v>5924</v>
      </c>
      <c r="Z26" s="139">
        <v>0</v>
      </c>
      <c r="AA26" s="139">
        <v>0</v>
      </c>
      <c r="AB26" s="140">
        <v>80614</v>
      </c>
      <c r="AC26" s="139">
        <v>0</v>
      </c>
      <c r="AD26" s="139">
        <v>0</v>
      </c>
      <c r="AE26" s="139">
        <f t="shared" si="9"/>
        <v>20697</v>
      </c>
      <c r="AF26" s="139">
        <f t="shared" si="10"/>
        <v>0</v>
      </c>
      <c r="AG26" s="139">
        <f t="shared" si="11"/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40">
        <v>0</v>
      </c>
      <c r="AN26" s="139">
        <f t="shared" si="12"/>
        <v>0</v>
      </c>
      <c r="AO26" s="139">
        <f t="shared" si="13"/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f t="shared" si="14"/>
        <v>0</v>
      </c>
      <c r="AU26" s="139">
        <v>0</v>
      </c>
      <c r="AV26" s="139">
        <v>0</v>
      </c>
      <c r="AW26" s="139">
        <v>0</v>
      </c>
      <c r="AX26" s="139">
        <v>0</v>
      </c>
      <c r="AY26" s="139">
        <f t="shared" si="15"/>
        <v>0</v>
      </c>
      <c r="AZ26" s="139">
        <v>0</v>
      </c>
      <c r="BA26" s="139">
        <v>0</v>
      </c>
      <c r="BB26" s="139">
        <v>0</v>
      </c>
      <c r="BC26" s="139">
        <v>0</v>
      </c>
      <c r="BD26" s="140">
        <v>31051</v>
      </c>
      <c r="BE26" s="139">
        <v>0</v>
      </c>
      <c r="BF26" s="139">
        <v>0</v>
      </c>
      <c r="BG26" s="139">
        <f t="shared" si="16"/>
        <v>0</v>
      </c>
      <c r="BH26" s="139">
        <f t="shared" si="20"/>
        <v>0</v>
      </c>
      <c r="BI26" s="139">
        <f t="shared" si="21"/>
        <v>0</v>
      </c>
      <c r="BJ26" s="139">
        <f t="shared" si="22"/>
        <v>0</v>
      </c>
      <c r="BK26" s="139">
        <f t="shared" si="23"/>
        <v>0</v>
      </c>
      <c r="BL26" s="139">
        <f t="shared" si="24"/>
        <v>0</v>
      </c>
      <c r="BM26" s="139">
        <f t="shared" si="25"/>
        <v>0</v>
      </c>
      <c r="BN26" s="139">
        <f t="shared" si="26"/>
        <v>0</v>
      </c>
      <c r="BO26" s="140">
        <f t="shared" si="27"/>
        <v>126609</v>
      </c>
      <c r="BP26" s="139">
        <f t="shared" si="28"/>
        <v>20697</v>
      </c>
      <c r="BQ26" s="139">
        <f t="shared" si="29"/>
        <v>0</v>
      </c>
      <c r="BR26" s="139">
        <f t="shared" si="30"/>
        <v>0</v>
      </c>
      <c r="BS26" s="139">
        <f t="shared" si="31"/>
        <v>0</v>
      </c>
      <c r="BT26" s="139">
        <f t="shared" si="32"/>
        <v>0</v>
      </c>
      <c r="BU26" s="139">
        <f t="shared" si="33"/>
        <v>0</v>
      </c>
      <c r="BV26" s="139">
        <f t="shared" si="34"/>
        <v>0</v>
      </c>
      <c r="BW26" s="139">
        <f t="shared" si="19"/>
        <v>0</v>
      </c>
      <c r="BX26" s="139">
        <f t="shared" si="18"/>
        <v>0</v>
      </c>
      <c r="BY26" s="139">
        <f t="shared" si="18"/>
        <v>0</v>
      </c>
      <c r="BZ26" s="139">
        <f t="shared" si="18"/>
        <v>0</v>
      </c>
      <c r="CA26" s="139">
        <f t="shared" si="18"/>
        <v>20697</v>
      </c>
      <c r="CB26" s="139">
        <f t="shared" si="18"/>
        <v>14773</v>
      </c>
      <c r="CC26" s="139">
        <f t="shared" si="18"/>
        <v>5924</v>
      </c>
      <c r="CD26" s="139">
        <f t="shared" si="18"/>
        <v>0</v>
      </c>
      <c r="CE26" s="139">
        <f t="shared" si="18"/>
        <v>0</v>
      </c>
      <c r="CF26" s="140">
        <f t="shared" si="18"/>
        <v>111665</v>
      </c>
      <c r="CG26" s="139">
        <f t="shared" si="18"/>
        <v>0</v>
      </c>
      <c r="CH26" s="139">
        <f t="shared" si="18"/>
        <v>0</v>
      </c>
      <c r="CI26" s="139">
        <f t="shared" si="18"/>
        <v>20697</v>
      </c>
    </row>
    <row r="27" spans="1:87" s="123" customFormat="1" ht="12" customHeight="1">
      <c r="A27" s="124" t="s">
        <v>207</v>
      </c>
      <c r="B27" s="125" t="s">
        <v>247</v>
      </c>
      <c r="C27" s="124" t="s">
        <v>248</v>
      </c>
      <c r="D27" s="139">
        <f t="shared" si="3"/>
        <v>0</v>
      </c>
      <c r="E27" s="139">
        <f t="shared" si="4"/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0</v>
      </c>
      <c r="L27" s="139">
        <f t="shared" si="5"/>
        <v>448170</v>
      </c>
      <c r="M27" s="139">
        <f t="shared" si="6"/>
        <v>42360</v>
      </c>
      <c r="N27" s="139">
        <v>23430</v>
      </c>
      <c r="O27" s="139">
        <v>6906</v>
      </c>
      <c r="P27" s="139">
        <v>12024</v>
      </c>
      <c r="Q27" s="139">
        <v>0</v>
      </c>
      <c r="R27" s="139">
        <f t="shared" si="7"/>
        <v>239155</v>
      </c>
      <c r="S27" s="139">
        <v>1931</v>
      </c>
      <c r="T27" s="139">
        <v>223011</v>
      </c>
      <c r="U27" s="139">
        <v>14213</v>
      </c>
      <c r="V27" s="139">
        <v>0</v>
      </c>
      <c r="W27" s="139">
        <f t="shared" si="8"/>
        <v>166655</v>
      </c>
      <c r="X27" s="139">
        <v>93678</v>
      </c>
      <c r="Y27" s="139">
        <v>58067</v>
      </c>
      <c r="Z27" s="139">
        <v>14910</v>
      </c>
      <c r="AA27" s="139">
        <v>0</v>
      </c>
      <c r="AB27" s="140">
        <v>0</v>
      </c>
      <c r="AC27" s="139">
        <v>0</v>
      </c>
      <c r="AD27" s="139">
        <v>0</v>
      </c>
      <c r="AE27" s="139">
        <f t="shared" si="9"/>
        <v>448170</v>
      </c>
      <c r="AF27" s="139">
        <f t="shared" si="10"/>
        <v>0</v>
      </c>
      <c r="AG27" s="139">
        <f t="shared" si="11"/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40">
        <v>0</v>
      </c>
      <c r="AN27" s="139">
        <f t="shared" si="12"/>
        <v>78140</v>
      </c>
      <c r="AO27" s="139">
        <f t="shared" si="13"/>
        <v>10819</v>
      </c>
      <c r="AP27" s="139">
        <v>10819</v>
      </c>
      <c r="AQ27" s="139">
        <v>0</v>
      </c>
      <c r="AR27" s="139">
        <v>0</v>
      </c>
      <c r="AS27" s="139">
        <v>0</v>
      </c>
      <c r="AT27" s="139">
        <f t="shared" si="14"/>
        <v>36241</v>
      </c>
      <c r="AU27" s="139">
        <v>0</v>
      </c>
      <c r="AV27" s="139">
        <v>36241</v>
      </c>
      <c r="AW27" s="139">
        <v>0</v>
      </c>
      <c r="AX27" s="139">
        <v>0</v>
      </c>
      <c r="AY27" s="139">
        <f t="shared" si="15"/>
        <v>31080</v>
      </c>
      <c r="AZ27" s="139">
        <v>0</v>
      </c>
      <c r="BA27" s="139">
        <v>31080</v>
      </c>
      <c r="BB27" s="139">
        <v>0</v>
      </c>
      <c r="BC27" s="139">
        <v>0</v>
      </c>
      <c r="BD27" s="140">
        <v>0</v>
      </c>
      <c r="BE27" s="139">
        <v>0</v>
      </c>
      <c r="BF27" s="139">
        <v>12361</v>
      </c>
      <c r="BG27" s="139">
        <f t="shared" si="16"/>
        <v>90501</v>
      </c>
      <c r="BH27" s="139">
        <f t="shared" si="20"/>
        <v>0</v>
      </c>
      <c r="BI27" s="139">
        <f t="shared" si="21"/>
        <v>0</v>
      </c>
      <c r="BJ27" s="139">
        <f t="shared" si="22"/>
        <v>0</v>
      </c>
      <c r="BK27" s="139">
        <f t="shared" si="23"/>
        <v>0</v>
      </c>
      <c r="BL27" s="139">
        <f t="shared" si="24"/>
        <v>0</v>
      </c>
      <c r="BM27" s="139">
        <f t="shared" si="25"/>
        <v>0</v>
      </c>
      <c r="BN27" s="139">
        <f t="shared" si="26"/>
        <v>0</v>
      </c>
      <c r="BO27" s="140">
        <f t="shared" si="27"/>
        <v>0</v>
      </c>
      <c r="BP27" s="139">
        <f t="shared" si="28"/>
        <v>526310</v>
      </c>
      <c r="BQ27" s="139">
        <f t="shared" si="29"/>
        <v>53179</v>
      </c>
      <c r="BR27" s="139">
        <f t="shared" si="30"/>
        <v>34249</v>
      </c>
      <c r="BS27" s="139">
        <f t="shared" si="31"/>
        <v>6906</v>
      </c>
      <c r="BT27" s="139">
        <f t="shared" si="32"/>
        <v>12024</v>
      </c>
      <c r="BU27" s="139">
        <f t="shared" si="33"/>
        <v>0</v>
      </c>
      <c r="BV27" s="139">
        <f t="shared" si="34"/>
        <v>275396</v>
      </c>
      <c r="BW27" s="139">
        <f t="shared" si="19"/>
        <v>1931</v>
      </c>
      <c r="BX27" s="139">
        <f t="shared" si="18"/>
        <v>259252</v>
      </c>
      <c r="BY27" s="139">
        <f t="shared" si="18"/>
        <v>14213</v>
      </c>
      <c r="BZ27" s="139">
        <f t="shared" si="18"/>
        <v>0</v>
      </c>
      <c r="CA27" s="139">
        <f t="shared" si="18"/>
        <v>197735</v>
      </c>
      <c r="CB27" s="139">
        <f t="shared" si="18"/>
        <v>93678</v>
      </c>
      <c r="CC27" s="139">
        <f t="shared" si="18"/>
        <v>89147</v>
      </c>
      <c r="CD27" s="139">
        <f t="shared" si="18"/>
        <v>14910</v>
      </c>
      <c r="CE27" s="139">
        <f t="shared" si="18"/>
        <v>0</v>
      </c>
      <c r="CF27" s="140">
        <f t="shared" si="18"/>
        <v>0</v>
      </c>
      <c r="CG27" s="139">
        <f t="shared" si="18"/>
        <v>0</v>
      </c>
      <c r="CH27" s="139">
        <f t="shared" si="18"/>
        <v>12361</v>
      </c>
      <c r="CI27" s="139">
        <f t="shared" si="18"/>
        <v>538671</v>
      </c>
    </row>
    <row r="28" spans="1:87" s="123" customFormat="1" ht="12" customHeight="1">
      <c r="A28" s="124" t="s">
        <v>207</v>
      </c>
      <c r="B28" s="125" t="s">
        <v>249</v>
      </c>
      <c r="C28" s="124" t="s">
        <v>250</v>
      </c>
      <c r="D28" s="139">
        <f t="shared" si="3"/>
        <v>0</v>
      </c>
      <c r="E28" s="139">
        <f t="shared" si="4"/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14327</v>
      </c>
      <c r="L28" s="139">
        <f t="shared" si="5"/>
        <v>0</v>
      </c>
      <c r="M28" s="139">
        <f t="shared" si="6"/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f t="shared" si="7"/>
        <v>0</v>
      </c>
      <c r="S28" s="139">
        <v>0</v>
      </c>
      <c r="T28" s="139">
        <v>0</v>
      </c>
      <c r="U28" s="139">
        <v>0</v>
      </c>
      <c r="V28" s="139">
        <v>0</v>
      </c>
      <c r="W28" s="139">
        <f t="shared" si="8"/>
        <v>0</v>
      </c>
      <c r="X28" s="139">
        <v>0</v>
      </c>
      <c r="Y28" s="139">
        <v>0</v>
      </c>
      <c r="Z28" s="139">
        <v>0</v>
      </c>
      <c r="AA28" s="139">
        <v>0</v>
      </c>
      <c r="AB28" s="140">
        <v>163779</v>
      </c>
      <c r="AC28" s="139">
        <v>0</v>
      </c>
      <c r="AD28" s="139">
        <v>0</v>
      </c>
      <c r="AE28" s="139">
        <f t="shared" si="9"/>
        <v>0</v>
      </c>
      <c r="AF28" s="139">
        <f t="shared" si="10"/>
        <v>0</v>
      </c>
      <c r="AG28" s="139">
        <f t="shared" si="11"/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40">
        <v>0</v>
      </c>
      <c r="AN28" s="139">
        <f t="shared" si="12"/>
        <v>0</v>
      </c>
      <c r="AO28" s="139">
        <f t="shared" si="13"/>
        <v>0</v>
      </c>
      <c r="AP28" s="139">
        <v>0</v>
      </c>
      <c r="AQ28" s="139">
        <v>0</v>
      </c>
      <c r="AR28" s="139">
        <v>0</v>
      </c>
      <c r="AS28" s="139">
        <v>0</v>
      </c>
      <c r="AT28" s="139">
        <f t="shared" si="14"/>
        <v>0</v>
      </c>
      <c r="AU28" s="139">
        <v>0</v>
      </c>
      <c r="AV28" s="139">
        <v>0</v>
      </c>
      <c r="AW28" s="139">
        <v>0</v>
      </c>
      <c r="AX28" s="139">
        <v>0</v>
      </c>
      <c r="AY28" s="139">
        <f t="shared" si="15"/>
        <v>0</v>
      </c>
      <c r="AZ28" s="139">
        <v>0</v>
      </c>
      <c r="BA28" s="139">
        <v>0</v>
      </c>
      <c r="BB28" s="139">
        <v>0</v>
      </c>
      <c r="BC28" s="139">
        <v>0</v>
      </c>
      <c r="BD28" s="140">
        <v>32477</v>
      </c>
      <c r="BE28" s="139">
        <v>0</v>
      </c>
      <c r="BF28" s="139">
        <v>0</v>
      </c>
      <c r="BG28" s="139">
        <f t="shared" si="16"/>
        <v>0</v>
      </c>
      <c r="BH28" s="139">
        <f t="shared" si="20"/>
        <v>0</v>
      </c>
      <c r="BI28" s="139">
        <f t="shared" si="21"/>
        <v>0</v>
      </c>
      <c r="BJ28" s="139">
        <f t="shared" si="22"/>
        <v>0</v>
      </c>
      <c r="BK28" s="139">
        <f t="shared" si="23"/>
        <v>0</v>
      </c>
      <c r="BL28" s="139">
        <f t="shared" si="24"/>
        <v>0</v>
      </c>
      <c r="BM28" s="139">
        <f t="shared" si="25"/>
        <v>0</v>
      </c>
      <c r="BN28" s="139">
        <f t="shared" si="26"/>
        <v>0</v>
      </c>
      <c r="BO28" s="140">
        <f t="shared" si="27"/>
        <v>14327</v>
      </c>
      <c r="BP28" s="139">
        <f t="shared" si="28"/>
        <v>0</v>
      </c>
      <c r="BQ28" s="139">
        <f t="shared" si="29"/>
        <v>0</v>
      </c>
      <c r="BR28" s="139">
        <f t="shared" si="30"/>
        <v>0</v>
      </c>
      <c r="BS28" s="139">
        <f t="shared" si="31"/>
        <v>0</v>
      </c>
      <c r="BT28" s="139">
        <f t="shared" si="32"/>
        <v>0</v>
      </c>
      <c r="BU28" s="139">
        <f t="shared" si="33"/>
        <v>0</v>
      </c>
      <c r="BV28" s="139">
        <f t="shared" si="34"/>
        <v>0</v>
      </c>
      <c r="BW28" s="139">
        <f t="shared" si="19"/>
        <v>0</v>
      </c>
      <c r="BX28" s="139">
        <f t="shared" si="18"/>
        <v>0</v>
      </c>
      <c r="BY28" s="139">
        <f t="shared" si="18"/>
        <v>0</v>
      </c>
      <c r="BZ28" s="139">
        <f t="shared" si="18"/>
        <v>0</v>
      </c>
      <c r="CA28" s="139">
        <f t="shared" si="18"/>
        <v>0</v>
      </c>
      <c r="CB28" s="139">
        <f t="shared" si="18"/>
        <v>0</v>
      </c>
      <c r="CC28" s="139">
        <f t="shared" si="18"/>
        <v>0</v>
      </c>
      <c r="CD28" s="139">
        <f t="shared" si="18"/>
        <v>0</v>
      </c>
      <c r="CE28" s="139">
        <f t="shared" si="18"/>
        <v>0</v>
      </c>
      <c r="CF28" s="140">
        <f t="shared" si="18"/>
        <v>196256</v>
      </c>
      <c r="CG28" s="139">
        <f t="shared" si="18"/>
        <v>0</v>
      </c>
      <c r="CH28" s="139">
        <f t="shared" si="18"/>
        <v>0</v>
      </c>
      <c r="CI28" s="139">
        <f t="shared" si="18"/>
        <v>0</v>
      </c>
    </row>
    <row r="29" spans="1:87" s="123" customFormat="1" ht="12" customHeight="1">
      <c r="A29" s="124" t="s">
        <v>207</v>
      </c>
      <c r="B29" s="125" t="s">
        <v>251</v>
      </c>
      <c r="C29" s="124" t="s">
        <v>252</v>
      </c>
      <c r="D29" s="139">
        <f t="shared" si="3"/>
        <v>0</v>
      </c>
      <c r="E29" s="139">
        <f t="shared" si="4"/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16359</v>
      </c>
      <c r="L29" s="139">
        <f t="shared" si="5"/>
        <v>40751</v>
      </c>
      <c r="M29" s="139">
        <f t="shared" si="6"/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f t="shared" si="7"/>
        <v>0</v>
      </c>
      <c r="S29" s="139">
        <v>0</v>
      </c>
      <c r="T29" s="139">
        <v>0</v>
      </c>
      <c r="U29" s="139">
        <v>0</v>
      </c>
      <c r="V29" s="139">
        <v>0</v>
      </c>
      <c r="W29" s="139">
        <f t="shared" si="8"/>
        <v>40751</v>
      </c>
      <c r="X29" s="139">
        <v>40751</v>
      </c>
      <c r="Y29" s="139">
        <v>0</v>
      </c>
      <c r="Z29" s="139">
        <v>0</v>
      </c>
      <c r="AA29" s="139">
        <v>0</v>
      </c>
      <c r="AB29" s="140">
        <v>77779</v>
      </c>
      <c r="AC29" s="139">
        <v>0</v>
      </c>
      <c r="AD29" s="139">
        <v>0</v>
      </c>
      <c r="AE29" s="139">
        <f t="shared" si="9"/>
        <v>40751</v>
      </c>
      <c r="AF29" s="139">
        <f t="shared" si="10"/>
        <v>0</v>
      </c>
      <c r="AG29" s="139">
        <f t="shared" si="11"/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40">
        <v>0</v>
      </c>
      <c r="AN29" s="139">
        <f t="shared" si="12"/>
        <v>0</v>
      </c>
      <c r="AO29" s="139">
        <f t="shared" si="13"/>
        <v>0</v>
      </c>
      <c r="AP29" s="139">
        <v>0</v>
      </c>
      <c r="AQ29" s="139">
        <v>0</v>
      </c>
      <c r="AR29" s="139">
        <v>0</v>
      </c>
      <c r="AS29" s="139">
        <v>0</v>
      </c>
      <c r="AT29" s="139">
        <f t="shared" si="14"/>
        <v>0</v>
      </c>
      <c r="AU29" s="139">
        <v>0</v>
      </c>
      <c r="AV29" s="139">
        <v>0</v>
      </c>
      <c r="AW29" s="139">
        <v>0</v>
      </c>
      <c r="AX29" s="139">
        <v>0</v>
      </c>
      <c r="AY29" s="139">
        <f t="shared" si="15"/>
        <v>0</v>
      </c>
      <c r="AZ29" s="139">
        <v>0</v>
      </c>
      <c r="BA29" s="139">
        <v>0</v>
      </c>
      <c r="BB29" s="139">
        <v>0</v>
      </c>
      <c r="BC29" s="139">
        <v>0</v>
      </c>
      <c r="BD29" s="140">
        <v>41960</v>
      </c>
      <c r="BE29" s="139">
        <v>0</v>
      </c>
      <c r="BF29" s="139">
        <v>0</v>
      </c>
      <c r="BG29" s="139">
        <f t="shared" si="16"/>
        <v>0</v>
      </c>
      <c r="BH29" s="139">
        <f t="shared" si="20"/>
        <v>0</v>
      </c>
      <c r="BI29" s="139">
        <f t="shared" si="21"/>
        <v>0</v>
      </c>
      <c r="BJ29" s="139">
        <f t="shared" si="22"/>
        <v>0</v>
      </c>
      <c r="BK29" s="139">
        <f t="shared" si="23"/>
        <v>0</v>
      </c>
      <c r="BL29" s="139">
        <f t="shared" si="24"/>
        <v>0</v>
      </c>
      <c r="BM29" s="139">
        <f t="shared" si="25"/>
        <v>0</v>
      </c>
      <c r="BN29" s="139">
        <f t="shared" si="26"/>
        <v>0</v>
      </c>
      <c r="BO29" s="140">
        <f t="shared" si="27"/>
        <v>16359</v>
      </c>
      <c r="BP29" s="139">
        <f t="shared" si="28"/>
        <v>40751</v>
      </c>
      <c r="BQ29" s="139">
        <f t="shared" si="29"/>
        <v>0</v>
      </c>
      <c r="BR29" s="139">
        <f t="shared" si="30"/>
        <v>0</v>
      </c>
      <c r="BS29" s="139">
        <f t="shared" si="31"/>
        <v>0</v>
      </c>
      <c r="BT29" s="139">
        <f t="shared" si="32"/>
        <v>0</v>
      </c>
      <c r="BU29" s="139">
        <f t="shared" si="33"/>
        <v>0</v>
      </c>
      <c r="BV29" s="139">
        <f t="shared" si="34"/>
        <v>0</v>
      </c>
      <c r="BW29" s="139">
        <f t="shared" si="19"/>
        <v>0</v>
      </c>
      <c r="BX29" s="139">
        <f t="shared" si="18"/>
        <v>0</v>
      </c>
      <c r="BY29" s="139">
        <f t="shared" si="18"/>
        <v>0</v>
      </c>
      <c r="BZ29" s="139">
        <f t="shared" si="18"/>
        <v>0</v>
      </c>
      <c r="CA29" s="139">
        <f aca="true" t="shared" si="35" ref="CA29:CA41">SUM(W29,AY29)</f>
        <v>40751</v>
      </c>
      <c r="CB29" s="139">
        <f aca="true" t="shared" si="36" ref="CB29:CB41">SUM(X29,AZ29)</f>
        <v>40751</v>
      </c>
      <c r="CC29" s="139">
        <f aca="true" t="shared" si="37" ref="CC29:CC41">SUM(Y29,BA29)</f>
        <v>0</v>
      </c>
      <c r="CD29" s="139">
        <f aca="true" t="shared" si="38" ref="CD29:CD41">SUM(Z29,BB29)</f>
        <v>0</v>
      </c>
      <c r="CE29" s="139">
        <f aca="true" t="shared" si="39" ref="CE29:CE41">SUM(AA29,BC29)</f>
        <v>0</v>
      </c>
      <c r="CF29" s="140">
        <f>SUM(AB29,BD29)</f>
        <v>119739</v>
      </c>
      <c r="CG29" s="139">
        <f aca="true" t="shared" si="40" ref="CG29:CG41">SUM(AC29,BE29)</f>
        <v>0</v>
      </c>
      <c r="CH29" s="139">
        <f aca="true" t="shared" si="41" ref="CH29:CH41">SUM(AD29,BF29)</f>
        <v>0</v>
      </c>
      <c r="CI29" s="139">
        <f aca="true" t="shared" si="42" ref="CI29:CI41">SUM(AE29,BG29)</f>
        <v>40751</v>
      </c>
    </row>
    <row r="30" spans="1:87" s="123" customFormat="1" ht="12" customHeight="1">
      <c r="A30" s="124" t="s">
        <v>207</v>
      </c>
      <c r="B30" s="125" t="s">
        <v>253</v>
      </c>
      <c r="C30" s="124" t="s">
        <v>254</v>
      </c>
      <c r="D30" s="139">
        <f t="shared" si="3"/>
        <v>0</v>
      </c>
      <c r="E30" s="139">
        <f t="shared" si="4"/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40">
        <v>5632</v>
      </c>
      <c r="L30" s="139">
        <f t="shared" si="5"/>
        <v>24661</v>
      </c>
      <c r="M30" s="139">
        <f t="shared" si="6"/>
        <v>4795</v>
      </c>
      <c r="N30" s="139">
        <v>4795</v>
      </c>
      <c r="O30" s="139">
        <v>0</v>
      </c>
      <c r="P30" s="139">
        <v>0</v>
      </c>
      <c r="Q30" s="139">
        <v>0</v>
      </c>
      <c r="R30" s="139">
        <f t="shared" si="7"/>
        <v>5650</v>
      </c>
      <c r="S30" s="139">
        <v>5650</v>
      </c>
      <c r="T30" s="139">
        <v>0</v>
      </c>
      <c r="U30" s="139">
        <v>0</v>
      </c>
      <c r="V30" s="139">
        <v>0</v>
      </c>
      <c r="W30" s="139">
        <f t="shared" si="8"/>
        <v>14216</v>
      </c>
      <c r="X30" s="139">
        <v>13347</v>
      </c>
      <c r="Y30" s="139">
        <v>181</v>
      </c>
      <c r="Z30" s="139">
        <v>0</v>
      </c>
      <c r="AA30" s="139">
        <v>688</v>
      </c>
      <c r="AB30" s="140">
        <v>38368</v>
      </c>
      <c r="AC30" s="139">
        <v>0</v>
      </c>
      <c r="AD30" s="139">
        <v>0</v>
      </c>
      <c r="AE30" s="139">
        <f t="shared" si="9"/>
        <v>24661</v>
      </c>
      <c r="AF30" s="139">
        <f t="shared" si="10"/>
        <v>0</v>
      </c>
      <c r="AG30" s="139">
        <f t="shared" si="11"/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0</v>
      </c>
      <c r="AM30" s="140">
        <v>0</v>
      </c>
      <c r="AN30" s="139">
        <f t="shared" si="12"/>
        <v>0</v>
      </c>
      <c r="AO30" s="139">
        <f t="shared" si="13"/>
        <v>0</v>
      </c>
      <c r="AP30" s="139">
        <v>0</v>
      </c>
      <c r="AQ30" s="139">
        <v>0</v>
      </c>
      <c r="AR30" s="139">
        <v>0</v>
      </c>
      <c r="AS30" s="139">
        <v>0</v>
      </c>
      <c r="AT30" s="139">
        <f t="shared" si="14"/>
        <v>0</v>
      </c>
      <c r="AU30" s="139">
        <v>0</v>
      </c>
      <c r="AV30" s="139">
        <v>0</v>
      </c>
      <c r="AW30" s="139">
        <v>0</v>
      </c>
      <c r="AX30" s="139">
        <v>0</v>
      </c>
      <c r="AY30" s="139">
        <f t="shared" si="15"/>
        <v>0</v>
      </c>
      <c r="AZ30" s="139">
        <v>0</v>
      </c>
      <c r="BA30" s="139">
        <v>0</v>
      </c>
      <c r="BB30" s="139">
        <v>0</v>
      </c>
      <c r="BC30" s="139">
        <v>0</v>
      </c>
      <c r="BD30" s="140">
        <v>24862</v>
      </c>
      <c r="BE30" s="139">
        <v>0</v>
      </c>
      <c r="BF30" s="139">
        <v>0</v>
      </c>
      <c r="BG30" s="139">
        <f t="shared" si="16"/>
        <v>0</v>
      </c>
      <c r="BH30" s="139">
        <f t="shared" si="20"/>
        <v>0</v>
      </c>
      <c r="BI30" s="139">
        <f t="shared" si="21"/>
        <v>0</v>
      </c>
      <c r="BJ30" s="139">
        <f t="shared" si="22"/>
        <v>0</v>
      </c>
      <c r="BK30" s="139">
        <f t="shared" si="23"/>
        <v>0</v>
      </c>
      <c r="BL30" s="139">
        <f t="shared" si="24"/>
        <v>0</v>
      </c>
      <c r="BM30" s="139">
        <f t="shared" si="25"/>
        <v>0</v>
      </c>
      <c r="BN30" s="139">
        <f t="shared" si="26"/>
        <v>0</v>
      </c>
      <c r="BO30" s="140">
        <f t="shared" si="27"/>
        <v>5632</v>
      </c>
      <c r="BP30" s="139">
        <f t="shared" si="28"/>
        <v>24661</v>
      </c>
      <c r="BQ30" s="139">
        <f t="shared" si="29"/>
        <v>4795</v>
      </c>
      <c r="BR30" s="139">
        <f t="shared" si="30"/>
        <v>4795</v>
      </c>
      <c r="BS30" s="139">
        <f t="shared" si="31"/>
        <v>0</v>
      </c>
      <c r="BT30" s="139">
        <f t="shared" si="32"/>
        <v>0</v>
      </c>
      <c r="BU30" s="139">
        <f t="shared" si="33"/>
        <v>0</v>
      </c>
      <c r="BV30" s="139">
        <f t="shared" si="34"/>
        <v>5650</v>
      </c>
      <c r="BW30" s="139">
        <f t="shared" si="19"/>
        <v>5650</v>
      </c>
      <c r="BX30" s="139">
        <f aca="true" t="shared" si="43" ref="BX30:BX41">SUM(T30,AV30)</f>
        <v>0</v>
      </c>
      <c r="BY30" s="139">
        <f aca="true" t="shared" si="44" ref="BY30:BY41">SUM(U30,AW30)</f>
        <v>0</v>
      </c>
      <c r="BZ30" s="139">
        <f aca="true" t="shared" si="45" ref="BZ30:BZ41">SUM(V30,AX30)</f>
        <v>0</v>
      </c>
      <c r="CA30" s="139">
        <f t="shared" si="35"/>
        <v>14216</v>
      </c>
      <c r="CB30" s="139">
        <f t="shared" si="36"/>
        <v>13347</v>
      </c>
      <c r="CC30" s="139">
        <f t="shared" si="37"/>
        <v>181</v>
      </c>
      <c r="CD30" s="139">
        <f t="shared" si="38"/>
        <v>0</v>
      </c>
      <c r="CE30" s="139">
        <f t="shared" si="39"/>
        <v>688</v>
      </c>
      <c r="CF30" s="140">
        <f>SUM(AB30,BD30)</f>
        <v>63230</v>
      </c>
      <c r="CG30" s="139">
        <f t="shared" si="40"/>
        <v>0</v>
      </c>
      <c r="CH30" s="139">
        <f t="shared" si="41"/>
        <v>0</v>
      </c>
      <c r="CI30" s="139">
        <f t="shared" si="42"/>
        <v>24661</v>
      </c>
    </row>
    <row r="31" spans="1:87" s="123" customFormat="1" ht="12" customHeight="1">
      <c r="A31" s="124" t="s">
        <v>207</v>
      </c>
      <c r="B31" s="125" t="s">
        <v>255</v>
      </c>
      <c r="C31" s="124" t="s">
        <v>256</v>
      </c>
      <c r="D31" s="139">
        <f t="shared" si="3"/>
        <v>0</v>
      </c>
      <c r="E31" s="139">
        <f t="shared" si="4"/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40">
        <v>12450</v>
      </c>
      <c r="L31" s="139">
        <f t="shared" si="5"/>
        <v>96110</v>
      </c>
      <c r="M31" s="139">
        <f t="shared" si="6"/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f t="shared" si="7"/>
        <v>0</v>
      </c>
      <c r="S31" s="139">
        <v>0</v>
      </c>
      <c r="T31" s="139">
        <v>0</v>
      </c>
      <c r="U31" s="139">
        <v>0</v>
      </c>
      <c r="V31" s="139">
        <v>0</v>
      </c>
      <c r="W31" s="139">
        <f t="shared" si="8"/>
        <v>96110</v>
      </c>
      <c r="X31" s="139">
        <v>91573</v>
      </c>
      <c r="Y31" s="139">
        <v>1063</v>
      </c>
      <c r="Z31" s="139">
        <v>0</v>
      </c>
      <c r="AA31" s="139">
        <v>3474</v>
      </c>
      <c r="AB31" s="140">
        <v>84812</v>
      </c>
      <c r="AC31" s="139">
        <v>0</v>
      </c>
      <c r="AD31" s="139">
        <v>0</v>
      </c>
      <c r="AE31" s="139">
        <f t="shared" si="9"/>
        <v>96110</v>
      </c>
      <c r="AF31" s="139">
        <f t="shared" si="10"/>
        <v>0</v>
      </c>
      <c r="AG31" s="139">
        <f t="shared" si="11"/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40">
        <v>0</v>
      </c>
      <c r="AN31" s="139">
        <f t="shared" si="12"/>
        <v>0</v>
      </c>
      <c r="AO31" s="139">
        <f t="shared" si="13"/>
        <v>0</v>
      </c>
      <c r="AP31" s="139">
        <v>0</v>
      </c>
      <c r="AQ31" s="139">
        <v>0</v>
      </c>
      <c r="AR31" s="139">
        <v>0</v>
      </c>
      <c r="AS31" s="139">
        <v>0</v>
      </c>
      <c r="AT31" s="139">
        <f t="shared" si="14"/>
        <v>0</v>
      </c>
      <c r="AU31" s="139">
        <v>0</v>
      </c>
      <c r="AV31" s="139">
        <v>0</v>
      </c>
      <c r="AW31" s="139">
        <v>0</v>
      </c>
      <c r="AX31" s="139">
        <v>0</v>
      </c>
      <c r="AY31" s="139">
        <f t="shared" si="15"/>
        <v>0</v>
      </c>
      <c r="AZ31" s="139">
        <v>0</v>
      </c>
      <c r="BA31" s="139">
        <v>0</v>
      </c>
      <c r="BB31" s="139">
        <v>0</v>
      </c>
      <c r="BC31" s="139">
        <v>0</v>
      </c>
      <c r="BD31" s="140">
        <v>35739</v>
      </c>
      <c r="BE31" s="139">
        <v>0</v>
      </c>
      <c r="BF31" s="139">
        <v>0</v>
      </c>
      <c r="BG31" s="139">
        <f t="shared" si="16"/>
        <v>0</v>
      </c>
      <c r="BH31" s="139">
        <f t="shared" si="20"/>
        <v>0</v>
      </c>
      <c r="BI31" s="139">
        <f t="shared" si="21"/>
        <v>0</v>
      </c>
      <c r="BJ31" s="139">
        <f t="shared" si="22"/>
        <v>0</v>
      </c>
      <c r="BK31" s="139">
        <f t="shared" si="23"/>
        <v>0</v>
      </c>
      <c r="BL31" s="139">
        <f t="shared" si="24"/>
        <v>0</v>
      </c>
      <c r="BM31" s="139">
        <f t="shared" si="25"/>
        <v>0</v>
      </c>
      <c r="BN31" s="139">
        <f t="shared" si="26"/>
        <v>0</v>
      </c>
      <c r="BO31" s="140">
        <f t="shared" si="27"/>
        <v>12450</v>
      </c>
      <c r="BP31" s="139">
        <f t="shared" si="28"/>
        <v>96110</v>
      </c>
      <c r="BQ31" s="139">
        <f t="shared" si="29"/>
        <v>0</v>
      </c>
      <c r="BR31" s="139">
        <f t="shared" si="30"/>
        <v>0</v>
      </c>
      <c r="BS31" s="139">
        <f t="shared" si="31"/>
        <v>0</v>
      </c>
      <c r="BT31" s="139">
        <f t="shared" si="32"/>
        <v>0</v>
      </c>
      <c r="BU31" s="139">
        <f t="shared" si="33"/>
        <v>0</v>
      </c>
      <c r="BV31" s="139">
        <f t="shared" si="34"/>
        <v>0</v>
      </c>
      <c r="BW31" s="139">
        <f t="shared" si="19"/>
        <v>0</v>
      </c>
      <c r="BX31" s="139">
        <f t="shared" si="43"/>
        <v>0</v>
      </c>
      <c r="BY31" s="139">
        <f t="shared" si="44"/>
        <v>0</v>
      </c>
      <c r="BZ31" s="139">
        <f t="shared" si="45"/>
        <v>0</v>
      </c>
      <c r="CA31" s="139">
        <f t="shared" si="35"/>
        <v>96110</v>
      </c>
      <c r="CB31" s="139">
        <f t="shared" si="36"/>
        <v>91573</v>
      </c>
      <c r="CC31" s="139">
        <f t="shared" si="37"/>
        <v>1063</v>
      </c>
      <c r="CD31" s="139">
        <f t="shared" si="38"/>
        <v>0</v>
      </c>
      <c r="CE31" s="139">
        <f t="shared" si="39"/>
        <v>3474</v>
      </c>
      <c r="CF31" s="140">
        <f>SUM(AB31,BD31)</f>
        <v>120551</v>
      </c>
      <c r="CG31" s="139">
        <f t="shared" si="40"/>
        <v>0</v>
      </c>
      <c r="CH31" s="139">
        <f t="shared" si="41"/>
        <v>0</v>
      </c>
      <c r="CI31" s="139">
        <f t="shared" si="42"/>
        <v>96110</v>
      </c>
    </row>
    <row r="32" spans="1:87" s="123" customFormat="1" ht="12" customHeight="1">
      <c r="A32" s="124" t="s">
        <v>207</v>
      </c>
      <c r="B32" s="125" t="s">
        <v>257</v>
      </c>
      <c r="C32" s="124" t="s">
        <v>258</v>
      </c>
      <c r="D32" s="139">
        <f t="shared" si="3"/>
        <v>0</v>
      </c>
      <c r="E32" s="139">
        <f t="shared" si="4"/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40">
        <v>0</v>
      </c>
      <c r="L32" s="139">
        <f t="shared" si="5"/>
        <v>131819</v>
      </c>
      <c r="M32" s="139">
        <f t="shared" si="6"/>
        <v>39252</v>
      </c>
      <c r="N32" s="139">
        <v>8396</v>
      </c>
      <c r="O32" s="139">
        <v>30856</v>
      </c>
      <c r="P32" s="139">
        <v>0</v>
      </c>
      <c r="Q32" s="139">
        <v>0</v>
      </c>
      <c r="R32" s="139">
        <f t="shared" si="7"/>
        <v>8284</v>
      </c>
      <c r="S32" s="139">
        <v>8284</v>
      </c>
      <c r="T32" s="139">
        <v>0</v>
      </c>
      <c r="U32" s="139">
        <v>0</v>
      </c>
      <c r="V32" s="139">
        <v>4536</v>
      </c>
      <c r="W32" s="139">
        <f t="shared" si="8"/>
        <v>79549</v>
      </c>
      <c r="X32" s="139">
        <v>69124</v>
      </c>
      <c r="Y32" s="139">
        <v>9466</v>
      </c>
      <c r="Z32" s="139">
        <v>588</v>
      </c>
      <c r="AA32" s="139">
        <v>371</v>
      </c>
      <c r="AB32" s="140">
        <v>183101</v>
      </c>
      <c r="AC32" s="139">
        <v>198</v>
      </c>
      <c r="AD32" s="139">
        <v>0</v>
      </c>
      <c r="AE32" s="139">
        <f t="shared" si="9"/>
        <v>131819</v>
      </c>
      <c r="AF32" s="139">
        <f t="shared" si="10"/>
        <v>0</v>
      </c>
      <c r="AG32" s="139">
        <f t="shared" si="11"/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40">
        <v>0</v>
      </c>
      <c r="AN32" s="139">
        <f t="shared" si="12"/>
        <v>0</v>
      </c>
      <c r="AO32" s="139">
        <f t="shared" si="13"/>
        <v>0</v>
      </c>
      <c r="AP32" s="139">
        <v>0</v>
      </c>
      <c r="AQ32" s="139">
        <v>0</v>
      </c>
      <c r="AR32" s="139">
        <v>0</v>
      </c>
      <c r="AS32" s="139">
        <v>0</v>
      </c>
      <c r="AT32" s="139">
        <f t="shared" si="14"/>
        <v>0</v>
      </c>
      <c r="AU32" s="139">
        <v>0</v>
      </c>
      <c r="AV32" s="139">
        <v>0</v>
      </c>
      <c r="AW32" s="139">
        <v>0</v>
      </c>
      <c r="AX32" s="139">
        <v>0</v>
      </c>
      <c r="AY32" s="139">
        <f t="shared" si="15"/>
        <v>0</v>
      </c>
      <c r="AZ32" s="139">
        <v>0</v>
      </c>
      <c r="BA32" s="139">
        <v>0</v>
      </c>
      <c r="BB32" s="139">
        <v>0</v>
      </c>
      <c r="BC32" s="139">
        <v>0</v>
      </c>
      <c r="BD32" s="140">
        <v>52043</v>
      </c>
      <c r="BE32" s="139">
        <v>0</v>
      </c>
      <c r="BF32" s="139">
        <v>0</v>
      </c>
      <c r="BG32" s="139">
        <f t="shared" si="16"/>
        <v>0</v>
      </c>
      <c r="BH32" s="139">
        <f t="shared" si="20"/>
        <v>0</v>
      </c>
      <c r="BI32" s="139">
        <f t="shared" si="21"/>
        <v>0</v>
      </c>
      <c r="BJ32" s="139">
        <f t="shared" si="22"/>
        <v>0</v>
      </c>
      <c r="BK32" s="139">
        <f t="shared" si="23"/>
        <v>0</v>
      </c>
      <c r="BL32" s="139">
        <f t="shared" si="24"/>
        <v>0</v>
      </c>
      <c r="BM32" s="139">
        <f t="shared" si="25"/>
        <v>0</v>
      </c>
      <c r="BN32" s="139">
        <f t="shared" si="26"/>
        <v>0</v>
      </c>
      <c r="BO32" s="140">
        <f t="shared" si="27"/>
        <v>0</v>
      </c>
      <c r="BP32" s="139">
        <f t="shared" si="28"/>
        <v>131819</v>
      </c>
      <c r="BQ32" s="139">
        <f t="shared" si="29"/>
        <v>39252</v>
      </c>
      <c r="BR32" s="139">
        <f t="shared" si="30"/>
        <v>8396</v>
      </c>
      <c r="BS32" s="139">
        <f t="shared" si="31"/>
        <v>30856</v>
      </c>
      <c r="BT32" s="139">
        <f t="shared" si="32"/>
        <v>0</v>
      </c>
      <c r="BU32" s="139">
        <f t="shared" si="33"/>
        <v>0</v>
      </c>
      <c r="BV32" s="139">
        <f t="shared" si="34"/>
        <v>8284</v>
      </c>
      <c r="BW32" s="139">
        <f t="shared" si="19"/>
        <v>8284</v>
      </c>
      <c r="BX32" s="139">
        <f t="shared" si="43"/>
        <v>0</v>
      </c>
      <c r="BY32" s="139">
        <f t="shared" si="44"/>
        <v>0</v>
      </c>
      <c r="BZ32" s="139">
        <f t="shared" si="45"/>
        <v>4536</v>
      </c>
      <c r="CA32" s="139">
        <f t="shared" si="35"/>
        <v>79549</v>
      </c>
      <c r="CB32" s="139">
        <f t="shared" si="36"/>
        <v>69124</v>
      </c>
      <c r="CC32" s="139">
        <f t="shared" si="37"/>
        <v>9466</v>
      </c>
      <c r="CD32" s="139">
        <f t="shared" si="38"/>
        <v>588</v>
      </c>
      <c r="CE32" s="139">
        <f t="shared" si="39"/>
        <v>371</v>
      </c>
      <c r="CF32" s="140">
        <f>SUM(AB32,BD32)</f>
        <v>235144</v>
      </c>
      <c r="CG32" s="139">
        <f t="shared" si="40"/>
        <v>198</v>
      </c>
      <c r="CH32" s="139">
        <f t="shared" si="41"/>
        <v>0</v>
      </c>
      <c r="CI32" s="139">
        <f t="shared" si="42"/>
        <v>131819</v>
      </c>
    </row>
    <row r="33" spans="1:87" s="123" customFormat="1" ht="12" customHeight="1">
      <c r="A33" s="124" t="s">
        <v>207</v>
      </c>
      <c r="B33" s="125" t="s">
        <v>259</v>
      </c>
      <c r="C33" s="124" t="s">
        <v>260</v>
      </c>
      <c r="D33" s="139">
        <f t="shared" si="3"/>
        <v>0</v>
      </c>
      <c r="E33" s="139">
        <f t="shared" si="4"/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40">
        <v>0</v>
      </c>
      <c r="L33" s="139">
        <f t="shared" si="5"/>
        <v>40394</v>
      </c>
      <c r="M33" s="139">
        <f t="shared" si="6"/>
        <v>0</v>
      </c>
      <c r="N33" s="139">
        <v>0</v>
      </c>
      <c r="O33" s="139">
        <v>0</v>
      </c>
      <c r="P33" s="139">
        <v>0</v>
      </c>
      <c r="Q33" s="139">
        <v>0</v>
      </c>
      <c r="R33" s="139">
        <f t="shared" si="7"/>
        <v>0</v>
      </c>
      <c r="S33" s="139">
        <v>0</v>
      </c>
      <c r="T33" s="139">
        <v>0</v>
      </c>
      <c r="U33" s="139">
        <v>0</v>
      </c>
      <c r="V33" s="139">
        <v>0</v>
      </c>
      <c r="W33" s="139">
        <f t="shared" si="8"/>
        <v>40394</v>
      </c>
      <c r="X33" s="139">
        <v>40394</v>
      </c>
      <c r="Y33" s="139">
        <v>0</v>
      </c>
      <c r="Z33" s="139">
        <v>0</v>
      </c>
      <c r="AA33" s="139">
        <v>0</v>
      </c>
      <c r="AB33" s="140">
        <v>84939</v>
      </c>
      <c r="AC33" s="139">
        <v>0</v>
      </c>
      <c r="AD33" s="139">
        <v>0</v>
      </c>
      <c r="AE33" s="139">
        <f t="shared" si="9"/>
        <v>40394</v>
      </c>
      <c r="AF33" s="139">
        <f t="shared" si="10"/>
        <v>0</v>
      </c>
      <c r="AG33" s="139">
        <f t="shared" si="11"/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40">
        <v>0</v>
      </c>
      <c r="AN33" s="139">
        <f t="shared" si="12"/>
        <v>0</v>
      </c>
      <c r="AO33" s="139">
        <f t="shared" si="13"/>
        <v>0</v>
      </c>
      <c r="AP33" s="139">
        <v>0</v>
      </c>
      <c r="AQ33" s="139">
        <v>0</v>
      </c>
      <c r="AR33" s="139">
        <v>0</v>
      </c>
      <c r="AS33" s="139">
        <v>0</v>
      </c>
      <c r="AT33" s="139">
        <f t="shared" si="14"/>
        <v>0</v>
      </c>
      <c r="AU33" s="139">
        <v>0</v>
      </c>
      <c r="AV33" s="139">
        <v>0</v>
      </c>
      <c r="AW33" s="139">
        <v>0</v>
      </c>
      <c r="AX33" s="139">
        <v>0</v>
      </c>
      <c r="AY33" s="139">
        <f t="shared" si="15"/>
        <v>0</v>
      </c>
      <c r="AZ33" s="139">
        <v>0</v>
      </c>
      <c r="BA33" s="139">
        <v>0</v>
      </c>
      <c r="BB33" s="139">
        <v>0</v>
      </c>
      <c r="BC33" s="139">
        <v>0</v>
      </c>
      <c r="BD33" s="140">
        <v>51637</v>
      </c>
      <c r="BE33" s="139">
        <v>0</v>
      </c>
      <c r="BF33" s="139">
        <v>0</v>
      </c>
      <c r="BG33" s="139">
        <f t="shared" si="16"/>
        <v>0</v>
      </c>
      <c r="BH33" s="139">
        <f t="shared" si="20"/>
        <v>0</v>
      </c>
      <c r="BI33" s="139">
        <f t="shared" si="21"/>
        <v>0</v>
      </c>
      <c r="BJ33" s="139">
        <f t="shared" si="22"/>
        <v>0</v>
      </c>
      <c r="BK33" s="139">
        <f t="shared" si="23"/>
        <v>0</v>
      </c>
      <c r="BL33" s="139">
        <f t="shared" si="24"/>
        <v>0</v>
      </c>
      <c r="BM33" s="139">
        <f t="shared" si="25"/>
        <v>0</v>
      </c>
      <c r="BN33" s="139">
        <f t="shared" si="26"/>
        <v>0</v>
      </c>
      <c r="BO33" s="140">
        <f t="shared" si="27"/>
        <v>0</v>
      </c>
      <c r="BP33" s="139">
        <f t="shared" si="28"/>
        <v>40394</v>
      </c>
      <c r="BQ33" s="139">
        <f t="shared" si="29"/>
        <v>0</v>
      </c>
      <c r="BR33" s="139">
        <f t="shared" si="30"/>
        <v>0</v>
      </c>
      <c r="BS33" s="139">
        <f t="shared" si="31"/>
        <v>0</v>
      </c>
      <c r="BT33" s="139">
        <f t="shared" si="32"/>
        <v>0</v>
      </c>
      <c r="BU33" s="139">
        <f t="shared" si="33"/>
        <v>0</v>
      </c>
      <c r="BV33" s="139">
        <f t="shared" si="34"/>
        <v>0</v>
      </c>
      <c r="BW33" s="139">
        <f t="shared" si="19"/>
        <v>0</v>
      </c>
      <c r="BX33" s="139">
        <f t="shared" si="43"/>
        <v>0</v>
      </c>
      <c r="BY33" s="139">
        <f t="shared" si="44"/>
        <v>0</v>
      </c>
      <c r="BZ33" s="139">
        <f t="shared" si="45"/>
        <v>0</v>
      </c>
      <c r="CA33" s="139">
        <f t="shared" si="35"/>
        <v>40394</v>
      </c>
      <c r="CB33" s="139">
        <f t="shared" si="36"/>
        <v>40394</v>
      </c>
      <c r="CC33" s="139">
        <f t="shared" si="37"/>
        <v>0</v>
      </c>
      <c r="CD33" s="139">
        <f t="shared" si="38"/>
        <v>0</v>
      </c>
      <c r="CE33" s="139">
        <f t="shared" si="39"/>
        <v>0</v>
      </c>
      <c r="CF33" s="140">
        <f>SUM(AB33,BD33)</f>
        <v>136576</v>
      </c>
      <c r="CG33" s="139">
        <f t="shared" si="40"/>
        <v>0</v>
      </c>
      <c r="CH33" s="139">
        <f t="shared" si="41"/>
        <v>0</v>
      </c>
      <c r="CI33" s="139">
        <f t="shared" si="42"/>
        <v>40394</v>
      </c>
    </row>
    <row r="34" spans="1:87" s="123" customFormat="1" ht="12" customHeight="1">
      <c r="A34" s="124" t="s">
        <v>207</v>
      </c>
      <c r="B34" s="125" t="s">
        <v>261</v>
      </c>
      <c r="C34" s="124" t="s">
        <v>262</v>
      </c>
      <c r="D34" s="139">
        <f t="shared" si="3"/>
        <v>0</v>
      </c>
      <c r="E34" s="139">
        <f t="shared" si="4"/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40">
        <v>0</v>
      </c>
      <c r="L34" s="139">
        <f t="shared" si="5"/>
        <v>770240</v>
      </c>
      <c r="M34" s="139">
        <f t="shared" si="6"/>
        <v>35274</v>
      </c>
      <c r="N34" s="139">
        <v>35274</v>
      </c>
      <c r="O34" s="139">
        <v>0</v>
      </c>
      <c r="P34" s="139">
        <v>0</v>
      </c>
      <c r="Q34" s="139">
        <v>0</v>
      </c>
      <c r="R34" s="139">
        <f t="shared" si="7"/>
        <v>437920</v>
      </c>
      <c r="S34" s="139">
        <v>0</v>
      </c>
      <c r="T34" s="139">
        <v>407735</v>
      </c>
      <c r="U34" s="139">
        <v>30185</v>
      </c>
      <c r="V34" s="139">
        <v>0</v>
      </c>
      <c r="W34" s="139">
        <f t="shared" si="8"/>
        <v>296311</v>
      </c>
      <c r="X34" s="139">
        <v>0</v>
      </c>
      <c r="Y34" s="139">
        <v>265758</v>
      </c>
      <c r="Z34" s="139">
        <v>30553</v>
      </c>
      <c r="AA34" s="139">
        <v>0</v>
      </c>
      <c r="AB34" s="140">
        <v>0</v>
      </c>
      <c r="AC34" s="139">
        <v>735</v>
      </c>
      <c r="AD34" s="139">
        <v>0</v>
      </c>
      <c r="AE34" s="139">
        <f t="shared" si="9"/>
        <v>770240</v>
      </c>
      <c r="AF34" s="139">
        <f t="shared" si="10"/>
        <v>0</v>
      </c>
      <c r="AG34" s="139">
        <f t="shared" si="11"/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40">
        <v>0</v>
      </c>
      <c r="AN34" s="139">
        <f t="shared" si="12"/>
        <v>279485</v>
      </c>
      <c r="AO34" s="139">
        <f t="shared" si="13"/>
        <v>19207</v>
      </c>
      <c r="AP34" s="139">
        <v>19207</v>
      </c>
      <c r="AQ34" s="139">
        <v>0</v>
      </c>
      <c r="AR34" s="139">
        <v>0</v>
      </c>
      <c r="AS34" s="139">
        <v>0</v>
      </c>
      <c r="AT34" s="139">
        <f t="shared" si="14"/>
        <v>172762</v>
      </c>
      <c r="AU34" s="139">
        <v>0</v>
      </c>
      <c r="AV34" s="139">
        <v>172762</v>
      </c>
      <c r="AW34" s="139">
        <v>0</v>
      </c>
      <c r="AX34" s="139">
        <v>0</v>
      </c>
      <c r="AY34" s="139">
        <f t="shared" si="15"/>
        <v>87516</v>
      </c>
      <c r="AZ34" s="139">
        <v>0</v>
      </c>
      <c r="BA34" s="139">
        <v>80343</v>
      </c>
      <c r="BB34" s="139">
        <v>7173</v>
      </c>
      <c r="BC34" s="139">
        <v>0</v>
      </c>
      <c r="BD34" s="140">
        <v>0</v>
      </c>
      <c r="BE34" s="139">
        <v>0</v>
      </c>
      <c r="BF34" s="139">
        <v>0</v>
      </c>
      <c r="BG34" s="139">
        <f t="shared" si="16"/>
        <v>279485</v>
      </c>
      <c r="BH34" s="139">
        <f t="shared" si="20"/>
        <v>0</v>
      </c>
      <c r="BI34" s="139">
        <f t="shared" si="21"/>
        <v>0</v>
      </c>
      <c r="BJ34" s="139">
        <f t="shared" si="22"/>
        <v>0</v>
      </c>
      <c r="BK34" s="139">
        <f t="shared" si="23"/>
        <v>0</v>
      </c>
      <c r="BL34" s="139">
        <f t="shared" si="24"/>
        <v>0</v>
      </c>
      <c r="BM34" s="139">
        <f t="shared" si="25"/>
        <v>0</v>
      </c>
      <c r="BN34" s="139">
        <f t="shared" si="26"/>
        <v>0</v>
      </c>
      <c r="BO34" s="140">
        <v>0</v>
      </c>
      <c r="BP34" s="139">
        <f t="shared" si="28"/>
        <v>1049725</v>
      </c>
      <c r="BQ34" s="139">
        <f t="shared" si="29"/>
        <v>54481</v>
      </c>
      <c r="BR34" s="139">
        <f t="shared" si="30"/>
        <v>54481</v>
      </c>
      <c r="BS34" s="139">
        <f t="shared" si="31"/>
        <v>0</v>
      </c>
      <c r="BT34" s="139">
        <f t="shared" si="32"/>
        <v>0</v>
      </c>
      <c r="BU34" s="139">
        <f t="shared" si="33"/>
        <v>0</v>
      </c>
      <c r="BV34" s="139">
        <f t="shared" si="34"/>
        <v>610682</v>
      </c>
      <c r="BW34" s="139">
        <f t="shared" si="19"/>
        <v>0</v>
      </c>
      <c r="BX34" s="139">
        <f t="shared" si="43"/>
        <v>580497</v>
      </c>
      <c r="BY34" s="139">
        <f t="shared" si="44"/>
        <v>30185</v>
      </c>
      <c r="BZ34" s="139">
        <f t="shared" si="45"/>
        <v>0</v>
      </c>
      <c r="CA34" s="139">
        <f t="shared" si="35"/>
        <v>383827</v>
      </c>
      <c r="CB34" s="139">
        <f t="shared" si="36"/>
        <v>0</v>
      </c>
      <c r="CC34" s="139">
        <f t="shared" si="37"/>
        <v>346101</v>
      </c>
      <c r="CD34" s="139">
        <f t="shared" si="38"/>
        <v>37726</v>
      </c>
      <c r="CE34" s="139">
        <f t="shared" si="39"/>
        <v>0</v>
      </c>
      <c r="CF34" s="140">
        <v>0</v>
      </c>
      <c r="CG34" s="139">
        <f t="shared" si="40"/>
        <v>735</v>
      </c>
      <c r="CH34" s="139">
        <f t="shared" si="41"/>
        <v>0</v>
      </c>
      <c r="CI34" s="139">
        <f t="shared" si="42"/>
        <v>1049725</v>
      </c>
    </row>
    <row r="35" spans="1:87" s="123" customFormat="1" ht="12" customHeight="1">
      <c r="A35" s="124" t="s">
        <v>207</v>
      </c>
      <c r="B35" s="125" t="s">
        <v>263</v>
      </c>
      <c r="C35" s="124" t="s">
        <v>264</v>
      </c>
      <c r="D35" s="139">
        <f t="shared" si="3"/>
        <v>0</v>
      </c>
      <c r="E35" s="139">
        <f t="shared" si="4"/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40">
        <v>0</v>
      </c>
      <c r="L35" s="139">
        <f t="shared" si="5"/>
        <v>0</v>
      </c>
      <c r="M35" s="139">
        <f t="shared" si="6"/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f t="shared" si="7"/>
        <v>0</v>
      </c>
      <c r="S35" s="139">
        <v>0</v>
      </c>
      <c r="T35" s="139">
        <v>0</v>
      </c>
      <c r="U35" s="139">
        <v>0</v>
      </c>
      <c r="V35" s="139">
        <v>0</v>
      </c>
      <c r="W35" s="139">
        <f t="shared" si="8"/>
        <v>0</v>
      </c>
      <c r="X35" s="139">
        <v>0</v>
      </c>
      <c r="Y35" s="139">
        <v>0</v>
      </c>
      <c r="Z35" s="139">
        <v>0</v>
      </c>
      <c r="AA35" s="139">
        <v>0</v>
      </c>
      <c r="AB35" s="140">
        <v>0</v>
      </c>
      <c r="AC35" s="139">
        <v>0</v>
      </c>
      <c r="AD35" s="139">
        <v>0</v>
      </c>
      <c r="AE35" s="139">
        <f t="shared" si="9"/>
        <v>0</v>
      </c>
      <c r="AF35" s="139">
        <f t="shared" si="10"/>
        <v>0</v>
      </c>
      <c r="AG35" s="139">
        <f t="shared" si="11"/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40">
        <v>0</v>
      </c>
      <c r="AN35" s="139">
        <f t="shared" si="12"/>
        <v>269318</v>
      </c>
      <c r="AO35" s="139">
        <f t="shared" si="13"/>
        <v>51191</v>
      </c>
      <c r="AP35" s="139">
        <v>51191</v>
      </c>
      <c r="AQ35" s="139">
        <v>0</v>
      </c>
      <c r="AR35" s="139">
        <v>0</v>
      </c>
      <c r="AS35" s="139">
        <v>0</v>
      </c>
      <c r="AT35" s="139">
        <f t="shared" si="14"/>
        <v>149989</v>
      </c>
      <c r="AU35" s="139">
        <v>0</v>
      </c>
      <c r="AV35" s="139">
        <v>149989</v>
      </c>
      <c r="AW35" s="139">
        <v>0</v>
      </c>
      <c r="AX35" s="139">
        <v>0</v>
      </c>
      <c r="AY35" s="139">
        <f t="shared" si="15"/>
        <v>68138</v>
      </c>
      <c r="AZ35" s="139">
        <v>0</v>
      </c>
      <c r="BA35" s="139">
        <v>44362</v>
      </c>
      <c r="BB35" s="139">
        <v>3112</v>
      </c>
      <c r="BC35" s="139">
        <v>20664</v>
      </c>
      <c r="BD35" s="140">
        <v>0</v>
      </c>
      <c r="BE35" s="139">
        <v>0</v>
      </c>
      <c r="BF35" s="139">
        <v>4648</v>
      </c>
      <c r="BG35" s="139">
        <f t="shared" si="16"/>
        <v>273966</v>
      </c>
      <c r="BH35" s="139">
        <f t="shared" si="20"/>
        <v>0</v>
      </c>
      <c r="BI35" s="139">
        <f t="shared" si="21"/>
        <v>0</v>
      </c>
      <c r="BJ35" s="139">
        <f t="shared" si="22"/>
        <v>0</v>
      </c>
      <c r="BK35" s="139">
        <f t="shared" si="23"/>
        <v>0</v>
      </c>
      <c r="BL35" s="139">
        <f t="shared" si="24"/>
        <v>0</v>
      </c>
      <c r="BM35" s="139">
        <f t="shared" si="25"/>
        <v>0</v>
      </c>
      <c r="BN35" s="139">
        <f t="shared" si="26"/>
        <v>0</v>
      </c>
      <c r="BO35" s="140">
        <v>0</v>
      </c>
      <c r="BP35" s="139">
        <f t="shared" si="28"/>
        <v>269318</v>
      </c>
      <c r="BQ35" s="139">
        <f t="shared" si="29"/>
        <v>51191</v>
      </c>
      <c r="BR35" s="139">
        <f t="shared" si="30"/>
        <v>51191</v>
      </c>
      <c r="BS35" s="139">
        <f t="shared" si="31"/>
        <v>0</v>
      </c>
      <c r="BT35" s="139">
        <f t="shared" si="32"/>
        <v>0</v>
      </c>
      <c r="BU35" s="139">
        <f t="shared" si="33"/>
        <v>0</v>
      </c>
      <c r="BV35" s="139">
        <f t="shared" si="34"/>
        <v>149989</v>
      </c>
      <c r="BW35" s="139">
        <f t="shared" si="19"/>
        <v>0</v>
      </c>
      <c r="BX35" s="139">
        <f t="shared" si="43"/>
        <v>149989</v>
      </c>
      <c r="BY35" s="139">
        <f t="shared" si="44"/>
        <v>0</v>
      </c>
      <c r="BZ35" s="139">
        <f t="shared" si="45"/>
        <v>0</v>
      </c>
      <c r="CA35" s="139">
        <f t="shared" si="35"/>
        <v>68138</v>
      </c>
      <c r="CB35" s="139">
        <f t="shared" si="36"/>
        <v>0</v>
      </c>
      <c r="CC35" s="139">
        <f t="shared" si="37"/>
        <v>44362</v>
      </c>
      <c r="CD35" s="139">
        <f t="shared" si="38"/>
        <v>3112</v>
      </c>
      <c r="CE35" s="139">
        <f t="shared" si="39"/>
        <v>20664</v>
      </c>
      <c r="CF35" s="140">
        <v>0</v>
      </c>
      <c r="CG35" s="139">
        <f t="shared" si="40"/>
        <v>0</v>
      </c>
      <c r="CH35" s="139">
        <f t="shared" si="41"/>
        <v>4648</v>
      </c>
      <c r="CI35" s="139">
        <f t="shared" si="42"/>
        <v>273966</v>
      </c>
    </row>
    <row r="36" spans="1:87" s="123" customFormat="1" ht="12" customHeight="1">
      <c r="A36" s="124" t="s">
        <v>207</v>
      </c>
      <c r="B36" s="125" t="s">
        <v>265</v>
      </c>
      <c r="C36" s="124" t="s">
        <v>266</v>
      </c>
      <c r="D36" s="139">
        <f t="shared" si="3"/>
        <v>0</v>
      </c>
      <c r="E36" s="139">
        <f t="shared" si="4"/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40">
        <v>0</v>
      </c>
      <c r="L36" s="139">
        <f t="shared" si="5"/>
        <v>426406</v>
      </c>
      <c r="M36" s="139">
        <f t="shared" si="6"/>
        <v>150986</v>
      </c>
      <c r="N36" s="139">
        <v>37849</v>
      </c>
      <c r="O36" s="139">
        <v>30718</v>
      </c>
      <c r="P36" s="139">
        <v>79372</v>
      </c>
      <c r="Q36" s="139">
        <v>3047</v>
      </c>
      <c r="R36" s="139">
        <f t="shared" si="7"/>
        <v>116944</v>
      </c>
      <c r="S36" s="139">
        <v>7915</v>
      </c>
      <c r="T36" s="139">
        <v>106245</v>
      </c>
      <c r="U36" s="139">
        <v>2784</v>
      </c>
      <c r="V36" s="139">
        <v>0</v>
      </c>
      <c r="W36" s="139">
        <f t="shared" si="8"/>
        <v>158476</v>
      </c>
      <c r="X36" s="139">
        <v>63960</v>
      </c>
      <c r="Y36" s="139">
        <v>79474</v>
      </c>
      <c r="Z36" s="139">
        <v>4347</v>
      </c>
      <c r="AA36" s="139">
        <v>10695</v>
      </c>
      <c r="AB36" s="140">
        <v>0</v>
      </c>
      <c r="AC36" s="139">
        <v>0</v>
      </c>
      <c r="AD36" s="139">
        <v>101882</v>
      </c>
      <c r="AE36" s="139">
        <f t="shared" si="9"/>
        <v>528288</v>
      </c>
      <c r="AF36" s="139">
        <f t="shared" si="10"/>
        <v>0</v>
      </c>
      <c r="AG36" s="139">
        <f t="shared" si="11"/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40">
        <v>0</v>
      </c>
      <c r="AN36" s="139">
        <f t="shared" si="12"/>
        <v>0</v>
      </c>
      <c r="AO36" s="139">
        <f t="shared" si="13"/>
        <v>0</v>
      </c>
      <c r="AP36" s="139">
        <v>0</v>
      </c>
      <c r="AQ36" s="139">
        <v>0</v>
      </c>
      <c r="AR36" s="139">
        <v>0</v>
      </c>
      <c r="AS36" s="139">
        <v>0</v>
      </c>
      <c r="AT36" s="139">
        <f t="shared" si="14"/>
        <v>0</v>
      </c>
      <c r="AU36" s="139">
        <v>0</v>
      </c>
      <c r="AV36" s="139">
        <v>0</v>
      </c>
      <c r="AW36" s="139">
        <v>0</v>
      </c>
      <c r="AX36" s="139">
        <v>0</v>
      </c>
      <c r="AY36" s="139">
        <f t="shared" si="15"/>
        <v>0</v>
      </c>
      <c r="AZ36" s="139">
        <v>0</v>
      </c>
      <c r="BA36" s="139">
        <v>0</v>
      </c>
      <c r="BB36" s="139">
        <v>0</v>
      </c>
      <c r="BC36" s="139">
        <v>0</v>
      </c>
      <c r="BD36" s="140">
        <v>0</v>
      </c>
      <c r="BE36" s="139">
        <v>0</v>
      </c>
      <c r="BF36" s="139">
        <v>0</v>
      </c>
      <c r="BG36" s="139">
        <f t="shared" si="16"/>
        <v>0</v>
      </c>
      <c r="BH36" s="139">
        <f t="shared" si="20"/>
        <v>0</v>
      </c>
      <c r="BI36" s="139">
        <f t="shared" si="21"/>
        <v>0</v>
      </c>
      <c r="BJ36" s="139">
        <f t="shared" si="22"/>
        <v>0</v>
      </c>
      <c r="BK36" s="139">
        <f t="shared" si="23"/>
        <v>0</v>
      </c>
      <c r="BL36" s="139">
        <f t="shared" si="24"/>
        <v>0</v>
      </c>
      <c r="BM36" s="139">
        <f t="shared" si="25"/>
        <v>0</v>
      </c>
      <c r="BN36" s="139">
        <f t="shared" si="26"/>
        <v>0</v>
      </c>
      <c r="BO36" s="140">
        <v>0</v>
      </c>
      <c r="BP36" s="139">
        <f t="shared" si="28"/>
        <v>426406</v>
      </c>
      <c r="BQ36" s="139">
        <f t="shared" si="29"/>
        <v>150986</v>
      </c>
      <c r="BR36" s="139">
        <f t="shared" si="30"/>
        <v>37849</v>
      </c>
      <c r="BS36" s="139">
        <f t="shared" si="31"/>
        <v>30718</v>
      </c>
      <c r="BT36" s="139">
        <f t="shared" si="32"/>
        <v>79372</v>
      </c>
      <c r="BU36" s="139">
        <f t="shared" si="33"/>
        <v>3047</v>
      </c>
      <c r="BV36" s="139">
        <f t="shared" si="34"/>
        <v>116944</v>
      </c>
      <c r="BW36" s="139">
        <f t="shared" si="19"/>
        <v>7915</v>
      </c>
      <c r="BX36" s="139">
        <f t="shared" si="43"/>
        <v>106245</v>
      </c>
      <c r="BY36" s="139">
        <f t="shared" si="44"/>
        <v>2784</v>
      </c>
      <c r="BZ36" s="139">
        <f t="shared" si="45"/>
        <v>0</v>
      </c>
      <c r="CA36" s="139">
        <f t="shared" si="35"/>
        <v>158476</v>
      </c>
      <c r="CB36" s="139">
        <f t="shared" si="36"/>
        <v>63960</v>
      </c>
      <c r="CC36" s="139">
        <f t="shared" si="37"/>
        <v>79474</v>
      </c>
      <c r="CD36" s="139">
        <f t="shared" si="38"/>
        <v>4347</v>
      </c>
      <c r="CE36" s="139">
        <f t="shared" si="39"/>
        <v>10695</v>
      </c>
      <c r="CF36" s="140">
        <v>0</v>
      </c>
      <c r="CG36" s="139">
        <f t="shared" si="40"/>
        <v>0</v>
      </c>
      <c r="CH36" s="139">
        <f t="shared" si="41"/>
        <v>101882</v>
      </c>
      <c r="CI36" s="139">
        <f t="shared" si="42"/>
        <v>528288</v>
      </c>
    </row>
    <row r="37" spans="1:87" s="123" customFormat="1" ht="12" customHeight="1">
      <c r="A37" s="124" t="s">
        <v>207</v>
      </c>
      <c r="B37" s="125" t="s">
        <v>267</v>
      </c>
      <c r="C37" s="124" t="s">
        <v>268</v>
      </c>
      <c r="D37" s="139">
        <f t="shared" si="3"/>
        <v>178111</v>
      </c>
      <c r="E37" s="139">
        <f t="shared" si="4"/>
        <v>178111</v>
      </c>
      <c r="F37" s="139">
        <v>0</v>
      </c>
      <c r="G37" s="139">
        <v>178111</v>
      </c>
      <c r="H37" s="139">
        <v>0</v>
      </c>
      <c r="I37" s="139">
        <v>0</v>
      </c>
      <c r="J37" s="139">
        <v>0</v>
      </c>
      <c r="K37" s="140">
        <v>0</v>
      </c>
      <c r="L37" s="139">
        <f t="shared" si="5"/>
        <v>1289995</v>
      </c>
      <c r="M37" s="139">
        <f t="shared" si="6"/>
        <v>48388</v>
      </c>
      <c r="N37" s="139">
        <v>48388</v>
      </c>
      <c r="O37" s="139">
        <v>0</v>
      </c>
      <c r="P37" s="139">
        <v>0</v>
      </c>
      <c r="Q37" s="139">
        <v>0</v>
      </c>
      <c r="R37" s="139">
        <f t="shared" si="7"/>
        <v>14889</v>
      </c>
      <c r="S37" s="139">
        <v>0</v>
      </c>
      <c r="T37" s="139">
        <v>14889</v>
      </c>
      <c r="U37" s="139">
        <v>0</v>
      </c>
      <c r="V37" s="139">
        <v>0</v>
      </c>
      <c r="W37" s="139">
        <f t="shared" si="8"/>
        <v>1226718</v>
      </c>
      <c r="X37" s="139">
        <v>0</v>
      </c>
      <c r="Y37" s="139">
        <v>1226718</v>
      </c>
      <c r="Z37" s="139">
        <v>0</v>
      </c>
      <c r="AA37" s="139">
        <v>0</v>
      </c>
      <c r="AB37" s="140">
        <v>0</v>
      </c>
      <c r="AC37" s="139">
        <v>0</v>
      </c>
      <c r="AD37" s="139">
        <v>0</v>
      </c>
      <c r="AE37" s="139">
        <f t="shared" si="9"/>
        <v>1468106</v>
      </c>
      <c r="AF37" s="139">
        <f t="shared" si="10"/>
        <v>0</v>
      </c>
      <c r="AG37" s="139">
        <f t="shared" si="11"/>
        <v>0</v>
      </c>
      <c r="AH37" s="139">
        <v>0</v>
      </c>
      <c r="AI37" s="139">
        <v>0</v>
      </c>
      <c r="AJ37" s="139">
        <v>0</v>
      </c>
      <c r="AK37" s="139">
        <v>0</v>
      </c>
      <c r="AL37" s="139">
        <v>0</v>
      </c>
      <c r="AM37" s="140">
        <v>0</v>
      </c>
      <c r="AN37" s="139">
        <f t="shared" si="12"/>
        <v>0</v>
      </c>
      <c r="AO37" s="139">
        <f t="shared" si="13"/>
        <v>0</v>
      </c>
      <c r="AP37" s="139">
        <v>0</v>
      </c>
      <c r="AQ37" s="139">
        <v>0</v>
      </c>
      <c r="AR37" s="139">
        <v>0</v>
      </c>
      <c r="AS37" s="139">
        <v>0</v>
      </c>
      <c r="AT37" s="139">
        <f t="shared" si="14"/>
        <v>0</v>
      </c>
      <c r="AU37" s="139">
        <v>0</v>
      </c>
      <c r="AV37" s="139">
        <v>0</v>
      </c>
      <c r="AW37" s="139">
        <v>0</v>
      </c>
      <c r="AX37" s="139">
        <v>0</v>
      </c>
      <c r="AY37" s="139">
        <f t="shared" si="15"/>
        <v>0</v>
      </c>
      <c r="AZ37" s="139">
        <v>0</v>
      </c>
      <c r="BA37" s="139">
        <v>0</v>
      </c>
      <c r="BB37" s="139">
        <v>0</v>
      </c>
      <c r="BC37" s="139">
        <v>0</v>
      </c>
      <c r="BD37" s="140">
        <v>0</v>
      </c>
      <c r="BE37" s="139">
        <v>0</v>
      </c>
      <c r="BF37" s="139">
        <v>0</v>
      </c>
      <c r="BG37" s="139">
        <f t="shared" si="16"/>
        <v>0</v>
      </c>
      <c r="BH37" s="139">
        <f t="shared" si="20"/>
        <v>178111</v>
      </c>
      <c r="BI37" s="139">
        <f t="shared" si="21"/>
        <v>178111</v>
      </c>
      <c r="BJ37" s="139">
        <f t="shared" si="22"/>
        <v>0</v>
      </c>
      <c r="BK37" s="139">
        <f t="shared" si="23"/>
        <v>178111</v>
      </c>
      <c r="BL37" s="139">
        <f t="shared" si="24"/>
        <v>0</v>
      </c>
      <c r="BM37" s="139">
        <f t="shared" si="25"/>
        <v>0</v>
      </c>
      <c r="BN37" s="139">
        <f t="shared" si="26"/>
        <v>0</v>
      </c>
      <c r="BO37" s="140">
        <v>0</v>
      </c>
      <c r="BP37" s="139">
        <f t="shared" si="28"/>
        <v>1289995</v>
      </c>
      <c r="BQ37" s="139">
        <f t="shared" si="29"/>
        <v>48388</v>
      </c>
      <c r="BR37" s="139">
        <f t="shared" si="30"/>
        <v>48388</v>
      </c>
      <c r="BS37" s="139">
        <f t="shared" si="31"/>
        <v>0</v>
      </c>
      <c r="BT37" s="139">
        <f t="shared" si="32"/>
        <v>0</v>
      </c>
      <c r="BU37" s="139">
        <f t="shared" si="33"/>
        <v>0</v>
      </c>
      <c r="BV37" s="139">
        <f t="shared" si="34"/>
        <v>14889</v>
      </c>
      <c r="BW37" s="139">
        <f t="shared" si="19"/>
        <v>0</v>
      </c>
      <c r="BX37" s="139">
        <f t="shared" si="43"/>
        <v>14889</v>
      </c>
      <c r="BY37" s="139">
        <f t="shared" si="44"/>
        <v>0</v>
      </c>
      <c r="BZ37" s="139">
        <f t="shared" si="45"/>
        <v>0</v>
      </c>
      <c r="CA37" s="139">
        <f t="shared" si="35"/>
        <v>1226718</v>
      </c>
      <c r="CB37" s="139">
        <f t="shared" si="36"/>
        <v>0</v>
      </c>
      <c r="CC37" s="139">
        <f t="shared" si="37"/>
        <v>1226718</v>
      </c>
      <c r="CD37" s="139">
        <f t="shared" si="38"/>
        <v>0</v>
      </c>
      <c r="CE37" s="139">
        <f t="shared" si="39"/>
        <v>0</v>
      </c>
      <c r="CF37" s="140">
        <v>0</v>
      </c>
      <c r="CG37" s="139">
        <f t="shared" si="40"/>
        <v>0</v>
      </c>
      <c r="CH37" s="139">
        <f t="shared" si="41"/>
        <v>0</v>
      </c>
      <c r="CI37" s="139">
        <f t="shared" si="42"/>
        <v>1468106</v>
      </c>
    </row>
    <row r="38" spans="1:87" s="123" customFormat="1" ht="12" customHeight="1">
      <c r="A38" s="124" t="s">
        <v>207</v>
      </c>
      <c r="B38" s="125" t="s">
        <v>269</v>
      </c>
      <c r="C38" s="124" t="s">
        <v>270</v>
      </c>
      <c r="D38" s="139">
        <f t="shared" si="3"/>
        <v>3179772</v>
      </c>
      <c r="E38" s="139">
        <f t="shared" si="4"/>
        <v>3173160</v>
      </c>
      <c r="F38" s="139">
        <v>0</v>
      </c>
      <c r="G38" s="139">
        <v>2922631</v>
      </c>
      <c r="H38" s="139">
        <v>16881</v>
      </c>
      <c r="I38" s="139">
        <v>233648</v>
      </c>
      <c r="J38" s="139">
        <v>6612</v>
      </c>
      <c r="K38" s="140">
        <v>0</v>
      </c>
      <c r="L38" s="139">
        <f t="shared" si="5"/>
        <v>0</v>
      </c>
      <c r="M38" s="139">
        <f t="shared" si="6"/>
        <v>0</v>
      </c>
      <c r="N38" s="139">
        <v>0</v>
      </c>
      <c r="O38" s="139">
        <v>0</v>
      </c>
      <c r="P38" s="139">
        <v>0</v>
      </c>
      <c r="Q38" s="139">
        <v>0</v>
      </c>
      <c r="R38" s="139">
        <f t="shared" si="7"/>
        <v>0</v>
      </c>
      <c r="S38" s="139">
        <v>0</v>
      </c>
      <c r="T38" s="139">
        <v>0</v>
      </c>
      <c r="U38" s="139">
        <v>0</v>
      </c>
      <c r="V38" s="139">
        <v>0</v>
      </c>
      <c r="W38" s="139">
        <f t="shared" si="8"/>
        <v>0</v>
      </c>
      <c r="X38" s="139">
        <v>0</v>
      </c>
      <c r="Y38" s="139">
        <v>0</v>
      </c>
      <c r="Z38" s="139">
        <v>0</v>
      </c>
      <c r="AA38" s="139">
        <v>0</v>
      </c>
      <c r="AB38" s="140">
        <v>0</v>
      </c>
      <c r="AC38" s="139">
        <v>0</v>
      </c>
      <c r="AD38" s="139">
        <v>0</v>
      </c>
      <c r="AE38" s="139">
        <f t="shared" si="9"/>
        <v>3179772</v>
      </c>
      <c r="AF38" s="139">
        <f t="shared" si="10"/>
        <v>947</v>
      </c>
      <c r="AG38" s="139">
        <f t="shared" si="11"/>
        <v>947</v>
      </c>
      <c r="AH38" s="139">
        <v>0</v>
      </c>
      <c r="AI38" s="139">
        <v>283</v>
      </c>
      <c r="AJ38" s="139">
        <v>0</v>
      </c>
      <c r="AK38" s="139">
        <v>664</v>
      </c>
      <c r="AL38" s="139">
        <v>0</v>
      </c>
      <c r="AM38" s="140">
        <v>0</v>
      </c>
      <c r="AN38" s="139">
        <f t="shared" si="12"/>
        <v>490239</v>
      </c>
      <c r="AO38" s="139">
        <f t="shared" si="13"/>
        <v>198241</v>
      </c>
      <c r="AP38" s="139">
        <v>44182</v>
      </c>
      <c r="AQ38" s="139">
        <v>154059</v>
      </c>
      <c r="AR38" s="139">
        <v>0</v>
      </c>
      <c r="AS38" s="139">
        <v>0</v>
      </c>
      <c r="AT38" s="139">
        <f t="shared" si="14"/>
        <v>145602</v>
      </c>
      <c r="AU38" s="139">
        <v>19508</v>
      </c>
      <c r="AV38" s="139">
        <v>126094</v>
      </c>
      <c r="AW38" s="139">
        <v>0</v>
      </c>
      <c r="AX38" s="139">
        <v>6121</v>
      </c>
      <c r="AY38" s="139">
        <f t="shared" si="15"/>
        <v>140275</v>
      </c>
      <c r="AZ38" s="139">
        <v>38442</v>
      </c>
      <c r="BA38" s="139">
        <v>101833</v>
      </c>
      <c r="BB38" s="139">
        <v>0</v>
      </c>
      <c r="BC38" s="139">
        <v>0</v>
      </c>
      <c r="BD38" s="140">
        <v>0</v>
      </c>
      <c r="BE38" s="139">
        <v>0</v>
      </c>
      <c r="BF38" s="139">
        <v>16992</v>
      </c>
      <c r="BG38" s="139">
        <f t="shared" si="16"/>
        <v>508178</v>
      </c>
      <c r="BH38" s="139">
        <f t="shared" si="20"/>
        <v>3180719</v>
      </c>
      <c r="BI38" s="139">
        <f t="shared" si="21"/>
        <v>3174107</v>
      </c>
      <c r="BJ38" s="139">
        <f t="shared" si="22"/>
        <v>0</v>
      </c>
      <c r="BK38" s="139">
        <f t="shared" si="23"/>
        <v>2922914</v>
      </c>
      <c r="BL38" s="139">
        <f t="shared" si="24"/>
        <v>16881</v>
      </c>
      <c r="BM38" s="139">
        <f t="shared" si="25"/>
        <v>234312</v>
      </c>
      <c r="BN38" s="139">
        <f t="shared" si="26"/>
        <v>6612</v>
      </c>
      <c r="BO38" s="140">
        <v>0</v>
      </c>
      <c r="BP38" s="139">
        <f t="shared" si="28"/>
        <v>490239</v>
      </c>
      <c r="BQ38" s="139">
        <f t="shared" si="29"/>
        <v>198241</v>
      </c>
      <c r="BR38" s="139">
        <f t="shared" si="30"/>
        <v>44182</v>
      </c>
      <c r="BS38" s="139">
        <f t="shared" si="31"/>
        <v>154059</v>
      </c>
      <c r="BT38" s="139">
        <f t="shared" si="32"/>
        <v>0</v>
      </c>
      <c r="BU38" s="139">
        <f t="shared" si="33"/>
        <v>0</v>
      </c>
      <c r="BV38" s="139">
        <f t="shared" si="34"/>
        <v>145602</v>
      </c>
      <c r="BW38" s="139">
        <f t="shared" si="19"/>
        <v>19508</v>
      </c>
      <c r="BX38" s="139">
        <f t="shared" si="43"/>
        <v>126094</v>
      </c>
      <c r="BY38" s="139">
        <f t="shared" si="44"/>
        <v>0</v>
      </c>
      <c r="BZ38" s="139">
        <f t="shared" si="45"/>
        <v>6121</v>
      </c>
      <c r="CA38" s="139">
        <f t="shared" si="35"/>
        <v>140275</v>
      </c>
      <c r="CB38" s="139">
        <f t="shared" si="36"/>
        <v>38442</v>
      </c>
      <c r="CC38" s="139">
        <f t="shared" si="37"/>
        <v>101833</v>
      </c>
      <c r="CD38" s="139">
        <f t="shared" si="38"/>
        <v>0</v>
      </c>
      <c r="CE38" s="139">
        <f t="shared" si="39"/>
        <v>0</v>
      </c>
      <c r="CF38" s="140">
        <v>0</v>
      </c>
      <c r="CG38" s="139">
        <f t="shared" si="40"/>
        <v>0</v>
      </c>
      <c r="CH38" s="139">
        <f t="shared" si="41"/>
        <v>16992</v>
      </c>
      <c r="CI38" s="139">
        <f t="shared" si="42"/>
        <v>3687950</v>
      </c>
    </row>
    <row r="39" spans="1:87" s="123" customFormat="1" ht="12" customHeight="1">
      <c r="A39" s="124" t="s">
        <v>207</v>
      </c>
      <c r="B39" s="125" t="s">
        <v>271</v>
      </c>
      <c r="C39" s="124" t="s">
        <v>272</v>
      </c>
      <c r="D39" s="139">
        <f t="shared" si="3"/>
        <v>0</v>
      </c>
      <c r="E39" s="139">
        <f t="shared" si="4"/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40">
        <v>0</v>
      </c>
      <c r="L39" s="139">
        <f t="shared" si="5"/>
        <v>242146</v>
      </c>
      <c r="M39" s="139">
        <f t="shared" si="6"/>
        <v>76647</v>
      </c>
      <c r="N39" s="139">
        <v>5793</v>
      </c>
      <c r="O39" s="139">
        <v>0</v>
      </c>
      <c r="P39" s="139">
        <v>70854</v>
      </c>
      <c r="Q39" s="139">
        <v>0</v>
      </c>
      <c r="R39" s="139">
        <f t="shared" si="7"/>
        <v>80434</v>
      </c>
      <c r="S39" s="139">
        <v>0</v>
      </c>
      <c r="T39" s="139">
        <v>80434</v>
      </c>
      <c r="U39" s="139">
        <v>0</v>
      </c>
      <c r="V39" s="139">
        <v>0</v>
      </c>
      <c r="W39" s="139">
        <f t="shared" si="8"/>
        <v>85065</v>
      </c>
      <c r="X39" s="139">
        <v>0</v>
      </c>
      <c r="Y39" s="139">
        <v>38160</v>
      </c>
      <c r="Z39" s="139">
        <v>41564</v>
      </c>
      <c r="AA39" s="139">
        <v>5341</v>
      </c>
      <c r="AB39" s="140">
        <v>0</v>
      </c>
      <c r="AC39" s="139">
        <v>0</v>
      </c>
      <c r="AD39" s="139">
        <v>487</v>
      </c>
      <c r="AE39" s="139">
        <f t="shared" si="9"/>
        <v>242633</v>
      </c>
      <c r="AF39" s="139">
        <f t="shared" si="10"/>
        <v>22575</v>
      </c>
      <c r="AG39" s="139">
        <f t="shared" si="11"/>
        <v>22575</v>
      </c>
      <c r="AH39" s="139">
        <v>0</v>
      </c>
      <c r="AI39" s="139">
        <v>22575</v>
      </c>
      <c r="AJ39" s="139">
        <v>0</v>
      </c>
      <c r="AK39" s="139">
        <v>0</v>
      </c>
      <c r="AL39" s="139">
        <v>0</v>
      </c>
      <c r="AM39" s="140">
        <v>0</v>
      </c>
      <c r="AN39" s="139">
        <f t="shared" si="12"/>
        <v>130591</v>
      </c>
      <c r="AO39" s="139">
        <f t="shared" si="13"/>
        <v>18321</v>
      </c>
      <c r="AP39" s="139">
        <v>18321</v>
      </c>
      <c r="AQ39" s="139">
        <v>0</v>
      </c>
      <c r="AR39" s="139">
        <v>0</v>
      </c>
      <c r="AS39" s="139">
        <v>0</v>
      </c>
      <c r="AT39" s="139">
        <f t="shared" si="14"/>
        <v>75524</v>
      </c>
      <c r="AU39" s="139">
        <v>0</v>
      </c>
      <c r="AV39" s="139">
        <v>75524</v>
      </c>
      <c r="AW39" s="139">
        <v>0</v>
      </c>
      <c r="AX39" s="139">
        <v>0</v>
      </c>
      <c r="AY39" s="139">
        <f t="shared" si="15"/>
        <v>36746</v>
      </c>
      <c r="AZ39" s="139">
        <v>0</v>
      </c>
      <c r="BA39" s="139">
        <v>27633</v>
      </c>
      <c r="BB39" s="139">
        <v>4955</v>
      </c>
      <c r="BC39" s="139">
        <v>4158</v>
      </c>
      <c r="BD39" s="140">
        <v>0</v>
      </c>
      <c r="BE39" s="139">
        <v>0</v>
      </c>
      <c r="BF39" s="139">
        <v>7760</v>
      </c>
      <c r="BG39" s="139">
        <f t="shared" si="16"/>
        <v>160926</v>
      </c>
      <c r="BH39" s="139">
        <f t="shared" si="20"/>
        <v>22575</v>
      </c>
      <c r="BI39" s="139">
        <f t="shared" si="21"/>
        <v>22575</v>
      </c>
      <c r="BJ39" s="139">
        <f t="shared" si="22"/>
        <v>0</v>
      </c>
      <c r="BK39" s="139">
        <f t="shared" si="23"/>
        <v>22575</v>
      </c>
      <c r="BL39" s="139">
        <f t="shared" si="24"/>
        <v>0</v>
      </c>
      <c r="BM39" s="139">
        <f t="shared" si="25"/>
        <v>0</v>
      </c>
      <c r="BN39" s="139">
        <f t="shared" si="26"/>
        <v>0</v>
      </c>
      <c r="BO39" s="140">
        <v>0</v>
      </c>
      <c r="BP39" s="139">
        <f t="shared" si="28"/>
        <v>372737</v>
      </c>
      <c r="BQ39" s="139">
        <f t="shared" si="29"/>
        <v>94968</v>
      </c>
      <c r="BR39" s="139">
        <f t="shared" si="30"/>
        <v>24114</v>
      </c>
      <c r="BS39" s="139">
        <f t="shared" si="31"/>
        <v>0</v>
      </c>
      <c r="BT39" s="139">
        <f t="shared" si="32"/>
        <v>70854</v>
      </c>
      <c r="BU39" s="139">
        <f t="shared" si="33"/>
        <v>0</v>
      </c>
      <c r="BV39" s="139">
        <f t="shared" si="34"/>
        <v>155958</v>
      </c>
      <c r="BW39" s="139">
        <f t="shared" si="19"/>
        <v>0</v>
      </c>
      <c r="BX39" s="139">
        <f t="shared" si="43"/>
        <v>155958</v>
      </c>
      <c r="BY39" s="139">
        <f t="shared" si="44"/>
        <v>0</v>
      </c>
      <c r="BZ39" s="139">
        <f t="shared" si="45"/>
        <v>0</v>
      </c>
      <c r="CA39" s="139">
        <f t="shared" si="35"/>
        <v>121811</v>
      </c>
      <c r="CB39" s="139">
        <f t="shared" si="36"/>
        <v>0</v>
      </c>
      <c r="CC39" s="139">
        <f t="shared" si="37"/>
        <v>65793</v>
      </c>
      <c r="CD39" s="139">
        <f t="shared" si="38"/>
        <v>46519</v>
      </c>
      <c r="CE39" s="139">
        <f t="shared" si="39"/>
        <v>9499</v>
      </c>
      <c r="CF39" s="140">
        <v>0</v>
      </c>
      <c r="CG39" s="139">
        <f t="shared" si="40"/>
        <v>0</v>
      </c>
      <c r="CH39" s="139">
        <f t="shared" si="41"/>
        <v>8247</v>
      </c>
      <c r="CI39" s="139">
        <f t="shared" si="42"/>
        <v>403559</v>
      </c>
    </row>
    <row r="40" spans="1:87" s="123" customFormat="1" ht="12" customHeight="1">
      <c r="A40" s="124" t="s">
        <v>207</v>
      </c>
      <c r="B40" s="125" t="s">
        <v>273</v>
      </c>
      <c r="C40" s="124" t="s">
        <v>274</v>
      </c>
      <c r="D40" s="139">
        <f t="shared" si="3"/>
        <v>75033</v>
      </c>
      <c r="E40" s="139">
        <f t="shared" si="4"/>
        <v>75033</v>
      </c>
      <c r="F40" s="139">
        <v>0</v>
      </c>
      <c r="G40" s="139">
        <v>75033</v>
      </c>
      <c r="H40" s="139">
        <v>0</v>
      </c>
      <c r="I40" s="139">
        <v>0</v>
      </c>
      <c r="J40" s="139">
        <v>0</v>
      </c>
      <c r="K40" s="140">
        <v>0</v>
      </c>
      <c r="L40" s="139">
        <f t="shared" si="5"/>
        <v>511685</v>
      </c>
      <c r="M40" s="139">
        <f t="shared" si="6"/>
        <v>84251</v>
      </c>
      <c r="N40" s="139">
        <v>84251</v>
      </c>
      <c r="O40" s="139">
        <v>0</v>
      </c>
      <c r="P40" s="139">
        <v>0</v>
      </c>
      <c r="Q40" s="139">
        <v>0</v>
      </c>
      <c r="R40" s="139">
        <f t="shared" si="7"/>
        <v>145439</v>
      </c>
      <c r="S40" s="139">
        <v>0</v>
      </c>
      <c r="T40" s="139">
        <v>145439</v>
      </c>
      <c r="U40" s="139">
        <v>0</v>
      </c>
      <c r="V40" s="139">
        <v>0</v>
      </c>
      <c r="W40" s="139">
        <f t="shared" si="8"/>
        <v>281995</v>
      </c>
      <c r="X40" s="139">
        <v>0</v>
      </c>
      <c r="Y40" s="139">
        <v>184908</v>
      </c>
      <c r="Z40" s="139">
        <v>97087</v>
      </c>
      <c r="AA40" s="139">
        <v>0</v>
      </c>
      <c r="AB40" s="140">
        <v>0</v>
      </c>
      <c r="AC40" s="139">
        <v>0</v>
      </c>
      <c r="AD40" s="139">
        <v>0</v>
      </c>
      <c r="AE40" s="139">
        <f t="shared" si="9"/>
        <v>586718</v>
      </c>
      <c r="AF40" s="139">
        <f t="shared" si="10"/>
        <v>0</v>
      </c>
      <c r="AG40" s="139">
        <f t="shared" si="11"/>
        <v>0</v>
      </c>
      <c r="AH40" s="139">
        <v>0</v>
      </c>
      <c r="AI40" s="139">
        <v>0</v>
      </c>
      <c r="AJ40" s="139">
        <v>0</v>
      </c>
      <c r="AK40" s="139">
        <v>0</v>
      </c>
      <c r="AL40" s="139">
        <v>0</v>
      </c>
      <c r="AM40" s="140">
        <v>0</v>
      </c>
      <c r="AN40" s="139">
        <f t="shared" si="12"/>
        <v>163778</v>
      </c>
      <c r="AO40" s="139">
        <f t="shared" si="13"/>
        <v>8530</v>
      </c>
      <c r="AP40" s="139">
        <v>8530</v>
      </c>
      <c r="AQ40" s="139">
        <v>0</v>
      </c>
      <c r="AR40" s="139">
        <v>0</v>
      </c>
      <c r="AS40" s="139">
        <v>0</v>
      </c>
      <c r="AT40" s="139">
        <f t="shared" si="14"/>
        <v>74172</v>
      </c>
      <c r="AU40" s="139">
        <v>0</v>
      </c>
      <c r="AV40" s="139">
        <v>74172</v>
      </c>
      <c r="AW40" s="139">
        <v>0</v>
      </c>
      <c r="AX40" s="139">
        <v>0</v>
      </c>
      <c r="AY40" s="139">
        <f t="shared" si="15"/>
        <v>81076</v>
      </c>
      <c r="AZ40" s="139">
        <v>0</v>
      </c>
      <c r="BA40" s="139">
        <v>78511</v>
      </c>
      <c r="BB40" s="139">
        <v>2565</v>
      </c>
      <c r="BC40" s="139">
        <v>0</v>
      </c>
      <c r="BD40" s="140">
        <v>0</v>
      </c>
      <c r="BE40" s="139">
        <v>0</v>
      </c>
      <c r="BF40" s="139">
        <v>0</v>
      </c>
      <c r="BG40" s="139">
        <f t="shared" si="16"/>
        <v>163778</v>
      </c>
      <c r="BH40" s="139">
        <f t="shared" si="20"/>
        <v>75033</v>
      </c>
      <c r="BI40" s="139">
        <f t="shared" si="21"/>
        <v>75033</v>
      </c>
      <c r="BJ40" s="139">
        <f t="shared" si="22"/>
        <v>0</v>
      </c>
      <c r="BK40" s="139">
        <f t="shared" si="23"/>
        <v>75033</v>
      </c>
      <c r="BL40" s="139">
        <f t="shared" si="24"/>
        <v>0</v>
      </c>
      <c r="BM40" s="139">
        <f t="shared" si="25"/>
        <v>0</v>
      </c>
      <c r="BN40" s="139">
        <f t="shared" si="26"/>
        <v>0</v>
      </c>
      <c r="BO40" s="140">
        <v>0</v>
      </c>
      <c r="BP40" s="139">
        <f t="shared" si="28"/>
        <v>675463</v>
      </c>
      <c r="BQ40" s="139">
        <f t="shared" si="29"/>
        <v>92781</v>
      </c>
      <c r="BR40" s="139">
        <f t="shared" si="30"/>
        <v>92781</v>
      </c>
      <c r="BS40" s="139">
        <f t="shared" si="31"/>
        <v>0</v>
      </c>
      <c r="BT40" s="139">
        <f t="shared" si="32"/>
        <v>0</v>
      </c>
      <c r="BU40" s="139">
        <f t="shared" si="33"/>
        <v>0</v>
      </c>
      <c r="BV40" s="139">
        <f t="shared" si="34"/>
        <v>219611</v>
      </c>
      <c r="BW40" s="139">
        <f t="shared" si="19"/>
        <v>0</v>
      </c>
      <c r="BX40" s="139">
        <f t="shared" si="43"/>
        <v>219611</v>
      </c>
      <c r="BY40" s="139">
        <f t="shared" si="44"/>
        <v>0</v>
      </c>
      <c r="BZ40" s="139">
        <f t="shared" si="45"/>
        <v>0</v>
      </c>
      <c r="CA40" s="139">
        <f t="shared" si="35"/>
        <v>363071</v>
      </c>
      <c r="CB40" s="139">
        <f t="shared" si="36"/>
        <v>0</v>
      </c>
      <c r="CC40" s="139">
        <f t="shared" si="37"/>
        <v>263419</v>
      </c>
      <c r="CD40" s="139">
        <f t="shared" si="38"/>
        <v>99652</v>
      </c>
      <c r="CE40" s="139">
        <f t="shared" si="39"/>
        <v>0</v>
      </c>
      <c r="CF40" s="140">
        <v>0</v>
      </c>
      <c r="CG40" s="139">
        <f t="shared" si="40"/>
        <v>0</v>
      </c>
      <c r="CH40" s="139">
        <f t="shared" si="41"/>
        <v>0</v>
      </c>
      <c r="CI40" s="139">
        <f t="shared" si="42"/>
        <v>750496</v>
      </c>
    </row>
    <row r="41" spans="1:87" s="123" customFormat="1" ht="12" customHeight="1">
      <c r="A41" s="124" t="s">
        <v>207</v>
      </c>
      <c r="B41" s="125" t="s">
        <v>275</v>
      </c>
      <c r="C41" s="124" t="s">
        <v>276</v>
      </c>
      <c r="D41" s="139">
        <f t="shared" si="3"/>
        <v>164224</v>
      </c>
      <c r="E41" s="139">
        <f t="shared" si="4"/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164224</v>
      </c>
      <c r="K41" s="140">
        <v>0</v>
      </c>
      <c r="L41" s="139">
        <f t="shared" si="5"/>
        <v>1658629</v>
      </c>
      <c r="M41" s="139">
        <f t="shared" si="6"/>
        <v>98225</v>
      </c>
      <c r="N41" s="139">
        <v>98225</v>
      </c>
      <c r="O41" s="139">
        <v>0</v>
      </c>
      <c r="P41" s="139">
        <v>0</v>
      </c>
      <c r="Q41" s="139">
        <v>0</v>
      </c>
      <c r="R41" s="139">
        <f t="shared" si="7"/>
        <v>389387</v>
      </c>
      <c r="S41" s="139">
        <v>0</v>
      </c>
      <c r="T41" s="139">
        <v>389387</v>
      </c>
      <c r="U41" s="139">
        <v>0</v>
      </c>
      <c r="V41" s="139">
        <v>0</v>
      </c>
      <c r="W41" s="139">
        <f t="shared" si="8"/>
        <v>1171017</v>
      </c>
      <c r="X41" s="139">
        <v>0</v>
      </c>
      <c r="Y41" s="139">
        <v>891562</v>
      </c>
      <c r="Z41" s="139">
        <v>274908</v>
      </c>
      <c r="AA41" s="139">
        <v>4547</v>
      </c>
      <c r="AB41" s="140">
        <v>0</v>
      </c>
      <c r="AC41" s="139">
        <v>0</v>
      </c>
      <c r="AD41" s="139">
        <v>8758</v>
      </c>
      <c r="AE41" s="139">
        <f t="shared" si="9"/>
        <v>1831611</v>
      </c>
      <c r="AF41" s="139">
        <f t="shared" si="10"/>
        <v>0</v>
      </c>
      <c r="AG41" s="139">
        <f t="shared" si="11"/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40">
        <v>0</v>
      </c>
      <c r="AN41" s="139">
        <f t="shared" si="12"/>
        <v>367408</v>
      </c>
      <c r="AO41" s="139">
        <f t="shared" si="13"/>
        <v>10698</v>
      </c>
      <c r="AP41" s="139">
        <v>10698</v>
      </c>
      <c r="AQ41" s="139">
        <v>0</v>
      </c>
      <c r="AR41" s="139">
        <v>0</v>
      </c>
      <c r="AS41" s="139">
        <v>0</v>
      </c>
      <c r="AT41" s="139">
        <f t="shared" si="14"/>
        <v>1216</v>
      </c>
      <c r="AU41" s="139">
        <v>0</v>
      </c>
      <c r="AV41" s="139">
        <v>1216</v>
      </c>
      <c r="AW41" s="139">
        <v>0</v>
      </c>
      <c r="AX41" s="139">
        <v>0</v>
      </c>
      <c r="AY41" s="139">
        <f t="shared" si="15"/>
        <v>355494</v>
      </c>
      <c r="AZ41" s="139">
        <v>0</v>
      </c>
      <c r="BA41" s="139">
        <v>355494</v>
      </c>
      <c r="BB41" s="139">
        <v>0</v>
      </c>
      <c r="BC41" s="139">
        <v>0</v>
      </c>
      <c r="BD41" s="140">
        <v>0</v>
      </c>
      <c r="BE41" s="139">
        <v>0</v>
      </c>
      <c r="BF41" s="139">
        <v>668</v>
      </c>
      <c r="BG41" s="139">
        <f t="shared" si="16"/>
        <v>368076</v>
      </c>
      <c r="BH41" s="139">
        <f t="shared" si="20"/>
        <v>164224</v>
      </c>
      <c r="BI41" s="139">
        <f t="shared" si="21"/>
        <v>0</v>
      </c>
      <c r="BJ41" s="139">
        <f t="shared" si="22"/>
        <v>0</v>
      </c>
      <c r="BK41" s="139">
        <f t="shared" si="23"/>
        <v>0</v>
      </c>
      <c r="BL41" s="139">
        <f t="shared" si="24"/>
        <v>0</v>
      </c>
      <c r="BM41" s="139">
        <f t="shared" si="25"/>
        <v>0</v>
      </c>
      <c r="BN41" s="139">
        <f t="shared" si="26"/>
        <v>164224</v>
      </c>
      <c r="BO41" s="140">
        <v>0</v>
      </c>
      <c r="BP41" s="139">
        <f t="shared" si="28"/>
        <v>2026037</v>
      </c>
      <c r="BQ41" s="139">
        <f t="shared" si="29"/>
        <v>108923</v>
      </c>
      <c r="BR41" s="139">
        <f t="shared" si="30"/>
        <v>108923</v>
      </c>
      <c r="BS41" s="139">
        <f t="shared" si="31"/>
        <v>0</v>
      </c>
      <c r="BT41" s="139">
        <f t="shared" si="32"/>
        <v>0</v>
      </c>
      <c r="BU41" s="139">
        <f t="shared" si="33"/>
        <v>0</v>
      </c>
      <c r="BV41" s="139">
        <f t="shared" si="34"/>
        <v>390603</v>
      </c>
      <c r="BW41" s="139">
        <f t="shared" si="19"/>
        <v>0</v>
      </c>
      <c r="BX41" s="139">
        <f t="shared" si="43"/>
        <v>390603</v>
      </c>
      <c r="BY41" s="139">
        <f t="shared" si="44"/>
        <v>0</v>
      </c>
      <c r="BZ41" s="139">
        <f t="shared" si="45"/>
        <v>0</v>
      </c>
      <c r="CA41" s="139">
        <f t="shared" si="35"/>
        <v>1526511</v>
      </c>
      <c r="CB41" s="139">
        <f t="shared" si="36"/>
        <v>0</v>
      </c>
      <c r="CC41" s="139">
        <f t="shared" si="37"/>
        <v>1247056</v>
      </c>
      <c r="CD41" s="139">
        <f t="shared" si="38"/>
        <v>274908</v>
      </c>
      <c r="CE41" s="139">
        <f t="shared" si="39"/>
        <v>4547</v>
      </c>
      <c r="CF41" s="140">
        <v>0</v>
      </c>
      <c r="CG41" s="139">
        <f t="shared" si="40"/>
        <v>0</v>
      </c>
      <c r="CH41" s="139">
        <f t="shared" si="41"/>
        <v>9426</v>
      </c>
      <c r="CI41" s="139">
        <f t="shared" si="42"/>
        <v>2199687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ゴシック,標準"&amp;14廃棄物処理事業経費（市区町村及び一部事務組合・広域連合の合計）【歳出】（平成24年度実績）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9" width="13.8984375" style="138" customWidth="1"/>
    <col min="10" max="10" width="6.59765625" style="137" customWidth="1"/>
    <col min="11" max="11" width="35.59765625" style="136" customWidth="1"/>
    <col min="12" max="17" width="13.8984375" style="138" customWidth="1"/>
    <col min="18" max="18" width="6.59765625" style="137" customWidth="1"/>
    <col min="19" max="19" width="35.59765625" style="136" customWidth="1"/>
    <col min="20" max="25" width="13.8984375" style="138" customWidth="1"/>
    <col min="26" max="26" width="6.59765625" style="137" customWidth="1"/>
    <col min="27" max="27" width="35.59765625" style="136" customWidth="1"/>
    <col min="28" max="33" width="13.8984375" style="138" customWidth="1"/>
    <col min="34" max="34" width="6.59765625" style="137" customWidth="1"/>
    <col min="35" max="35" width="35.59765625" style="136" customWidth="1"/>
    <col min="36" max="41" width="13.8984375" style="138" customWidth="1"/>
    <col min="42" max="42" width="6.59765625" style="137" customWidth="1"/>
    <col min="43" max="43" width="35.59765625" style="136" customWidth="1"/>
    <col min="44" max="49" width="13.8984375" style="138" customWidth="1"/>
    <col min="50" max="50" width="6.59765625" style="137" customWidth="1"/>
    <col min="51" max="51" width="35.59765625" style="136" customWidth="1"/>
    <col min="52" max="52" width="14.09765625" style="138" customWidth="1"/>
    <col min="53" max="57" width="13.8984375" style="138" customWidth="1"/>
    <col min="58" max="16384" width="9" style="136" customWidth="1"/>
  </cols>
  <sheetData>
    <row r="1" spans="1:57" s="44" customFormat="1" ht="17.25">
      <c r="A1" s="114" t="s">
        <v>205</v>
      </c>
      <c r="B1" s="133"/>
      <c r="C1" s="48"/>
      <c r="D1" s="48"/>
      <c r="E1" s="48"/>
      <c r="F1" s="48"/>
      <c r="G1" s="48"/>
      <c r="H1" s="48"/>
      <c r="I1" s="48"/>
      <c r="J1" s="49"/>
      <c r="K1" s="49"/>
      <c r="L1" s="49"/>
      <c r="M1" s="92"/>
      <c r="N1" s="49"/>
      <c r="O1" s="49"/>
      <c r="P1" s="49"/>
      <c r="Q1" s="49"/>
      <c r="R1" s="49"/>
      <c r="S1" s="49"/>
      <c r="T1" s="49"/>
      <c r="U1" s="92"/>
      <c r="V1" s="49"/>
      <c r="W1" s="49"/>
      <c r="X1" s="49"/>
      <c r="Y1" s="49"/>
      <c r="Z1" s="49"/>
      <c r="AA1" s="49"/>
      <c r="AB1" s="49"/>
      <c r="AC1" s="92"/>
      <c r="AD1" s="49"/>
      <c r="AE1" s="49"/>
      <c r="AF1" s="49"/>
      <c r="AG1" s="49"/>
      <c r="AH1" s="49"/>
      <c r="AI1" s="49"/>
      <c r="AJ1" s="49"/>
      <c r="AK1" s="92"/>
      <c r="AL1" s="49"/>
      <c r="AM1" s="49"/>
      <c r="AN1" s="49"/>
      <c r="AO1" s="49"/>
      <c r="AP1" s="49"/>
      <c r="AQ1" s="49"/>
      <c r="AR1" s="49"/>
      <c r="AS1" s="92"/>
      <c r="AT1" s="49"/>
      <c r="AU1" s="49"/>
      <c r="AV1" s="49"/>
      <c r="AW1" s="49"/>
      <c r="AX1" s="49"/>
      <c r="AY1" s="49"/>
      <c r="AZ1" s="49"/>
      <c r="BA1" s="92"/>
      <c r="BB1" s="49"/>
      <c r="BC1" s="49"/>
      <c r="BD1" s="49"/>
      <c r="BE1" s="49"/>
    </row>
    <row r="2" spans="1:57" s="44" customFormat="1" ht="13.5">
      <c r="A2" s="152" t="s">
        <v>149</v>
      </c>
      <c r="B2" s="155" t="s">
        <v>150</v>
      </c>
      <c r="C2" s="158" t="s">
        <v>151</v>
      </c>
      <c r="D2" s="115" t="s">
        <v>152</v>
      </c>
      <c r="E2" s="94"/>
      <c r="F2" s="94"/>
      <c r="G2" s="94"/>
      <c r="H2" s="94"/>
      <c r="I2" s="94"/>
      <c r="J2" s="115" t="s">
        <v>34</v>
      </c>
      <c r="K2" s="50"/>
      <c r="L2" s="50"/>
      <c r="M2" s="50"/>
      <c r="N2" s="50"/>
      <c r="O2" s="50"/>
      <c r="P2" s="50"/>
      <c r="Q2" s="95"/>
      <c r="R2" s="115" t="s">
        <v>35</v>
      </c>
      <c r="S2" s="50"/>
      <c r="T2" s="50"/>
      <c r="U2" s="50"/>
      <c r="V2" s="50"/>
      <c r="W2" s="50"/>
      <c r="X2" s="50"/>
      <c r="Y2" s="95"/>
      <c r="Z2" s="115" t="s">
        <v>36</v>
      </c>
      <c r="AA2" s="50"/>
      <c r="AB2" s="50"/>
      <c r="AC2" s="50"/>
      <c r="AD2" s="50"/>
      <c r="AE2" s="50"/>
      <c r="AF2" s="50"/>
      <c r="AG2" s="95"/>
      <c r="AH2" s="115" t="s">
        <v>37</v>
      </c>
      <c r="AI2" s="50"/>
      <c r="AJ2" s="50"/>
      <c r="AK2" s="50"/>
      <c r="AL2" s="50"/>
      <c r="AM2" s="50"/>
      <c r="AN2" s="50"/>
      <c r="AO2" s="95"/>
      <c r="AP2" s="115" t="s">
        <v>38</v>
      </c>
      <c r="AQ2" s="50"/>
      <c r="AR2" s="50"/>
      <c r="AS2" s="50"/>
      <c r="AT2" s="50"/>
      <c r="AU2" s="50"/>
      <c r="AV2" s="50"/>
      <c r="AW2" s="95"/>
      <c r="AX2" s="115" t="s">
        <v>39</v>
      </c>
      <c r="AY2" s="50"/>
      <c r="AZ2" s="50"/>
      <c r="BA2" s="50"/>
      <c r="BB2" s="50"/>
      <c r="BC2" s="50"/>
      <c r="BD2" s="50"/>
      <c r="BE2" s="95"/>
    </row>
    <row r="3" spans="1:57" s="44" customFormat="1" ht="13.5">
      <c r="A3" s="153"/>
      <c r="B3" s="156"/>
      <c r="C3" s="159"/>
      <c r="D3" s="93"/>
      <c r="E3" s="94"/>
      <c r="F3" s="96"/>
      <c r="G3" s="94"/>
      <c r="H3" s="94"/>
      <c r="I3" s="96"/>
      <c r="J3" s="97"/>
      <c r="K3" s="51"/>
      <c r="L3" s="50"/>
      <c r="M3" s="50"/>
      <c r="N3" s="51"/>
      <c r="O3" s="50"/>
      <c r="P3" s="50"/>
      <c r="Q3" s="98"/>
      <c r="R3" s="97"/>
      <c r="S3" s="51"/>
      <c r="T3" s="50"/>
      <c r="U3" s="50"/>
      <c r="V3" s="51"/>
      <c r="W3" s="50"/>
      <c r="X3" s="50"/>
      <c r="Y3" s="98"/>
      <c r="Z3" s="97"/>
      <c r="AA3" s="51"/>
      <c r="AB3" s="50"/>
      <c r="AC3" s="50"/>
      <c r="AD3" s="51"/>
      <c r="AE3" s="50"/>
      <c r="AF3" s="50"/>
      <c r="AG3" s="98"/>
      <c r="AH3" s="97"/>
      <c r="AI3" s="51"/>
      <c r="AJ3" s="50"/>
      <c r="AK3" s="50"/>
      <c r="AL3" s="51"/>
      <c r="AM3" s="50"/>
      <c r="AN3" s="50"/>
      <c r="AO3" s="98"/>
      <c r="AP3" s="97"/>
      <c r="AQ3" s="51"/>
      <c r="AR3" s="50"/>
      <c r="AS3" s="50"/>
      <c r="AT3" s="51"/>
      <c r="AU3" s="50"/>
      <c r="AV3" s="50"/>
      <c r="AW3" s="98"/>
      <c r="AX3" s="97"/>
      <c r="AY3" s="51"/>
      <c r="AZ3" s="50"/>
      <c r="BA3" s="50"/>
      <c r="BB3" s="51"/>
      <c r="BC3" s="50"/>
      <c r="BD3" s="50"/>
      <c r="BE3" s="98"/>
    </row>
    <row r="4" spans="1:57" s="44" customFormat="1" ht="13.5">
      <c r="A4" s="153"/>
      <c r="B4" s="156"/>
      <c r="C4" s="160"/>
      <c r="D4" s="99" t="s">
        <v>0</v>
      </c>
      <c r="E4" s="50"/>
      <c r="F4" s="98"/>
      <c r="G4" s="99" t="s">
        <v>153</v>
      </c>
      <c r="H4" s="50"/>
      <c r="I4" s="98"/>
      <c r="J4" s="152" t="s">
        <v>33</v>
      </c>
      <c r="K4" s="158" t="s">
        <v>154</v>
      </c>
      <c r="L4" s="99" t="s">
        <v>0</v>
      </c>
      <c r="M4" s="50"/>
      <c r="N4" s="98"/>
      <c r="O4" s="99" t="s">
        <v>153</v>
      </c>
      <c r="P4" s="50"/>
      <c r="Q4" s="98"/>
      <c r="R4" s="152" t="s">
        <v>33</v>
      </c>
      <c r="S4" s="158" t="s">
        <v>154</v>
      </c>
      <c r="T4" s="99" t="s">
        <v>0</v>
      </c>
      <c r="U4" s="50"/>
      <c r="V4" s="98"/>
      <c r="W4" s="99" t="s">
        <v>153</v>
      </c>
      <c r="X4" s="50"/>
      <c r="Y4" s="98"/>
      <c r="Z4" s="152" t="s">
        <v>33</v>
      </c>
      <c r="AA4" s="158" t="s">
        <v>154</v>
      </c>
      <c r="AB4" s="99" t="s">
        <v>0</v>
      </c>
      <c r="AC4" s="50"/>
      <c r="AD4" s="98"/>
      <c r="AE4" s="99" t="s">
        <v>153</v>
      </c>
      <c r="AF4" s="50"/>
      <c r="AG4" s="98"/>
      <c r="AH4" s="152" t="s">
        <v>33</v>
      </c>
      <c r="AI4" s="158" t="s">
        <v>154</v>
      </c>
      <c r="AJ4" s="99" t="s">
        <v>0</v>
      </c>
      <c r="AK4" s="50"/>
      <c r="AL4" s="98"/>
      <c r="AM4" s="99" t="s">
        <v>153</v>
      </c>
      <c r="AN4" s="50"/>
      <c r="AO4" s="98"/>
      <c r="AP4" s="152" t="s">
        <v>33</v>
      </c>
      <c r="AQ4" s="158" t="s">
        <v>154</v>
      </c>
      <c r="AR4" s="99" t="s">
        <v>0</v>
      </c>
      <c r="AS4" s="50"/>
      <c r="AT4" s="98"/>
      <c r="AU4" s="99" t="s">
        <v>153</v>
      </c>
      <c r="AV4" s="50"/>
      <c r="AW4" s="98"/>
      <c r="AX4" s="152" t="s">
        <v>33</v>
      </c>
      <c r="AY4" s="158" t="s">
        <v>154</v>
      </c>
      <c r="AZ4" s="99" t="s">
        <v>0</v>
      </c>
      <c r="BA4" s="50"/>
      <c r="BB4" s="98"/>
      <c r="BC4" s="99" t="s">
        <v>153</v>
      </c>
      <c r="BD4" s="50"/>
      <c r="BE4" s="98"/>
    </row>
    <row r="5" spans="1:57" s="44" customFormat="1" ht="22.5">
      <c r="A5" s="153"/>
      <c r="B5" s="156"/>
      <c r="C5" s="160"/>
      <c r="D5" s="116" t="s">
        <v>155</v>
      </c>
      <c r="E5" s="105" t="s">
        <v>156</v>
      </c>
      <c r="F5" s="56" t="s">
        <v>157</v>
      </c>
      <c r="G5" s="98" t="s">
        <v>155</v>
      </c>
      <c r="H5" s="105" t="s">
        <v>156</v>
      </c>
      <c r="I5" s="56" t="s">
        <v>157</v>
      </c>
      <c r="J5" s="153"/>
      <c r="K5" s="160"/>
      <c r="L5" s="116" t="s">
        <v>155</v>
      </c>
      <c r="M5" s="105" t="s">
        <v>156</v>
      </c>
      <c r="N5" s="56" t="s">
        <v>158</v>
      </c>
      <c r="O5" s="116" t="s">
        <v>155</v>
      </c>
      <c r="P5" s="105" t="s">
        <v>156</v>
      </c>
      <c r="Q5" s="56" t="s">
        <v>158</v>
      </c>
      <c r="R5" s="153"/>
      <c r="S5" s="160"/>
      <c r="T5" s="116" t="s">
        <v>155</v>
      </c>
      <c r="U5" s="105" t="s">
        <v>156</v>
      </c>
      <c r="V5" s="56" t="s">
        <v>158</v>
      </c>
      <c r="W5" s="116" t="s">
        <v>155</v>
      </c>
      <c r="X5" s="105" t="s">
        <v>156</v>
      </c>
      <c r="Y5" s="56" t="s">
        <v>158</v>
      </c>
      <c r="Z5" s="153"/>
      <c r="AA5" s="160"/>
      <c r="AB5" s="116" t="s">
        <v>155</v>
      </c>
      <c r="AC5" s="105" t="s">
        <v>156</v>
      </c>
      <c r="AD5" s="56" t="s">
        <v>158</v>
      </c>
      <c r="AE5" s="116" t="s">
        <v>155</v>
      </c>
      <c r="AF5" s="105" t="s">
        <v>156</v>
      </c>
      <c r="AG5" s="56" t="s">
        <v>158</v>
      </c>
      <c r="AH5" s="153"/>
      <c r="AI5" s="160"/>
      <c r="AJ5" s="116" t="s">
        <v>155</v>
      </c>
      <c r="AK5" s="105" t="s">
        <v>156</v>
      </c>
      <c r="AL5" s="56" t="s">
        <v>158</v>
      </c>
      <c r="AM5" s="116" t="s">
        <v>155</v>
      </c>
      <c r="AN5" s="105" t="s">
        <v>156</v>
      </c>
      <c r="AO5" s="56" t="s">
        <v>158</v>
      </c>
      <c r="AP5" s="153"/>
      <c r="AQ5" s="160"/>
      <c r="AR5" s="116" t="s">
        <v>155</v>
      </c>
      <c r="AS5" s="105" t="s">
        <v>156</v>
      </c>
      <c r="AT5" s="56" t="s">
        <v>158</v>
      </c>
      <c r="AU5" s="116" t="s">
        <v>155</v>
      </c>
      <c r="AV5" s="105" t="s">
        <v>156</v>
      </c>
      <c r="AW5" s="56" t="s">
        <v>158</v>
      </c>
      <c r="AX5" s="153"/>
      <c r="AY5" s="160"/>
      <c r="AZ5" s="116" t="s">
        <v>155</v>
      </c>
      <c r="BA5" s="105" t="s">
        <v>156</v>
      </c>
      <c r="BB5" s="56" t="s">
        <v>158</v>
      </c>
      <c r="BC5" s="116" t="s">
        <v>155</v>
      </c>
      <c r="BD5" s="105" t="s">
        <v>156</v>
      </c>
      <c r="BE5" s="56" t="s">
        <v>158</v>
      </c>
    </row>
    <row r="6" spans="1:57" s="45" customFormat="1" ht="13.5">
      <c r="A6" s="154"/>
      <c r="B6" s="157"/>
      <c r="C6" s="161"/>
      <c r="D6" s="117" t="s">
        <v>159</v>
      </c>
      <c r="E6" s="118" t="s">
        <v>159</v>
      </c>
      <c r="F6" s="118" t="s">
        <v>159</v>
      </c>
      <c r="G6" s="117" t="s">
        <v>159</v>
      </c>
      <c r="H6" s="118" t="s">
        <v>159</v>
      </c>
      <c r="I6" s="118" t="s">
        <v>159</v>
      </c>
      <c r="J6" s="154"/>
      <c r="K6" s="161"/>
      <c r="L6" s="117" t="s">
        <v>159</v>
      </c>
      <c r="M6" s="118" t="s">
        <v>159</v>
      </c>
      <c r="N6" s="118" t="s">
        <v>159</v>
      </c>
      <c r="O6" s="117" t="s">
        <v>159</v>
      </c>
      <c r="P6" s="118" t="s">
        <v>159</v>
      </c>
      <c r="Q6" s="118" t="s">
        <v>159</v>
      </c>
      <c r="R6" s="154"/>
      <c r="S6" s="161"/>
      <c r="T6" s="117" t="s">
        <v>159</v>
      </c>
      <c r="U6" s="118" t="s">
        <v>159</v>
      </c>
      <c r="V6" s="118" t="s">
        <v>159</v>
      </c>
      <c r="W6" s="117" t="s">
        <v>159</v>
      </c>
      <c r="X6" s="118" t="s">
        <v>159</v>
      </c>
      <c r="Y6" s="118" t="s">
        <v>159</v>
      </c>
      <c r="Z6" s="154"/>
      <c r="AA6" s="161"/>
      <c r="AB6" s="117" t="s">
        <v>159</v>
      </c>
      <c r="AC6" s="118" t="s">
        <v>159</v>
      </c>
      <c r="AD6" s="118" t="s">
        <v>159</v>
      </c>
      <c r="AE6" s="117" t="s">
        <v>159</v>
      </c>
      <c r="AF6" s="118" t="s">
        <v>159</v>
      </c>
      <c r="AG6" s="118" t="s">
        <v>159</v>
      </c>
      <c r="AH6" s="154"/>
      <c r="AI6" s="161"/>
      <c r="AJ6" s="117" t="s">
        <v>159</v>
      </c>
      <c r="AK6" s="118" t="s">
        <v>159</v>
      </c>
      <c r="AL6" s="118" t="s">
        <v>159</v>
      </c>
      <c r="AM6" s="117" t="s">
        <v>159</v>
      </c>
      <c r="AN6" s="118" t="s">
        <v>159</v>
      </c>
      <c r="AO6" s="118" t="s">
        <v>159</v>
      </c>
      <c r="AP6" s="154"/>
      <c r="AQ6" s="161"/>
      <c r="AR6" s="117" t="s">
        <v>159</v>
      </c>
      <c r="AS6" s="118" t="s">
        <v>159</v>
      </c>
      <c r="AT6" s="118" t="s">
        <v>159</v>
      </c>
      <c r="AU6" s="117" t="s">
        <v>159</v>
      </c>
      <c r="AV6" s="118" t="s">
        <v>159</v>
      </c>
      <c r="AW6" s="118" t="s">
        <v>159</v>
      </c>
      <c r="AX6" s="154"/>
      <c r="AY6" s="161"/>
      <c r="AZ6" s="117" t="s">
        <v>159</v>
      </c>
      <c r="BA6" s="118" t="s">
        <v>159</v>
      </c>
      <c r="BB6" s="118" t="s">
        <v>159</v>
      </c>
      <c r="BC6" s="117" t="s">
        <v>159</v>
      </c>
      <c r="BD6" s="118" t="s">
        <v>159</v>
      </c>
      <c r="BE6" s="118" t="s">
        <v>159</v>
      </c>
    </row>
    <row r="7" spans="1:57" s="128" customFormat="1" ht="12" customHeight="1">
      <c r="A7" s="120" t="s">
        <v>277</v>
      </c>
      <c r="B7" s="121" t="s">
        <v>343</v>
      </c>
      <c r="C7" s="120" t="s">
        <v>157</v>
      </c>
      <c r="D7" s="122">
        <f aca="true" t="shared" si="0" ref="D7:I7">SUM(D8:D33)</f>
        <v>2055579</v>
      </c>
      <c r="E7" s="122">
        <f t="shared" si="0"/>
        <v>3534697</v>
      </c>
      <c r="F7" s="122">
        <f t="shared" si="0"/>
        <v>5590276</v>
      </c>
      <c r="G7" s="122">
        <f t="shared" si="0"/>
        <v>0</v>
      </c>
      <c r="H7" s="122">
        <f t="shared" si="0"/>
        <v>1369999</v>
      </c>
      <c r="I7" s="122">
        <f t="shared" si="0"/>
        <v>1369999</v>
      </c>
      <c r="J7" s="132">
        <f>COUNTIF(J8:J33,"&lt;&gt;")</f>
        <v>21</v>
      </c>
      <c r="K7" s="132">
        <f>COUNTIF(K8:K33,"&lt;&gt;")</f>
        <v>21</v>
      </c>
      <c r="L7" s="122">
        <f aca="true" t="shared" si="1" ref="L7:Q7">SUM(L8:L33)</f>
        <v>1471502</v>
      </c>
      <c r="M7" s="122">
        <f t="shared" si="1"/>
        <v>3534697</v>
      </c>
      <c r="N7" s="122">
        <f t="shared" si="1"/>
        <v>5006199</v>
      </c>
      <c r="O7" s="122">
        <f t="shared" si="1"/>
        <v>0</v>
      </c>
      <c r="P7" s="122">
        <f t="shared" si="1"/>
        <v>1169895</v>
      </c>
      <c r="Q7" s="122">
        <f t="shared" si="1"/>
        <v>1169895</v>
      </c>
      <c r="R7" s="132">
        <f>COUNTIF(R8:R33,"&lt;&gt;")</f>
        <v>6</v>
      </c>
      <c r="S7" s="132">
        <f>COUNTIF(S8:S33,"&lt;&gt;")</f>
        <v>6</v>
      </c>
      <c r="T7" s="122">
        <f aca="true" t="shared" si="2" ref="T7:Y7">SUM(T8:T33)</f>
        <v>584077</v>
      </c>
      <c r="U7" s="122">
        <f t="shared" si="2"/>
        <v>0</v>
      </c>
      <c r="V7" s="122">
        <f t="shared" si="2"/>
        <v>584077</v>
      </c>
      <c r="W7" s="122">
        <f t="shared" si="2"/>
        <v>0</v>
      </c>
      <c r="X7" s="122">
        <f t="shared" si="2"/>
        <v>200104</v>
      </c>
      <c r="Y7" s="122">
        <f t="shared" si="2"/>
        <v>200104</v>
      </c>
      <c r="Z7" s="132">
        <f>COUNTIF(Z8:Z33,"&lt;&gt;")</f>
        <v>0</v>
      </c>
      <c r="AA7" s="132">
        <f>COUNTIF(AA8:AA33,"&lt;&gt;")</f>
        <v>0</v>
      </c>
      <c r="AB7" s="122">
        <f aca="true" t="shared" si="3" ref="AB7:AG7">SUM(AB8:AB33)</f>
        <v>0</v>
      </c>
      <c r="AC7" s="122">
        <f t="shared" si="3"/>
        <v>0</v>
      </c>
      <c r="AD7" s="122">
        <f t="shared" si="3"/>
        <v>0</v>
      </c>
      <c r="AE7" s="122">
        <f t="shared" si="3"/>
        <v>0</v>
      </c>
      <c r="AF7" s="122">
        <f t="shared" si="3"/>
        <v>0</v>
      </c>
      <c r="AG7" s="122">
        <f t="shared" si="3"/>
        <v>0</v>
      </c>
      <c r="AH7" s="132">
        <f>COUNTIF(AH8:AH33,"&lt;&gt;")</f>
        <v>0</v>
      </c>
      <c r="AI7" s="132">
        <f>COUNTIF(AI8:AI33,"&lt;&gt;")</f>
        <v>0</v>
      </c>
      <c r="AJ7" s="122">
        <f aca="true" t="shared" si="4" ref="AJ7:AO7">SUM(AJ8:AJ33)</f>
        <v>0</v>
      </c>
      <c r="AK7" s="122">
        <f t="shared" si="4"/>
        <v>0</v>
      </c>
      <c r="AL7" s="122">
        <f t="shared" si="4"/>
        <v>0</v>
      </c>
      <c r="AM7" s="122">
        <f t="shared" si="4"/>
        <v>0</v>
      </c>
      <c r="AN7" s="122">
        <f t="shared" si="4"/>
        <v>0</v>
      </c>
      <c r="AO7" s="122">
        <f t="shared" si="4"/>
        <v>0</v>
      </c>
      <c r="AP7" s="132">
        <f>COUNTIF(AP8:AP33,"&lt;&gt;")</f>
        <v>0</v>
      </c>
      <c r="AQ7" s="132">
        <f>COUNTIF(AQ8:AQ33,"&lt;&gt;")</f>
        <v>0</v>
      </c>
      <c r="AR7" s="122">
        <f aca="true" t="shared" si="5" ref="AR7:AW7">SUM(AR8:AR33)</f>
        <v>0</v>
      </c>
      <c r="AS7" s="122">
        <f t="shared" si="5"/>
        <v>0</v>
      </c>
      <c r="AT7" s="122">
        <f t="shared" si="5"/>
        <v>0</v>
      </c>
      <c r="AU7" s="122">
        <f t="shared" si="5"/>
        <v>0</v>
      </c>
      <c r="AV7" s="122">
        <f t="shared" si="5"/>
        <v>0</v>
      </c>
      <c r="AW7" s="122">
        <f t="shared" si="5"/>
        <v>0</v>
      </c>
      <c r="AX7" s="132">
        <f>COUNTIF(AX8:AX33,"&lt;&gt;")</f>
        <v>0</v>
      </c>
      <c r="AY7" s="132">
        <f>COUNTIF(AY8:AY33,"&lt;&gt;")</f>
        <v>0</v>
      </c>
      <c r="AZ7" s="122">
        <f aca="true" t="shared" si="6" ref="AZ7:BE7">SUM(AZ8:AZ33)</f>
        <v>0</v>
      </c>
      <c r="BA7" s="122">
        <f t="shared" si="6"/>
        <v>0</v>
      </c>
      <c r="BB7" s="122">
        <f t="shared" si="6"/>
        <v>0</v>
      </c>
      <c r="BC7" s="122">
        <f t="shared" si="6"/>
        <v>0</v>
      </c>
      <c r="BD7" s="122">
        <f t="shared" si="6"/>
        <v>0</v>
      </c>
      <c r="BE7" s="122">
        <f t="shared" si="6"/>
        <v>0</v>
      </c>
    </row>
    <row r="8" spans="1:57" s="123" customFormat="1" ht="12" customHeight="1">
      <c r="A8" s="124" t="s">
        <v>277</v>
      </c>
      <c r="B8" s="125" t="s">
        <v>344</v>
      </c>
      <c r="C8" s="124" t="s">
        <v>278</v>
      </c>
      <c r="D8" s="126">
        <f aca="true" t="shared" si="7" ref="D8:D33">SUM(L8,T8,AB8,AJ8,AR8,AZ8)</f>
        <v>0</v>
      </c>
      <c r="E8" s="126">
        <f aca="true" t="shared" si="8" ref="E8:E33">SUM(M8,U8,AC8,AK8,AS8,BA8)</f>
        <v>0</v>
      </c>
      <c r="F8" s="126">
        <f aca="true" t="shared" si="9" ref="F8:F33">SUM(D8:E8)</f>
        <v>0</v>
      </c>
      <c r="G8" s="126">
        <f aca="true" t="shared" si="10" ref="G8:G33">SUM(O8,W8,AE8,AM8,AU8,BC8)</f>
        <v>0</v>
      </c>
      <c r="H8" s="126">
        <f aca="true" t="shared" si="11" ref="H8:H33">SUM(P8,X8,AF8,AN8,AV8,BD8)</f>
        <v>0</v>
      </c>
      <c r="I8" s="126">
        <f aca="true" t="shared" si="12" ref="I8:I33">SUM(G8:H8)</f>
        <v>0</v>
      </c>
      <c r="J8" s="129"/>
      <c r="K8" s="130"/>
      <c r="L8" s="126">
        <v>0</v>
      </c>
      <c r="M8" s="126">
        <v>0</v>
      </c>
      <c r="N8" s="126">
        <f aca="true" t="shared" si="13" ref="N8:N33">SUM(L8,+M8)</f>
        <v>0</v>
      </c>
      <c r="O8" s="126">
        <v>0</v>
      </c>
      <c r="P8" s="126">
        <v>0</v>
      </c>
      <c r="Q8" s="126">
        <f aca="true" t="shared" si="14" ref="Q8:Q33">SUM(O8,+P8)</f>
        <v>0</v>
      </c>
      <c r="R8" s="129"/>
      <c r="S8" s="130"/>
      <c r="T8" s="126">
        <v>0</v>
      </c>
      <c r="U8" s="126">
        <v>0</v>
      </c>
      <c r="V8" s="126">
        <f aca="true" t="shared" si="15" ref="V8:V33">+SUM(T8,U8)</f>
        <v>0</v>
      </c>
      <c r="W8" s="126">
        <v>0</v>
      </c>
      <c r="X8" s="126">
        <v>0</v>
      </c>
      <c r="Y8" s="126">
        <f aca="true" t="shared" si="16" ref="Y8:Y33">+SUM(W8,X8)</f>
        <v>0</v>
      </c>
      <c r="Z8" s="129"/>
      <c r="AA8" s="130"/>
      <c r="AB8" s="126">
        <v>0</v>
      </c>
      <c r="AC8" s="126">
        <v>0</v>
      </c>
      <c r="AD8" s="126">
        <f aca="true" t="shared" si="17" ref="AD8:AD33">+SUM(AB8,AC8)</f>
        <v>0</v>
      </c>
      <c r="AE8" s="126">
        <v>0</v>
      </c>
      <c r="AF8" s="126">
        <v>0</v>
      </c>
      <c r="AG8" s="126">
        <f aca="true" t="shared" si="18" ref="AG8:AG33">SUM(AE8,+AF8)</f>
        <v>0</v>
      </c>
      <c r="AH8" s="129"/>
      <c r="AI8" s="130"/>
      <c r="AJ8" s="126">
        <v>0</v>
      </c>
      <c r="AK8" s="126">
        <v>0</v>
      </c>
      <c r="AL8" s="126">
        <f aca="true" t="shared" si="19" ref="AL8:AL33">SUM(AJ8,+AK8)</f>
        <v>0</v>
      </c>
      <c r="AM8" s="126">
        <v>0</v>
      </c>
      <c r="AN8" s="126">
        <v>0</v>
      </c>
      <c r="AO8" s="126">
        <f aca="true" t="shared" si="20" ref="AO8:AO33">SUM(AM8,+AN8)</f>
        <v>0</v>
      </c>
      <c r="AP8" s="129"/>
      <c r="AQ8" s="130"/>
      <c r="AR8" s="126">
        <v>0</v>
      </c>
      <c r="AS8" s="126">
        <v>0</v>
      </c>
      <c r="AT8" s="126">
        <f aca="true" t="shared" si="21" ref="AT8:AT33">SUM(AR8,+AS8)</f>
        <v>0</v>
      </c>
      <c r="AU8" s="126">
        <v>0</v>
      </c>
      <c r="AV8" s="126">
        <v>0</v>
      </c>
      <c r="AW8" s="126">
        <f aca="true" t="shared" si="22" ref="AW8:AW33">SUM(AU8,+AV8)</f>
        <v>0</v>
      </c>
      <c r="AX8" s="129"/>
      <c r="AY8" s="130"/>
      <c r="AZ8" s="126">
        <v>0</v>
      </c>
      <c r="BA8" s="126">
        <v>0</v>
      </c>
      <c r="BB8" s="126">
        <f aca="true" t="shared" si="23" ref="BB8:BB33">SUM(AZ8,BA8)</f>
        <v>0</v>
      </c>
      <c r="BC8" s="126">
        <v>0</v>
      </c>
      <c r="BD8" s="126">
        <v>0</v>
      </c>
      <c r="BE8" s="126">
        <f aca="true" t="shared" si="24" ref="BE8:BE33">SUM(BC8,+BD8)</f>
        <v>0</v>
      </c>
    </row>
    <row r="9" spans="1:57" s="123" customFormat="1" ht="12" customHeight="1">
      <c r="A9" s="124" t="s">
        <v>277</v>
      </c>
      <c r="B9" s="125" t="s">
        <v>345</v>
      </c>
      <c r="C9" s="124" t="s">
        <v>279</v>
      </c>
      <c r="D9" s="126">
        <f t="shared" si="7"/>
        <v>0</v>
      </c>
      <c r="E9" s="126">
        <f t="shared" si="8"/>
        <v>0</v>
      </c>
      <c r="F9" s="126">
        <f t="shared" si="9"/>
        <v>0</v>
      </c>
      <c r="G9" s="126">
        <f t="shared" si="10"/>
        <v>0</v>
      </c>
      <c r="H9" s="126">
        <f t="shared" si="11"/>
        <v>0</v>
      </c>
      <c r="I9" s="126">
        <f t="shared" si="12"/>
        <v>0</v>
      </c>
      <c r="J9" s="129"/>
      <c r="K9" s="130"/>
      <c r="L9" s="126">
        <v>0</v>
      </c>
      <c r="M9" s="126">
        <v>0</v>
      </c>
      <c r="N9" s="126">
        <f t="shared" si="13"/>
        <v>0</v>
      </c>
      <c r="O9" s="126">
        <v>0</v>
      </c>
      <c r="P9" s="126">
        <v>0</v>
      </c>
      <c r="Q9" s="126">
        <f t="shared" si="14"/>
        <v>0</v>
      </c>
      <c r="R9" s="129"/>
      <c r="S9" s="130"/>
      <c r="T9" s="126">
        <v>0</v>
      </c>
      <c r="U9" s="126">
        <v>0</v>
      </c>
      <c r="V9" s="126">
        <f t="shared" si="15"/>
        <v>0</v>
      </c>
      <c r="W9" s="126">
        <v>0</v>
      </c>
      <c r="X9" s="126">
        <v>0</v>
      </c>
      <c r="Y9" s="126">
        <f t="shared" si="16"/>
        <v>0</v>
      </c>
      <c r="Z9" s="129"/>
      <c r="AA9" s="130"/>
      <c r="AB9" s="126">
        <v>0</v>
      </c>
      <c r="AC9" s="126">
        <v>0</v>
      </c>
      <c r="AD9" s="126">
        <f t="shared" si="17"/>
        <v>0</v>
      </c>
      <c r="AE9" s="126">
        <v>0</v>
      </c>
      <c r="AF9" s="126">
        <v>0</v>
      </c>
      <c r="AG9" s="126">
        <f t="shared" si="18"/>
        <v>0</v>
      </c>
      <c r="AH9" s="129"/>
      <c r="AI9" s="130"/>
      <c r="AJ9" s="126">
        <v>0</v>
      </c>
      <c r="AK9" s="126">
        <v>0</v>
      </c>
      <c r="AL9" s="126">
        <f t="shared" si="19"/>
        <v>0</v>
      </c>
      <c r="AM9" s="126">
        <v>0</v>
      </c>
      <c r="AN9" s="126">
        <v>0</v>
      </c>
      <c r="AO9" s="126">
        <f t="shared" si="20"/>
        <v>0</v>
      </c>
      <c r="AP9" s="129"/>
      <c r="AQ9" s="130"/>
      <c r="AR9" s="126">
        <v>0</v>
      </c>
      <c r="AS9" s="126">
        <v>0</v>
      </c>
      <c r="AT9" s="126">
        <f t="shared" si="21"/>
        <v>0</v>
      </c>
      <c r="AU9" s="126">
        <v>0</v>
      </c>
      <c r="AV9" s="126">
        <v>0</v>
      </c>
      <c r="AW9" s="126">
        <f t="shared" si="22"/>
        <v>0</v>
      </c>
      <c r="AX9" s="129"/>
      <c r="AY9" s="130"/>
      <c r="AZ9" s="126">
        <v>0</v>
      </c>
      <c r="BA9" s="126">
        <v>0</v>
      </c>
      <c r="BB9" s="126">
        <f t="shared" si="23"/>
        <v>0</v>
      </c>
      <c r="BC9" s="126">
        <v>0</v>
      </c>
      <c r="BD9" s="126">
        <v>0</v>
      </c>
      <c r="BE9" s="126">
        <f t="shared" si="24"/>
        <v>0</v>
      </c>
    </row>
    <row r="10" spans="1:57" s="123" customFormat="1" ht="12" customHeight="1">
      <c r="A10" s="124" t="s">
        <v>277</v>
      </c>
      <c r="B10" s="125" t="s">
        <v>280</v>
      </c>
      <c r="C10" s="124" t="s">
        <v>281</v>
      </c>
      <c r="D10" s="126">
        <f t="shared" si="7"/>
        <v>161752</v>
      </c>
      <c r="E10" s="126">
        <f t="shared" si="8"/>
        <v>769029</v>
      </c>
      <c r="F10" s="126">
        <f t="shared" si="9"/>
        <v>930781</v>
      </c>
      <c r="G10" s="126">
        <f t="shared" si="10"/>
        <v>0</v>
      </c>
      <c r="H10" s="126">
        <f t="shared" si="11"/>
        <v>43288</v>
      </c>
      <c r="I10" s="126">
        <f t="shared" si="12"/>
        <v>43288</v>
      </c>
      <c r="J10" s="129" t="s">
        <v>282</v>
      </c>
      <c r="K10" s="130" t="s">
        <v>283</v>
      </c>
      <c r="L10" s="126">
        <v>161752</v>
      </c>
      <c r="M10" s="126">
        <v>769029</v>
      </c>
      <c r="N10" s="126">
        <f t="shared" si="13"/>
        <v>930781</v>
      </c>
      <c r="O10" s="126">
        <v>0</v>
      </c>
      <c r="P10" s="126">
        <v>0</v>
      </c>
      <c r="Q10" s="126">
        <f t="shared" si="14"/>
        <v>0</v>
      </c>
      <c r="R10" s="129" t="s">
        <v>284</v>
      </c>
      <c r="S10" s="130" t="s">
        <v>285</v>
      </c>
      <c r="T10" s="126">
        <v>0</v>
      </c>
      <c r="U10" s="126">
        <v>0</v>
      </c>
      <c r="V10" s="126">
        <f t="shared" si="15"/>
        <v>0</v>
      </c>
      <c r="W10" s="126">
        <v>0</v>
      </c>
      <c r="X10" s="126">
        <v>43288</v>
      </c>
      <c r="Y10" s="126">
        <f t="shared" si="16"/>
        <v>43288</v>
      </c>
      <c r="Z10" s="129"/>
      <c r="AA10" s="130"/>
      <c r="AB10" s="126">
        <v>0</v>
      </c>
      <c r="AC10" s="126">
        <v>0</v>
      </c>
      <c r="AD10" s="126">
        <f t="shared" si="17"/>
        <v>0</v>
      </c>
      <c r="AE10" s="126">
        <v>0</v>
      </c>
      <c r="AF10" s="126">
        <v>0</v>
      </c>
      <c r="AG10" s="126">
        <f t="shared" si="18"/>
        <v>0</v>
      </c>
      <c r="AH10" s="129"/>
      <c r="AI10" s="130"/>
      <c r="AJ10" s="126">
        <v>0</v>
      </c>
      <c r="AK10" s="126">
        <v>0</v>
      </c>
      <c r="AL10" s="126">
        <f t="shared" si="19"/>
        <v>0</v>
      </c>
      <c r="AM10" s="126">
        <v>0</v>
      </c>
      <c r="AN10" s="126">
        <v>0</v>
      </c>
      <c r="AO10" s="126">
        <f t="shared" si="20"/>
        <v>0</v>
      </c>
      <c r="AP10" s="129"/>
      <c r="AQ10" s="130"/>
      <c r="AR10" s="126">
        <v>0</v>
      </c>
      <c r="AS10" s="126">
        <v>0</v>
      </c>
      <c r="AT10" s="126">
        <f t="shared" si="21"/>
        <v>0</v>
      </c>
      <c r="AU10" s="126">
        <v>0</v>
      </c>
      <c r="AV10" s="126">
        <v>0</v>
      </c>
      <c r="AW10" s="126">
        <f t="shared" si="22"/>
        <v>0</v>
      </c>
      <c r="AX10" s="129"/>
      <c r="AY10" s="130"/>
      <c r="AZ10" s="126">
        <v>0</v>
      </c>
      <c r="BA10" s="126">
        <v>0</v>
      </c>
      <c r="BB10" s="126">
        <f t="shared" si="23"/>
        <v>0</v>
      </c>
      <c r="BC10" s="126">
        <v>0</v>
      </c>
      <c r="BD10" s="126">
        <v>0</v>
      </c>
      <c r="BE10" s="126">
        <f t="shared" si="24"/>
        <v>0</v>
      </c>
    </row>
    <row r="11" spans="1:57" s="123" customFormat="1" ht="12" customHeight="1">
      <c r="A11" s="124" t="s">
        <v>277</v>
      </c>
      <c r="B11" s="125" t="s">
        <v>286</v>
      </c>
      <c r="C11" s="124" t="s">
        <v>287</v>
      </c>
      <c r="D11" s="126">
        <f t="shared" si="7"/>
        <v>0</v>
      </c>
      <c r="E11" s="126">
        <f t="shared" si="8"/>
        <v>0</v>
      </c>
      <c r="F11" s="126">
        <f t="shared" si="9"/>
        <v>0</v>
      </c>
      <c r="G11" s="126">
        <f t="shared" si="10"/>
        <v>0</v>
      </c>
      <c r="H11" s="126">
        <f t="shared" si="11"/>
        <v>188718</v>
      </c>
      <c r="I11" s="126">
        <f t="shared" si="12"/>
        <v>188718</v>
      </c>
      <c r="J11" s="129" t="s">
        <v>284</v>
      </c>
      <c r="K11" s="130" t="s">
        <v>285</v>
      </c>
      <c r="L11" s="126">
        <v>0</v>
      </c>
      <c r="M11" s="126">
        <v>0</v>
      </c>
      <c r="N11" s="126">
        <f t="shared" si="13"/>
        <v>0</v>
      </c>
      <c r="O11" s="126">
        <v>0</v>
      </c>
      <c r="P11" s="126">
        <v>188718</v>
      </c>
      <c r="Q11" s="126">
        <f t="shared" si="14"/>
        <v>188718</v>
      </c>
      <c r="R11" s="129"/>
      <c r="S11" s="130"/>
      <c r="T11" s="126">
        <v>0</v>
      </c>
      <c r="U11" s="126">
        <v>0</v>
      </c>
      <c r="V11" s="126">
        <f t="shared" si="15"/>
        <v>0</v>
      </c>
      <c r="W11" s="126">
        <v>0</v>
      </c>
      <c r="X11" s="126">
        <v>0</v>
      </c>
      <c r="Y11" s="126">
        <f t="shared" si="16"/>
        <v>0</v>
      </c>
      <c r="Z11" s="129"/>
      <c r="AA11" s="130"/>
      <c r="AB11" s="126">
        <v>0</v>
      </c>
      <c r="AC11" s="126">
        <v>0</v>
      </c>
      <c r="AD11" s="126">
        <f t="shared" si="17"/>
        <v>0</v>
      </c>
      <c r="AE11" s="126">
        <v>0</v>
      </c>
      <c r="AF11" s="126">
        <v>0</v>
      </c>
      <c r="AG11" s="126">
        <f t="shared" si="18"/>
        <v>0</v>
      </c>
      <c r="AH11" s="129"/>
      <c r="AI11" s="130"/>
      <c r="AJ11" s="126">
        <v>0</v>
      </c>
      <c r="AK11" s="126">
        <v>0</v>
      </c>
      <c r="AL11" s="126">
        <f t="shared" si="19"/>
        <v>0</v>
      </c>
      <c r="AM11" s="126">
        <v>0</v>
      </c>
      <c r="AN11" s="126">
        <v>0</v>
      </c>
      <c r="AO11" s="126">
        <f t="shared" si="20"/>
        <v>0</v>
      </c>
      <c r="AP11" s="129"/>
      <c r="AQ11" s="130"/>
      <c r="AR11" s="126">
        <v>0</v>
      </c>
      <c r="AS11" s="126">
        <v>0</v>
      </c>
      <c r="AT11" s="126">
        <f t="shared" si="21"/>
        <v>0</v>
      </c>
      <c r="AU11" s="126">
        <v>0</v>
      </c>
      <c r="AV11" s="126">
        <v>0</v>
      </c>
      <c r="AW11" s="126">
        <f t="shared" si="22"/>
        <v>0</v>
      </c>
      <c r="AX11" s="129"/>
      <c r="AY11" s="130"/>
      <c r="AZ11" s="126">
        <v>0</v>
      </c>
      <c r="BA11" s="126">
        <v>0</v>
      </c>
      <c r="BB11" s="126">
        <f t="shared" si="23"/>
        <v>0</v>
      </c>
      <c r="BC11" s="126">
        <v>0</v>
      </c>
      <c r="BD11" s="126">
        <v>0</v>
      </c>
      <c r="BE11" s="126">
        <f t="shared" si="24"/>
        <v>0</v>
      </c>
    </row>
    <row r="12" spans="1:57" s="123" customFormat="1" ht="12" customHeight="1">
      <c r="A12" s="124" t="s">
        <v>277</v>
      </c>
      <c r="B12" s="125" t="s">
        <v>346</v>
      </c>
      <c r="C12" s="124" t="s">
        <v>288</v>
      </c>
      <c r="D12" s="139">
        <f t="shared" si="7"/>
        <v>0</v>
      </c>
      <c r="E12" s="139">
        <f t="shared" si="8"/>
        <v>0</v>
      </c>
      <c r="F12" s="139">
        <f t="shared" si="9"/>
        <v>0</v>
      </c>
      <c r="G12" s="139">
        <f t="shared" si="10"/>
        <v>0</v>
      </c>
      <c r="H12" s="139">
        <f t="shared" si="11"/>
        <v>0</v>
      </c>
      <c r="I12" s="139">
        <f t="shared" si="12"/>
        <v>0</v>
      </c>
      <c r="J12" s="125"/>
      <c r="K12" s="124"/>
      <c r="L12" s="139">
        <v>0</v>
      </c>
      <c r="M12" s="139">
        <v>0</v>
      </c>
      <c r="N12" s="139">
        <f t="shared" si="13"/>
        <v>0</v>
      </c>
      <c r="O12" s="139">
        <v>0</v>
      </c>
      <c r="P12" s="139">
        <v>0</v>
      </c>
      <c r="Q12" s="139">
        <f t="shared" si="14"/>
        <v>0</v>
      </c>
      <c r="R12" s="125"/>
      <c r="S12" s="124"/>
      <c r="T12" s="139">
        <v>0</v>
      </c>
      <c r="U12" s="139">
        <v>0</v>
      </c>
      <c r="V12" s="139">
        <f t="shared" si="15"/>
        <v>0</v>
      </c>
      <c r="W12" s="139">
        <v>0</v>
      </c>
      <c r="X12" s="139">
        <v>0</v>
      </c>
      <c r="Y12" s="139">
        <f t="shared" si="16"/>
        <v>0</v>
      </c>
      <c r="Z12" s="125"/>
      <c r="AA12" s="124"/>
      <c r="AB12" s="139">
        <v>0</v>
      </c>
      <c r="AC12" s="139">
        <v>0</v>
      </c>
      <c r="AD12" s="139">
        <f t="shared" si="17"/>
        <v>0</v>
      </c>
      <c r="AE12" s="139">
        <v>0</v>
      </c>
      <c r="AF12" s="139">
        <v>0</v>
      </c>
      <c r="AG12" s="139">
        <f t="shared" si="18"/>
        <v>0</v>
      </c>
      <c r="AH12" s="125"/>
      <c r="AI12" s="124"/>
      <c r="AJ12" s="139">
        <v>0</v>
      </c>
      <c r="AK12" s="139">
        <v>0</v>
      </c>
      <c r="AL12" s="139">
        <f t="shared" si="19"/>
        <v>0</v>
      </c>
      <c r="AM12" s="139">
        <v>0</v>
      </c>
      <c r="AN12" s="139">
        <v>0</v>
      </c>
      <c r="AO12" s="139">
        <f t="shared" si="20"/>
        <v>0</v>
      </c>
      <c r="AP12" s="125"/>
      <c r="AQ12" s="124"/>
      <c r="AR12" s="139">
        <v>0</v>
      </c>
      <c r="AS12" s="139">
        <v>0</v>
      </c>
      <c r="AT12" s="139">
        <f t="shared" si="21"/>
        <v>0</v>
      </c>
      <c r="AU12" s="139">
        <v>0</v>
      </c>
      <c r="AV12" s="139">
        <v>0</v>
      </c>
      <c r="AW12" s="139">
        <f t="shared" si="22"/>
        <v>0</v>
      </c>
      <c r="AX12" s="125"/>
      <c r="AY12" s="124"/>
      <c r="AZ12" s="139">
        <v>0</v>
      </c>
      <c r="BA12" s="139">
        <v>0</v>
      </c>
      <c r="BB12" s="139">
        <f t="shared" si="23"/>
        <v>0</v>
      </c>
      <c r="BC12" s="139">
        <v>0</v>
      </c>
      <c r="BD12" s="139">
        <v>0</v>
      </c>
      <c r="BE12" s="139">
        <f t="shared" si="24"/>
        <v>0</v>
      </c>
    </row>
    <row r="13" spans="1:57" s="123" customFormat="1" ht="12" customHeight="1">
      <c r="A13" s="124" t="s">
        <v>277</v>
      </c>
      <c r="B13" s="125" t="s">
        <v>347</v>
      </c>
      <c r="C13" s="124" t="s">
        <v>289</v>
      </c>
      <c r="D13" s="139">
        <f t="shared" si="7"/>
        <v>0</v>
      </c>
      <c r="E13" s="139">
        <f t="shared" si="8"/>
        <v>0</v>
      </c>
      <c r="F13" s="139">
        <f t="shared" si="9"/>
        <v>0</v>
      </c>
      <c r="G13" s="139">
        <f t="shared" si="10"/>
        <v>0</v>
      </c>
      <c r="H13" s="139">
        <f t="shared" si="11"/>
        <v>0</v>
      </c>
      <c r="I13" s="139">
        <f t="shared" si="12"/>
        <v>0</v>
      </c>
      <c r="J13" s="125"/>
      <c r="K13" s="124"/>
      <c r="L13" s="139">
        <v>0</v>
      </c>
      <c r="M13" s="139">
        <v>0</v>
      </c>
      <c r="N13" s="139">
        <f t="shared" si="13"/>
        <v>0</v>
      </c>
      <c r="O13" s="139">
        <v>0</v>
      </c>
      <c r="P13" s="139">
        <v>0</v>
      </c>
      <c r="Q13" s="139">
        <f t="shared" si="14"/>
        <v>0</v>
      </c>
      <c r="R13" s="125"/>
      <c r="S13" s="124"/>
      <c r="T13" s="139">
        <v>0</v>
      </c>
      <c r="U13" s="139">
        <v>0</v>
      </c>
      <c r="V13" s="139">
        <f t="shared" si="15"/>
        <v>0</v>
      </c>
      <c r="W13" s="139">
        <v>0</v>
      </c>
      <c r="X13" s="139">
        <v>0</v>
      </c>
      <c r="Y13" s="139">
        <f t="shared" si="16"/>
        <v>0</v>
      </c>
      <c r="Z13" s="125"/>
      <c r="AA13" s="124"/>
      <c r="AB13" s="139">
        <v>0</v>
      </c>
      <c r="AC13" s="139">
        <v>0</v>
      </c>
      <c r="AD13" s="139">
        <f t="shared" si="17"/>
        <v>0</v>
      </c>
      <c r="AE13" s="139">
        <v>0</v>
      </c>
      <c r="AF13" s="139">
        <v>0</v>
      </c>
      <c r="AG13" s="139">
        <f t="shared" si="18"/>
        <v>0</v>
      </c>
      <c r="AH13" s="125"/>
      <c r="AI13" s="124"/>
      <c r="AJ13" s="139">
        <v>0</v>
      </c>
      <c r="AK13" s="139">
        <v>0</v>
      </c>
      <c r="AL13" s="139">
        <f t="shared" si="19"/>
        <v>0</v>
      </c>
      <c r="AM13" s="139">
        <v>0</v>
      </c>
      <c r="AN13" s="139">
        <v>0</v>
      </c>
      <c r="AO13" s="139">
        <f t="shared" si="20"/>
        <v>0</v>
      </c>
      <c r="AP13" s="125"/>
      <c r="AQ13" s="124"/>
      <c r="AR13" s="139">
        <v>0</v>
      </c>
      <c r="AS13" s="139">
        <v>0</v>
      </c>
      <c r="AT13" s="139">
        <f t="shared" si="21"/>
        <v>0</v>
      </c>
      <c r="AU13" s="139">
        <v>0</v>
      </c>
      <c r="AV13" s="139">
        <v>0</v>
      </c>
      <c r="AW13" s="139">
        <f t="shared" si="22"/>
        <v>0</v>
      </c>
      <c r="AX13" s="125"/>
      <c r="AY13" s="124"/>
      <c r="AZ13" s="139">
        <v>0</v>
      </c>
      <c r="BA13" s="139">
        <v>0</v>
      </c>
      <c r="BB13" s="139">
        <f t="shared" si="23"/>
        <v>0</v>
      </c>
      <c r="BC13" s="139">
        <v>0</v>
      </c>
      <c r="BD13" s="139">
        <v>0</v>
      </c>
      <c r="BE13" s="139">
        <f t="shared" si="24"/>
        <v>0</v>
      </c>
    </row>
    <row r="14" spans="1:57" s="123" customFormat="1" ht="12" customHeight="1">
      <c r="A14" s="124" t="s">
        <v>277</v>
      </c>
      <c r="B14" s="125" t="s">
        <v>290</v>
      </c>
      <c r="C14" s="124" t="s">
        <v>291</v>
      </c>
      <c r="D14" s="139">
        <f t="shared" si="7"/>
        <v>100984</v>
      </c>
      <c r="E14" s="139">
        <f t="shared" si="8"/>
        <v>811899</v>
      </c>
      <c r="F14" s="139">
        <f t="shared" si="9"/>
        <v>912883</v>
      </c>
      <c r="G14" s="139">
        <f t="shared" si="10"/>
        <v>0</v>
      </c>
      <c r="H14" s="139">
        <f t="shared" si="11"/>
        <v>177494</v>
      </c>
      <c r="I14" s="139">
        <f t="shared" si="12"/>
        <v>177494</v>
      </c>
      <c r="J14" s="125" t="s">
        <v>292</v>
      </c>
      <c r="K14" s="124" t="s">
        <v>293</v>
      </c>
      <c r="L14" s="139">
        <v>100984</v>
      </c>
      <c r="M14" s="139">
        <v>811899</v>
      </c>
      <c r="N14" s="139">
        <f t="shared" si="13"/>
        <v>912883</v>
      </c>
      <c r="O14" s="139">
        <v>0</v>
      </c>
      <c r="P14" s="139">
        <v>177494</v>
      </c>
      <c r="Q14" s="139">
        <f t="shared" si="14"/>
        <v>177494</v>
      </c>
      <c r="R14" s="125"/>
      <c r="S14" s="124"/>
      <c r="T14" s="139">
        <v>0</v>
      </c>
      <c r="U14" s="139">
        <v>0</v>
      </c>
      <c r="V14" s="139">
        <f t="shared" si="15"/>
        <v>0</v>
      </c>
      <c r="W14" s="139">
        <v>0</v>
      </c>
      <c r="X14" s="139">
        <v>0</v>
      </c>
      <c r="Y14" s="139">
        <f t="shared" si="16"/>
        <v>0</v>
      </c>
      <c r="Z14" s="125"/>
      <c r="AA14" s="124"/>
      <c r="AB14" s="139">
        <v>0</v>
      </c>
      <c r="AC14" s="139">
        <v>0</v>
      </c>
      <c r="AD14" s="139">
        <f t="shared" si="17"/>
        <v>0</v>
      </c>
      <c r="AE14" s="139">
        <v>0</v>
      </c>
      <c r="AF14" s="139">
        <v>0</v>
      </c>
      <c r="AG14" s="139">
        <f t="shared" si="18"/>
        <v>0</v>
      </c>
      <c r="AH14" s="125"/>
      <c r="AI14" s="124"/>
      <c r="AJ14" s="139">
        <v>0</v>
      </c>
      <c r="AK14" s="139">
        <v>0</v>
      </c>
      <c r="AL14" s="139">
        <f t="shared" si="19"/>
        <v>0</v>
      </c>
      <c r="AM14" s="139">
        <v>0</v>
      </c>
      <c r="AN14" s="139">
        <v>0</v>
      </c>
      <c r="AO14" s="139">
        <f t="shared" si="20"/>
        <v>0</v>
      </c>
      <c r="AP14" s="125"/>
      <c r="AQ14" s="124"/>
      <c r="AR14" s="139">
        <v>0</v>
      </c>
      <c r="AS14" s="139">
        <v>0</v>
      </c>
      <c r="AT14" s="139">
        <f t="shared" si="21"/>
        <v>0</v>
      </c>
      <c r="AU14" s="139">
        <v>0</v>
      </c>
      <c r="AV14" s="139">
        <v>0</v>
      </c>
      <c r="AW14" s="139">
        <f t="shared" si="22"/>
        <v>0</v>
      </c>
      <c r="AX14" s="125"/>
      <c r="AY14" s="124"/>
      <c r="AZ14" s="139">
        <v>0</v>
      </c>
      <c r="BA14" s="139">
        <v>0</v>
      </c>
      <c r="BB14" s="139">
        <f t="shared" si="23"/>
        <v>0</v>
      </c>
      <c r="BC14" s="139">
        <v>0</v>
      </c>
      <c r="BD14" s="139">
        <v>0</v>
      </c>
      <c r="BE14" s="139">
        <f t="shared" si="24"/>
        <v>0</v>
      </c>
    </row>
    <row r="15" spans="1:57" s="123" customFormat="1" ht="12" customHeight="1">
      <c r="A15" s="124" t="s">
        <v>277</v>
      </c>
      <c r="B15" s="125" t="s">
        <v>294</v>
      </c>
      <c r="C15" s="124" t="s">
        <v>295</v>
      </c>
      <c r="D15" s="139">
        <f t="shared" si="7"/>
        <v>1092147</v>
      </c>
      <c r="E15" s="139">
        <f t="shared" si="8"/>
        <v>0</v>
      </c>
      <c r="F15" s="139">
        <f t="shared" si="9"/>
        <v>1092147</v>
      </c>
      <c r="G15" s="139">
        <f t="shared" si="10"/>
        <v>0</v>
      </c>
      <c r="H15" s="139">
        <f t="shared" si="11"/>
        <v>77635</v>
      </c>
      <c r="I15" s="139">
        <f t="shared" si="12"/>
        <v>77635</v>
      </c>
      <c r="J15" s="125" t="s">
        <v>296</v>
      </c>
      <c r="K15" s="124" t="s">
        <v>297</v>
      </c>
      <c r="L15" s="139">
        <v>1092147</v>
      </c>
      <c r="M15" s="139">
        <v>0</v>
      </c>
      <c r="N15" s="139">
        <f t="shared" si="13"/>
        <v>1092147</v>
      </c>
      <c r="O15" s="139">
        <v>0</v>
      </c>
      <c r="P15" s="139">
        <v>77635</v>
      </c>
      <c r="Q15" s="139">
        <f t="shared" si="14"/>
        <v>77635</v>
      </c>
      <c r="R15" s="125"/>
      <c r="S15" s="124"/>
      <c r="T15" s="139">
        <v>0</v>
      </c>
      <c r="U15" s="139">
        <v>0</v>
      </c>
      <c r="V15" s="139">
        <f t="shared" si="15"/>
        <v>0</v>
      </c>
      <c r="W15" s="139">
        <v>0</v>
      </c>
      <c r="X15" s="139">
        <v>0</v>
      </c>
      <c r="Y15" s="139">
        <f t="shared" si="16"/>
        <v>0</v>
      </c>
      <c r="Z15" s="125"/>
      <c r="AA15" s="124"/>
      <c r="AB15" s="139">
        <v>0</v>
      </c>
      <c r="AC15" s="139">
        <v>0</v>
      </c>
      <c r="AD15" s="139">
        <f t="shared" si="17"/>
        <v>0</v>
      </c>
      <c r="AE15" s="139">
        <v>0</v>
      </c>
      <c r="AF15" s="139">
        <v>0</v>
      </c>
      <c r="AG15" s="139">
        <f t="shared" si="18"/>
        <v>0</v>
      </c>
      <c r="AH15" s="125"/>
      <c r="AI15" s="124"/>
      <c r="AJ15" s="139">
        <v>0</v>
      </c>
      <c r="AK15" s="139">
        <v>0</v>
      </c>
      <c r="AL15" s="139">
        <f t="shared" si="19"/>
        <v>0</v>
      </c>
      <c r="AM15" s="139">
        <v>0</v>
      </c>
      <c r="AN15" s="139">
        <v>0</v>
      </c>
      <c r="AO15" s="139">
        <f t="shared" si="20"/>
        <v>0</v>
      </c>
      <c r="AP15" s="125"/>
      <c r="AQ15" s="124"/>
      <c r="AR15" s="139">
        <v>0</v>
      </c>
      <c r="AS15" s="139">
        <v>0</v>
      </c>
      <c r="AT15" s="139">
        <f t="shared" si="21"/>
        <v>0</v>
      </c>
      <c r="AU15" s="139">
        <v>0</v>
      </c>
      <c r="AV15" s="139">
        <v>0</v>
      </c>
      <c r="AW15" s="139">
        <f t="shared" si="22"/>
        <v>0</v>
      </c>
      <c r="AX15" s="125"/>
      <c r="AY15" s="124"/>
      <c r="AZ15" s="139">
        <v>0</v>
      </c>
      <c r="BA15" s="139">
        <v>0</v>
      </c>
      <c r="BB15" s="139">
        <f t="shared" si="23"/>
        <v>0</v>
      </c>
      <c r="BC15" s="139">
        <v>0</v>
      </c>
      <c r="BD15" s="139">
        <v>0</v>
      </c>
      <c r="BE15" s="139">
        <f t="shared" si="24"/>
        <v>0</v>
      </c>
    </row>
    <row r="16" spans="1:57" s="123" customFormat="1" ht="12" customHeight="1">
      <c r="A16" s="124" t="s">
        <v>277</v>
      </c>
      <c r="B16" s="125" t="s">
        <v>298</v>
      </c>
      <c r="C16" s="124" t="s">
        <v>299</v>
      </c>
      <c r="D16" s="139">
        <f t="shared" si="7"/>
        <v>0</v>
      </c>
      <c r="E16" s="139">
        <f t="shared" si="8"/>
        <v>366388</v>
      </c>
      <c r="F16" s="139">
        <f t="shared" si="9"/>
        <v>366388</v>
      </c>
      <c r="G16" s="139">
        <f t="shared" si="10"/>
        <v>0</v>
      </c>
      <c r="H16" s="139">
        <f t="shared" si="11"/>
        <v>83962</v>
      </c>
      <c r="I16" s="139">
        <f t="shared" si="12"/>
        <v>83962</v>
      </c>
      <c r="J16" s="125" t="s">
        <v>300</v>
      </c>
      <c r="K16" s="124" t="s">
        <v>301</v>
      </c>
      <c r="L16" s="139">
        <v>0</v>
      </c>
      <c r="M16" s="139">
        <v>366388</v>
      </c>
      <c r="N16" s="139">
        <f t="shared" si="13"/>
        <v>366388</v>
      </c>
      <c r="O16" s="139">
        <v>0</v>
      </c>
      <c r="P16" s="139">
        <v>83962</v>
      </c>
      <c r="Q16" s="139">
        <f t="shared" si="14"/>
        <v>83962</v>
      </c>
      <c r="R16" s="125"/>
      <c r="S16" s="124"/>
      <c r="T16" s="139">
        <v>0</v>
      </c>
      <c r="U16" s="139">
        <v>0</v>
      </c>
      <c r="V16" s="139">
        <f t="shared" si="15"/>
        <v>0</v>
      </c>
      <c r="W16" s="139">
        <v>0</v>
      </c>
      <c r="X16" s="139">
        <v>0</v>
      </c>
      <c r="Y16" s="139">
        <f t="shared" si="16"/>
        <v>0</v>
      </c>
      <c r="Z16" s="125"/>
      <c r="AA16" s="124"/>
      <c r="AB16" s="139">
        <v>0</v>
      </c>
      <c r="AC16" s="139">
        <v>0</v>
      </c>
      <c r="AD16" s="139">
        <f t="shared" si="17"/>
        <v>0</v>
      </c>
      <c r="AE16" s="139">
        <v>0</v>
      </c>
      <c r="AF16" s="139">
        <v>0</v>
      </c>
      <c r="AG16" s="139">
        <f t="shared" si="18"/>
        <v>0</v>
      </c>
      <c r="AH16" s="125"/>
      <c r="AI16" s="124"/>
      <c r="AJ16" s="139">
        <v>0</v>
      </c>
      <c r="AK16" s="139">
        <v>0</v>
      </c>
      <c r="AL16" s="139">
        <f t="shared" si="19"/>
        <v>0</v>
      </c>
      <c r="AM16" s="139">
        <v>0</v>
      </c>
      <c r="AN16" s="139">
        <v>0</v>
      </c>
      <c r="AO16" s="139">
        <f t="shared" si="20"/>
        <v>0</v>
      </c>
      <c r="AP16" s="125"/>
      <c r="AQ16" s="124"/>
      <c r="AR16" s="139">
        <v>0</v>
      </c>
      <c r="AS16" s="139">
        <v>0</v>
      </c>
      <c r="AT16" s="139">
        <f t="shared" si="21"/>
        <v>0</v>
      </c>
      <c r="AU16" s="139">
        <v>0</v>
      </c>
      <c r="AV16" s="139">
        <v>0</v>
      </c>
      <c r="AW16" s="139">
        <f t="shared" si="22"/>
        <v>0</v>
      </c>
      <c r="AX16" s="125"/>
      <c r="AY16" s="124"/>
      <c r="AZ16" s="139">
        <v>0</v>
      </c>
      <c r="BA16" s="139">
        <v>0</v>
      </c>
      <c r="BB16" s="139">
        <f t="shared" si="23"/>
        <v>0</v>
      </c>
      <c r="BC16" s="139">
        <v>0</v>
      </c>
      <c r="BD16" s="139">
        <v>0</v>
      </c>
      <c r="BE16" s="139">
        <f t="shared" si="24"/>
        <v>0</v>
      </c>
    </row>
    <row r="17" spans="1:57" s="123" customFormat="1" ht="12" customHeight="1">
      <c r="A17" s="124" t="s">
        <v>277</v>
      </c>
      <c r="B17" s="125" t="s">
        <v>302</v>
      </c>
      <c r="C17" s="124" t="s">
        <v>303</v>
      </c>
      <c r="D17" s="139">
        <f t="shared" si="7"/>
        <v>18378</v>
      </c>
      <c r="E17" s="139">
        <f t="shared" si="8"/>
        <v>125199</v>
      </c>
      <c r="F17" s="139">
        <f t="shared" si="9"/>
        <v>143577</v>
      </c>
      <c r="G17" s="139">
        <f t="shared" si="10"/>
        <v>0</v>
      </c>
      <c r="H17" s="139">
        <f t="shared" si="11"/>
        <v>41955</v>
      </c>
      <c r="I17" s="139">
        <f t="shared" si="12"/>
        <v>41955</v>
      </c>
      <c r="J17" s="125" t="s">
        <v>304</v>
      </c>
      <c r="K17" s="124" t="s">
        <v>305</v>
      </c>
      <c r="L17" s="139">
        <v>18378</v>
      </c>
      <c r="M17" s="139">
        <v>125199</v>
      </c>
      <c r="N17" s="139">
        <f t="shared" si="13"/>
        <v>143577</v>
      </c>
      <c r="O17" s="139">
        <v>0</v>
      </c>
      <c r="P17" s="139">
        <v>41955</v>
      </c>
      <c r="Q17" s="139">
        <f t="shared" si="14"/>
        <v>41955</v>
      </c>
      <c r="R17" s="125"/>
      <c r="S17" s="124"/>
      <c r="T17" s="139">
        <v>0</v>
      </c>
      <c r="U17" s="139">
        <v>0</v>
      </c>
      <c r="V17" s="139">
        <f t="shared" si="15"/>
        <v>0</v>
      </c>
      <c r="W17" s="139">
        <v>0</v>
      </c>
      <c r="X17" s="139">
        <v>0</v>
      </c>
      <c r="Y17" s="139">
        <f t="shared" si="16"/>
        <v>0</v>
      </c>
      <c r="Z17" s="125"/>
      <c r="AA17" s="124"/>
      <c r="AB17" s="139">
        <v>0</v>
      </c>
      <c r="AC17" s="139">
        <v>0</v>
      </c>
      <c r="AD17" s="139">
        <f t="shared" si="17"/>
        <v>0</v>
      </c>
      <c r="AE17" s="139">
        <v>0</v>
      </c>
      <c r="AF17" s="139">
        <v>0</v>
      </c>
      <c r="AG17" s="139">
        <f t="shared" si="18"/>
        <v>0</v>
      </c>
      <c r="AH17" s="125"/>
      <c r="AI17" s="124"/>
      <c r="AJ17" s="139">
        <v>0</v>
      </c>
      <c r="AK17" s="139">
        <v>0</v>
      </c>
      <c r="AL17" s="139">
        <f t="shared" si="19"/>
        <v>0</v>
      </c>
      <c r="AM17" s="139">
        <v>0</v>
      </c>
      <c r="AN17" s="139">
        <v>0</v>
      </c>
      <c r="AO17" s="139">
        <f t="shared" si="20"/>
        <v>0</v>
      </c>
      <c r="AP17" s="125"/>
      <c r="AQ17" s="124"/>
      <c r="AR17" s="139">
        <v>0</v>
      </c>
      <c r="AS17" s="139">
        <v>0</v>
      </c>
      <c r="AT17" s="139">
        <f t="shared" si="21"/>
        <v>0</v>
      </c>
      <c r="AU17" s="139">
        <v>0</v>
      </c>
      <c r="AV17" s="139">
        <v>0</v>
      </c>
      <c r="AW17" s="139">
        <f t="shared" si="22"/>
        <v>0</v>
      </c>
      <c r="AX17" s="125"/>
      <c r="AY17" s="124"/>
      <c r="AZ17" s="139">
        <v>0</v>
      </c>
      <c r="BA17" s="139">
        <v>0</v>
      </c>
      <c r="BB17" s="139">
        <f t="shared" si="23"/>
        <v>0</v>
      </c>
      <c r="BC17" s="139">
        <v>0</v>
      </c>
      <c r="BD17" s="139">
        <v>0</v>
      </c>
      <c r="BE17" s="139">
        <f t="shared" si="24"/>
        <v>0</v>
      </c>
    </row>
    <row r="18" spans="1:57" s="123" customFormat="1" ht="12" customHeight="1">
      <c r="A18" s="124" t="s">
        <v>277</v>
      </c>
      <c r="B18" s="125" t="s">
        <v>306</v>
      </c>
      <c r="C18" s="124" t="s">
        <v>307</v>
      </c>
      <c r="D18" s="139">
        <f t="shared" si="7"/>
        <v>0</v>
      </c>
      <c r="E18" s="139">
        <f t="shared" si="8"/>
        <v>8970</v>
      </c>
      <c r="F18" s="139">
        <f t="shared" si="9"/>
        <v>8970</v>
      </c>
      <c r="G18" s="139">
        <f t="shared" si="10"/>
        <v>0</v>
      </c>
      <c r="H18" s="139">
        <f t="shared" si="11"/>
        <v>123908</v>
      </c>
      <c r="I18" s="139">
        <f t="shared" si="12"/>
        <v>123908</v>
      </c>
      <c r="J18" s="125" t="s">
        <v>300</v>
      </c>
      <c r="K18" s="124" t="s">
        <v>308</v>
      </c>
      <c r="L18" s="139">
        <v>0</v>
      </c>
      <c r="M18" s="139">
        <v>8970</v>
      </c>
      <c r="N18" s="139">
        <f t="shared" si="13"/>
        <v>8970</v>
      </c>
      <c r="O18" s="139">
        <v>0</v>
      </c>
      <c r="P18" s="139">
        <v>123908</v>
      </c>
      <c r="Q18" s="139">
        <f t="shared" si="14"/>
        <v>123908</v>
      </c>
      <c r="R18" s="125"/>
      <c r="S18" s="124"/>
      <c r="T18" s="139">
        <v>0</v>
      </c>
      <c r="U18" s="139">
        <v>0</v>
      </c>
      <c r="V18" s="139">
        <f t="shared" si="15"/>
        <v>0</v>
      </c>
      <c r="W18" s="139">
        <v>0</v>
      </c>
      <c r="X18" s="139">
        <v>0</v>
      </c>
      <c r="Y18" s="139">
        <f t="shared" si="16"/>
        <v>0</v>
      </c>
      <c r="Z18" s="125"/>
      <c r="AA18" s="124"/>
      <c r="AB18" s="139">
        <v>0</v>
      </c>
      <c r="AC18" s="139">
        <v>0</v>
      </c>
      <c r="AD18" s="139">
        <f t="shared" si="17"/>
        <v>0</v>
      </c>
      <c r="AE18" s="139">
        <v>0</v>
      </c>
      <c r="AF18" s="139">
        <v>0</v>
      </c>
      <c r="AG18" s="139">
        <f t="shared" si="18"/>
        <v>0</v>
      </c>
      <c r="AH18" s="125"/>
      <c r="AI18" s="124"/>
      <c r="AJ18" s="139">
        <v>0</v>
      </c>
      <c r="AK18" s="139">
        <v>0</v>
      </c>
      <c r="AL18" s="139">
        <f t="shared" si="19"/>
        <v>0</v>
      </c>
      <c r="AM18" s="139">
        <v>0</v>
      </c>
      <c r="AN18" s="139">
        <v>0</v>
      </c>
      <c r="AO18" s="139">
        <f t="shared" si="20"/>
        <v>0</v>
      </c>
      <c r="AP18" s="125"/>
      <c r="AQ18" s="124"/>
      <c r="AR18" s="139">
        <v>0</v>
      </c>
      <c r="AS18" s="139">
        <v>0</v>
      </c>
      <c r="AT18" s="139">
        <f t="shared" si="21"/>
        <v>0</v>
      </c>
      <c r="AU18" s="139">
        <v>0</v>
      </c>
      <c r="AV18" s="139">
        <v>0</v>
      </c>
      <c r="AW18" s="139">
        <f t="shared" si="22"/>
        <v>0</v>
      </c>
      <c r="AX18" s="125"/>
      <c r="AY18" s="124"/>
      <c r="AZ18" s="139">
        <v>0</v>
      </c>
      <c r="BA18" s="139">
        <v>0</v>
      </c>
      <c r="BB18" s="139">
        <f t="shared" si="23"/>
        <v>0</v>
      </c>
      <c r="BC18" s="139">
        <v>0</v>
      </c>
      <c r="BD18" s="139">
        <v>0</v>
      </c>
      <c r="BE18" s="139">
        <f t="shared" si="24"/>
        <v>0</v>
      </c>
    </row>
    <row r="19" spans="1:57" s="123" customFormat="1" ht="12" customHeight="1">
      <c r="A19" s="124" t="s">
        <v>277</v>
      </c>
      <c r="B19" s="125" t="s">
        <v>309</v>
      </c>
      <c r="C19" s="124" t="s">
        <v>310</v>
      </c>
      <c r="D19" s="139">
        <f t="shared" si="7"/>
        <v>22824</v>
      </c>
      <c r="E19" s="139">
        <f t="shared" si="8"/>
        <v>155490</v>
      </c>
      <c r="F19" s="139">
        <f t="shared" si="9"/>
        <v>178314</v>
      </c>
      <c r="G19" s="139">
        <f t="shared" si="10"/>
        <v>0</v>
      </c>
      <c r="H19" s="139">
        <f t="shared" si="11"/>
        <v>52832</v>
      </c>
      <c r="I19" s="139">
        <f t="shared" si="12"/>
        <v>52832</v>
      </c>
      <c r="J19" s="125" t="s">
        <v>304</v>
      </c>
      <c r="K19" s="124" t="s">
        <v>305</v>
      </c>
      <c r="L19" s="139">
        <v>22824</v>
      </c>
      <c r="M19" s="139">
        <v>155490</v>
      </c>
      <c r="N19" s="139">
        <f t="shared" si="13"/>
        <v>178314</v>
      </c>
      <c r="O19" s="139">
        <v>0</v>
      </c>
      <c r="P19" s="139">
        <v>52832</v>
      </c>
      <c r="Q19" s="139">
        <f t="shared" si="14"/>
        <v>52832</v>
      </c>
      <c r="R19" s="125"/>
      <c r="S19" s="124"/>
      <c r="T19" s="139">
        <v>0</v>
      </c>
      <c r="U19" s="139">
        <v>0</v>
      </c>
      <c r="V19" s="139">
        <f t="shared" si="15"/>
        <v>0</v>
      </c>
      <c r="W19" s="139">
        <v>0</v>
      </c>
      <c r="X19" s="139">
        <v>0</v>
      </c>
      <c r="Y19" s="139">
        <f t="shared" si="16"/>
        <v>0</v>
      </c>
      <c r="Z19" s="125"/>
      <c r="AA19" s="124"/>
      <c r="AB19" s="139">
        <v>0</v>
      </c>
      <c r="AC19" s="139">
        <v>0</v>
      </c>
      <c r="AD19" s="139">
        <f t="shared" si="17"/>
        <v>0</v>
      </c>
      <c r="AE19" s="139">
        <v>0</v>
      </c>
      <c r="AF19" s="139">
        <v>0</v>
      </c>
      <c r="AG19" s="139">
        <f t="shared" si="18"/>
        <v>0</v>
      </c>
      <c r="AH19" s="125"/>
      <c r="AI19" s="124"/>
      <c r="AJ19" s="139">
        <v>0</v>
      </c>
      <c r="AK19" s="139">
        <v>0</v>
      </c>
      <c r="AL19" s="139">
        <f t="shared" si="19"/>
        <v>0</v>
      </c>
      <c r="AM19" s="139">
        <v>0</v>
      </c>
      <c r="AN19" s="139">
        <v>0</v>
      </c>
      <c r="AO19" s="139">
        <f t="shared" si="20"/>
        <v>0</v>
      </c>
      <c r="AP19" s="125"/>
      <c r="AQ19" s="124"/>
      <c r="AR19" s="139">
        <v>0</v>
      </c>
      <c r="AS19" s="139">
        <v>0</v>
      </c>
      <c r="AT19" s="139">
        <f t="shared" si="21"/>
        <v>0</v>
      </c>
      <c r="AU19" s="139">
        <v>0</v>
      </c>
      <c r="AV19" s="139">
        <v>0</v>
      </c>
      <c r="AW19" s="139">
        <f t="shared" si="22"/>
        <v>0</v>
      </c>
      <c r="AX19" s="125"/>
      <c r="AY19" s="124"/>
      <c r="AZ19" s="139">
        <v>0</v>
      </c>
      <c r="BA19" s="139">
        <v>0</v>
      </c>
      <c r="BB19" s="139">
        <f t="shared" si="23"/>
        <v>0</v>
      </c>
      <c r="BC19" s="139">
        <v>0</v>
      </c>
      <c r="BD19" s="139">
        <v>0</v>
      </c>
      <c r="BE19" s="139">
        <f t="shared" si="24"/>
        <v>0</v>
      </c>
    </row>
    <row r="20" spans="1:57" s="123" customFormat="1" ht="12" customHeight="1">
      <c r="A20" s="124" t="s">
        <v>277</v>
      </c>
      <c r="B20" s="125" t="s">
        <v>311</v>
      </c>
      <c r="C20" s="124" t="s">
        <v>312</v>
      </c>
      <c r="D20" s="139">
        <f t="shared" si="7"/>
        <v>0</v>
      </c>
      <c r="E20" s="139">
        <f t="shared" si="8"/>
        <v>132185</v>
      </c>
      <c r="F20" s="139">
        <f t="shared" si="9"/>
        <v>132185</v>
      </c>
      <c r="G20" s="139">
        <f t="shared" si="10"/>
        <v>0</v>
      </c>
      <c r="H20" s="139">
        <f t="shared" si="11"/>
        <v>104665</v>
      </c>
      <c r="I20" s="139">
        <f t="shared" si="12"/>
        <v>104665</v>
      </c>
      <c r="J20" s="125" t="s">
        <v>313</v>
      </c>
      <c r="K20" s="124" t="s">
        <v>314</v>
      </c>
      <c r="L20" s="139">
        <v>0</v>
      </c>
      <c r="M20" s="139">
        <v>132185</v>
      </c>
      <c r="N20" s="139">
        <f t="shared" si="13"/>
        <v>132185</v>
      </c>
      <c r="O20" s="139">
        <v>0</v>
      </c>
      <c r="P20" s="139">
        <v>104665</v>
      </c>
      <c r="Q20" s="139">
        <f t="shared" si="14"/>
        <v>104665</v>
      </c>
      <c r="R20" s="125"/>
      <c r="S20" s="124"/>
      <c r="T20" s="139">
        <v>0</v>
      </c>
      <c r="U20" s="139">
        <v>0</v>
      </c>
      <c r="V20" s="139">
        <f t="shared" si="15"/>
        <v>0</v>
      </c>
      <c r="W20" s="139">
        <v>0</v>
      </c>
      <c r="X20" s="139">
        <v>0</v>
      </c>
      <c r="Y20" s="139">
        <f t="shared" si="16"/>
        <v>0</v>
      </c>
      <c r="Z20" s="125"/>
      <c r="AA20" s="124"/>
      <c r="AB20" s="139">
        <v>0</v>
      </c>
      <c r="AC20" s="139">
        <v>0</v>
      </c>
      <c r="AD20" s="139">
        <f t="shared" si="17"/>
        <v>0</v>
      </c>
      <c r="AE20" s="139">
        <v>0</v>
      </c>
      <c r="AF20" s="139">
        <v>0</v>
      </c>
      <c r="AG20" s="139">
        <f t="shared" si="18"/>
        <v>0</v>
      </c>
      <c r="AH20" s="125"/>
      <c r="AI20" s="124"/>
      <c r="AJ20" s="139">
        <v>0</v>
      </c>
      <c r="AK20" s="139">
        <v>0</v>
      </c>
      <c r="AL20" s="139">
        <f t="shared" si="19"/>
        <v>0</v>
      </c>
      <c r="AM20" s="139">
        <v>0</v>
      </c>
      <c r="AN20" s="139">
        <v>0</v>
      </c>
      <c r="AO20" s="139">
        <f t="shared" si="20"/>
        <v>0</v>
      </c>
      <c r="AP20" s="125"/>
      <c r="AQ20" s="124"/>
      <c r="AR20" s="139">
        <v>0</v>
      </c>
      <c r="AS20" s="139">
        <v>0</v>
      </c>
      <c r="AT20" s="139">
        <f t="shared" si="21"/>
        <v>0</v>
      </c>
      <c r="AU20" s="139">
        <v>0</v>
      </c>
      <c r="AV20" s="139">
        <v>0</v>
      </c>
      <c r="AW20" s="139">
        <f t="shared" si="22"/>
        <v>0</v>
      </c>
      <c r="AX20" s="125"/>
      <c r="AY20" s="124"/>
      <c r="AZ20" s="139">
        <v>0</v>
      </c>
      <c r="BA20" s="139">
        <v>0</v>
      </c>
      <c r="BB20" s="139">
        <f t="shared" si="23"/>
        <v>0</v>
      </c>
      <c r="BC20" s="139">
        <v>0</v>
      </c>
      <c r="BD20" s="139">
        <v>0</v>
      </c>
      <c r="BE20" s="139">
        <f t="shared" si="24"/>
        <v>0</v>
      </c>
    </row>
    <row r="21" spans="1:57" s="123" customFormat="1" ht="12" customHeight="1">
      <c r="A21" s="124" t="s">
        <v>277</v>
      </c>
      <c r="B21" s="125" t="s">
        <v>315</v>
      </c>
      <c r="C21" s="124" t="s">
        <v>316</v>
      </c>
      <c r="D21" s="139">
        <f t="shared" si="7"/>
        <v>26649</v>
      </c>
      <c r="E21" s="139">
        <f t="shared" si="8"/>
        <v>190663</v>
      </c>
      <c r="F21" s="139">
        <f t="shared" si="9"/>
        <v>217312</v>
      </c>
      <c r="G21" s="139">
        <f t="shared" si="10"/>
        <v>0</v>
      </c>
      <c r="H21" s="139">
        <f t="shared" si="11"/>
        <v>67586</v>
      </c>
      <c r="I21" s="139">
        <f t="shared" si="12"/>
        <v>67586</v>
      </c>
      <c r="J21" s="125" t="s">
        <v>292</v>
      </c>
      <c r="K21" s="124" t="s">
        <v>293</v>
      </c>
      <c r="L21" s="139">
        <v>26649</v>
      </c>
      <c r="M21" s="139">
        <v>190663</v>
      </c>
      <c r="N21" s="139">
        <f t="shared" si="13"/>
        <v>217312</v>
      </c>
      <c r="O21" s="139">
        <v>0</v>
      </c>
      <c r="P21" s="139">
        <v>67586</v>
      </c>
      <c r="Q21" s="139">
        <f t="shared" si="14"/>
        <v>67586</v>
      </c>
      <c r="R21" s="125"/>
      <c r="S21" s="124"/>
      <c r="T21" s="139">
        <v>0</v>
      </c>
      <c r="U21" s="139">
        <v>0</v>
      </c>
      <c r="V21" s="139">
        <f t="shared" si="15"/>
        <v>0</v>
      </c>
      <c r="W21" s="139">
        <v>0</v>
      </c>
      <c r="X21" s="139">
        <v>0</v>
      </c>
      <c r="Y21" s="139">
        <f t="shared" si="16"/>
        <v>0</v>
      </c>
      <c r="Z21" s="125"/>
      <c r="AA21" s="124"/>
      <c r="AB21" s="139">
        <v>0</v>
      </c>
      <c r="AC21" s="139">
        <v>0</v>
      </c>
      <c r="AD21" s="139">
        <f t="shared" si="17"/>
        <v>0</v>
      </c>
      <c r="AE21" s="139">
        <v>0</v>
      </c>
      <c r="AF21" s="139">
        <v>0</v>
      </c>
      <c r="AG21" s="139">
        <f t="shared" si="18"/>
        <v>0</v>
      </c>
      <c r="AH21" s="125"/>
      <c r="AI21" s="124"/>
      <c r="AJ21" s="139">
        <v>0</v>
      </c>
      <c r="AK21" s="139">
        <v>0</v>
      </c>
      <c r="AL21" s="139">
        <f t="shared" si="19"/>
        <v>0</v>
      </c>
      <c r="AM21" s="139">
        <v>0</v>
      </c>
      <c r="AN21" s="139">
        <v>0</v>
      </c>
      <c r="AO21" s="139">
        <f t="shared" si="20"/>
        <v>0</v>
      </c>
      <c r="AP21" s="125"/>
      <c r="AQ21" s="124"/>
      <c r="AR21" s="139">
        <v>0</v>
      </c>
      <c r="AS21" s="139">
        <v>0</v>
      </c>
      <c r="AT21" s="139">
        <f t="shared" si="21"/>
        <v>0</v>
      </c>
      <c r="AU21" s="139">
        <v>0</v>
      </c>
      <c r="AV21" s="139">
        <v>0</v>
      </c>
      <c r="AW21" s="139">
        <f t="shared" si="22"/>
        <v>0</v>
      </c>
      <c r="AX21" s="125"/>
      <c r="AY21" s="124"/>
      <c r="AZ21" s="139">
        <v>0</v>
      </c>
      <c r="BA21" s="139">
        <v>0</v>
      </c>
      <c r="BB21" s="139">
        <f t="shared" si="23"/>
        <v>0</v>
      </c>
      <c r="BC21" s="139">
        <v>0</v>
      </c>
      <c r="BD21" s="139">
        <v>0</v>
      </c>
      <c r="BE21" s="139">
        <f t="shared" si="24"/>
        <v>0</v>
      </c>
    </row>
    <row r="22" spans="1:57" s="123" customFormat="1" ht="12" customHeight="1">
      <c r="A22" s="124" t="s">
        <v>277</v>
      </c>
      <c r="B22" s="125" t="s">
        <v>317</v>
      </c>
      <c r="C22" s="124" t="s">
        <v>318</v>
      </c>
      <c r="D22" s="139">
        <f t="shared" si="7"/>
        <v>0</v>
      </c>
      <c r="E22" s="139">
        <f t="shared" si="8"/>
        <v>0</v>
      </c>
      <c r="F22" s="139">
        <f t="shared" si="9"/>
        <v>0</v>
      </c>
      <c r="G22" s="139">
        <f t="shared" si="10"/>
        <v>0</v>
      </c>
      <c r="H22" s="139">
        <f t="shared" si="11"/>
        <v>54382</v>
      </c>
      <c r="I22" s="139">
        <f t="shared" si="12"/>
        <v>54382</v>
      </c>
      <c r="J22" s="125" t="s">
        <v>292</v>
      </c>
      <c r="K22" s="124" t="s">
        <v>293</v>
      </c>
      <c r="L22" s="139">
        <v>0</v>
      </c>
      <c r="M22" s="139">
        <v>0</v>
      </c>
      <c r="N22" s="139">
        <f t="shared" si="13"/>
        <v>0</v>
      </c>
      <c r="O22" s="139">
        <v>0</v>
      </c>
      <c r="P22" s="139">
        <v>54382</v>
      </c>
      <c r="Q22" s="139">
        <f t="shared" si="14"/>
        <v>54382</v>
      </c>
      <c r="R22" s="125"/>
      <c r="S22" s="124"/>
      <c r="T22" s="139">
        <v>0</v>
      </c>
      <c r="U22" s="139">
        <v>0</v>
      </c>
      <c r="V22" s="139">
        <f t="shared" si="15"/>
        <v>0</v>
      </c>
      <c r="W22" s="139">
        <v>0</v>
      </c>
      <c r="X22" s="139">
        <v>0</v>
      </c>
      <c r="Y22" s="139">
        <f t="shared" si="16"/>
        <v>0</v>
      </c>
      <c r="Z22" s="125"/>
      <c r="AA22" s="124"/>
      <c r="AB22" s="139">
        <v>0</v>
      </c>
      <c r="AC22" s="139">
        <v>0</v>
      </c>
      <c r="AD22" s="139">
        <f t="shared" si="17"/>
        <v>0</v>
      </c>
      <c r="AE22" s="139">
        <v>0</v>
      </c>
      <c r="AF22" s="139">
        <v>0</v>
      </c>
      <c r="AG22" s="139">
        <f t="shared" si="18"/>
        <v>0</v>
      </c>
      <c r="AH22" s="125"/>
      <c r="AI22" s="124"/>
      <c r="AJ22" s="139">
        <v>0</v>
      </c>
      <c r="AK22" s="139">
        <v>0</v>
      </c>
      <c r="AL22" s="139">
        <f t="shared" si="19"/>
        <v>0</v>
      </c>
      <c r="AM22" s="139">
        <v>0</v>
      </c>
      <c r="AN22" s="139">
        <v>0</v>
      </c>
      <c r="AO22" s="139">
        <f t="shared" si="20"/>
        <v>0</v>
      </c>
      <c r="AP22" s="125"/>
      <c r="AQ22" s="124"/>
      <c r="AR22" s="139">
        <v>0</v>
      </c>
      <c r="AS22" s="139">
        <v>0</v>
      </c>
      <c r="AT22" s="139">
        <f t="shared" si="21"/>
        <v>0</v>
      </c>
      <c r="AU22" s="139">
        <v>0</v>
      </c>
      <c r="AV22" s="139">
        <v>0</v>
      </c>
      <c r="AW22" s="139">
        <f t="shared" si="22"/>
        <v>0</v>
      </c>
      <c r="AX22" s="125"/>
      <c r="AY22" s="124"/>
      <c r="AZ22" s="139">
        <v>0</v>
      </c>
      <c r="BA22" s="139">
        <v>0</v>
      </c>
      <c r="BB22" s="139">
        <f t="shared" si="23"/>
        <v>0</v>
      </c>
      <c r="BC22" s="139">
        <v>0</v>
      </c>
      <c r="BD22" s="139">
        <v>0</v>
      </c>
      <c r="BE22" s="139">
        <f t="shared" si="24"/>
        <v>0</v>
      </c>
    </row>
    <row r="23" spans="1:57" s="123" customFormat="1" ht="12" customHeight="1">
      <c r="A23" s="124" t="s">
        <v>277</v>
      </c>
      <c r="B23" s="125" t="s">
        <v>319</v>
      </c>
      <c r="C23" s="124" t="s">
        <v>320</v>
      </c>
      <c r="D23" s="139">
        <f t="shared" si="7"/>
        <v>256437</v>
      </c>
      <c r="E23" s="139">
        <f t="shared" si="8"/>
        <v>133704</v>
      </c>
      <c r="F23" s="139">
        <f t="shared" si="9"/>
        <v>390141</v>
      </c>
      <c r="G23" s="139">
        <f t="shared" si="10"/>
        <v>0</v>
      </c>
      <c r="H23" s="139">
        <f t="shared" si="11"/>
        <v>39420</v>
      </c>
      <c r="I23" s="139">
        <f t="shared" si="12"/>
        <v>39420</v>
      </c>
      <c r="J23" s="125" t="s">
        <v>321</v>
      </c>
      <c r="K23" s="124" t="s">
        <v>322</v>
      </c>
      <c r="L23" s="139">
        <v>0</v>
      </c>
      <c r="M23" s="139">
        <v>133704</v>
      </c>
      <c r="N23" s="139">
        <f t="shared" si="13"/>
        <v>133704</v>
      </c>
      <c r="O23" s="139">
        <v>0</v>
      </c>
      <c r="P23" s="139">
        <v>0</v>
      </c>
      <c r="Q23" s="139">
        <f t="shared" si="14"/>
        <v>0</v>
      </c>
      <c r="R23" s="125" t="s">
        <v>296</v>
      </c>
      <c r="S23" s="124" t="s">
        <v>323</v>
      </c>
      <c r="T23" s="139">
        <v>256437</v>
      </c>
      <c r="U23" s="139">
        <v>0</v>
      </c>
      <c r="V23" s="139">
        <f t="shared" si="15"/>
        <v>256437</v>
      </c>
      <c r="W23" s="139">
        <v>0</v>
      </c>
      <c r="X23" s="139">
        <v>39420</v>
      </c>
      <c r="Y23" s="139">
        <f t="shared" si="16"/>
        <v>39420</v>
      </c>
      <c r="Z23" s="125"/>
      <c r="AA23" s="124"/>
      <c r="AB23" s="139">
        <v>0</v>
      </c>
      <c r="AC23" s="139">
        <v>0</v>
      </c>
      <c r="AD23" s="139">
        <f t="shared" si="17"/>
        <v>0</v>
      </c>
      <c r="AE23" s="139">
        <v>0</v>
      </c>
      <c r="AF23" s="139">
        <v>0</v>
      </c>
      <c r="AG23" s="139">
        <f t="shared" si="18"/>
        <v>0</v>
      </c>
      <c r="AH23" s="125"/>
      <c r="AI23" s="124"/>
      <c r="AJ23" s="139">
        <v>0</v>
      </c>
      <c r="AK23" s="139">
        <v>0</v>
      </c>
      <c r="AL23" s="139">
        <f t="shared" si="19"/>
        <v>0</v>
      </c>
      <c r="AM23" s="139">
        <v>0</v>
      </c>
      <c r="AN23" s="139">
        <v>0</v>
      </c>
      <c r="AO23" s="139">
        <f t="shared" si="20"/>
        <v>0</v>
      </c>
      <c r="AP23" s="125"/>
      <c r="AQ23" s="124"/>
      <c r="AR23" s="139">
        <v>0</v>
      </c>
      <c r="AS23" s="139">
        <v>0</v>
      </c>
      <c r="AT23" s="139">
        <f t="shared" si="21"/>
        <v>0</v>
      </c>
      <c r="AU23" s="139">
        <v>0</v>
      </c>
      <c r="AV23" s="139">
        <v>0</v>
      </c>
      <c r="AW23" s="139">
        <f t="shared" si="22"/>
        <v>0</v>
      </c>
      <c r="AX23" s="125"/>
      <c r="AY23" s="124"/>
      <c r="AZ23" s="139">
        <v>0</v>
      </c>
      <c r="BA23" s="139">
        <v>0</v>
      </c>
      <c r="BB23" s="139">
        <f t="shared" si="23"/>
        <v>0</v>
      </c>
      <c r="BC23" s="139">
        <v>0</v>
      </c>
      <c r="BD23" s="139">
        <v>0</v>
      </c>
      <c r="BE23" s="139">
        <f t="shared" si="24"/>
        <v>0</v>
      </c>
    </row>
    <row r="24" spans="1:57" s="123" customFormat="1" ht="12" customHeight="1">
      <c r="A24" s="124" t="s">
        <v>277</v>
      </c>
      <c r="B24" s="125" t="s">
        <v>324</v>
      </c>
      <c r="C24" s="124" t="s">
        <v>325</v>
      </c>
      <c r="D24" s="139">
        <f t="shared" si="7"/>
        <v>103607</v>
      </c>
      <c r="E24" s="139">
        <f t="shared" si="8"/>
        <v>62181</v>
      </c>
      <c r="F24" s="139">
        <f t="shared" si="9"/>
        <v>165788</v>
      </c>
      <c r="G24" s="139">
        <f t="shared" si="10"/>
        <v>0</v>
      </c>
      <c r="H24" s="139">
        <f t="shared" si="11"/>
        <v>23429</v>
      </c>
      <c r="I24" s="139">
        <f t="shared" si="12"/>
        <v>23429</v>
      </c>
      <c r="J24" s="125" t="s">
        <v>321</v>
      </c>
      <c r="K24" s="124" t="s">
        <v>322</v>
      </c>
      <c r="L24" s="139">
        <v>0</v>
      </c>
      <c r="M24" s="139">
        <v>62181</v>
      </c>
      <c r="N24" s="139">
        <f t="shared" si="13"/>
        <v>62181</v>
      </c>
      <c r="O24" s="139">
        <v>0</v>
      </c>
      <c r="P24" s="139">
        <v>0</v>
      </c>
      <c r="Q24" s="139">
        <f t="shared" si="14"/>
        <v>0</v>
      </c>
      <c r="R24" s="125" t="s">
        <v>296</v>
      </c>
      <c r="S24" s="124" t="s">
        <v>297</v>
      </c>
      <c r="T24" s="139">
        <v>103607</v>
      </c>
      <c r="U24" s="139">
        <v>0</v>
      </c>
      <c r="V24" s="139">
        <f t="shared" si="15"/>
        <v>103607</v>
      </c>
      <c r="W24" s="139">
        <v>0</v>
      </c>
      <c r="X24" s="139">
        <v>23429</v>
      </c>
      <c r="Y24" s="139">
        <f t="shared" si="16"/>
        <v>23429</v>
      </c>
      <c r="Z24" s="125"/>
      <c r="AA24" s="124"/>
      <c r="AB24" s="139">
        <v>0</v>
      </c>
      <c r="AC24" s="139">
        <v>0</v>
      </c>
      <c r="AD24" s="139">
        <f t="shared" si="17"/>
        <v>0</v>
      </c>
      <c r="AE24" s="139">
        <v>0</v>
      </c>
      <c r="AF24" s="139">
        <v>0</v>
      </c>
      <c r="AG24" s="139">
        <f t="shared" si="18"/>
        <v>0</v>
      </c>
      <c r="AH24" s="125"/>
      <c r="AI24" s="124"/>
      <c r="AJ24" s="139">
        <v>0</v>
      </c>
      <c r="AK24" s="139">
        <v>0</v>
      </c>
      <c r="AL24" s="139">
        <f t="shared" si="19"/>
        <v>0</v>
      </c>
      <c r="AM24" s="139">
        <v>0</v>
      </c>
      <c r="AN24" s="139">
        <v>0</v>
      </c>
      <c r="AO24" s="139">
        <f t="shared" si="20"/>
        <v>0</v>
      </c>
      <c r="AP24" s="125"/>
      <c r="AQ24" s="124"/>
      <c r="AR24" s="139">
        <v>0</v>
      </c>
      <c r="AS24" s="139">
        <v>0</v>
      </c>
      <c r="AT24" s="139">
        <f t="shared" si="21"/>
        <v>0</v>
      </c>
      <c r="AU24" s="139">
        <v>0</v>
      </c>
      <c r="AV24" s="139">
        <v>0</v>
      </c>
      <c r="AW24" s="139">
        <f t="shared" si="22"/>
        <v>0</v>
      </c>
      <c r="AX24" s="125"/>
      <c r="AY24" s="124"/>
      <c r="AZ24" s="139">
        <v>0</v>
      </c>
      <c r="BA24" s="139">
        <v>0</v>
      </c>
      <c r="BB24" s="139">
        <f t="shared" si="23"/>
        <v>0</v>
      </c>
      <c r="BC24" s="139">
        <v>0</v>
      </c>
      <c r="BD24" s="139">
        <v>0</v>
      </c>
      <c r="BE24" s="139">
        <f t="shared" si="24"/>
        <v>0</v>
      </c>
    </row>
    <row r="25" spans="1:57" s="123" customFormat="1" ht="12" customHeight="1">
      <c r="A25" s="124" t="s">
        <v>277</v>
      </c>
      <c r="B25" s="125" t="s">
        <v>326</v>
      </c>
      <c r="C25" s="124" t="s">
        <v>327</v>
      </c>
      <c r="D25" s="139">
        <f t="shared" si="7"/>
        <v>97424</v>
      </c>
      <c r="E25" s="139">
        <f t="shared" si="8"/>
        <v>65597</v>
      </c>
      <c r="F25" s="139">
        <f t="shared" si="9"/>
        <v>163021</v>
      </c>
      <c r="G25" s="139">
        <f t="shared" si="10"/>
        <v>0</v>
      </c>
      <c r="H25" s="139">
        <f t="shared" si="11"/>
        <v>20956</v>
      </c>
      <c r="I25" s="139">
        <f t="shared" si="12"/>
        <v>20956</v>
      </c>
      <c r="J25" s="125" t="s">
        <v>321</v>
      </c>
      <c r="K25" s="124" t="s">
        <v>322</v>
      </c>
      <c r="L25" s="139">
        <v>0</v>
      </c>
      <c r="M25" s="139">
        <v>65597</v>
      </c>
      <c r="N25" s="139">
        <f t="shared" si="13"/>
        <v>65597</v>
      </c>
      <c r="O25" s="139">
        <v>0</v>
      </c>
      <c r="P25" s="139">
        <v>0</v>
      </c>
      <c r="Q25" s="139">
        <f t="shared" si="14"/>
        <v>0</v>
      </c>
      <c r="R25" s="125" t="s">
        <v>296</v>
      </c>
      <c r="S25" s="124" t="s">
        <v>297</v>
      </c>
      <c r="T25" s="139">
        <v>97424</v>
      </c>
      <c r="U25" s="139">
        <v>0</v>
      </c>
      <c r="V25" s="139">
        <f t="shared" si="15"/>
        <v>97424</v>
      </c>
      <c r="W25" s="139">
        <v>0</v>
      </c>
      <c r="X25" s="139">
        <v>20956</v>
      </c>
      <c r="Y25" s="139">
        <f t="shared" si="16"/>
        <v>20956</v>
      </c>
      <c r="Z25" s="125"/>
      <c r="AA25" s="124"/>
      <c r="AB25" s="139">
        <v>0</v>
      </c>
      <c r="AC25" s="139">
        <v>0</v>
      </c>
      <c r="AD25" s="139">
        <f t="shared" si="17"/>
        <v>0</v>
      </c>
      <c r="AE25" s="139">
        <v>0</v>
      </c>
      <c r="AF25" s="139">
        <v>0</v>
      </c>
      <c r="AG25" s="139">
        <f t="shared" si="18"/>
        <v>0</v>
      </c>
      <c r="AH25" s="125"/>
      <c r="AI25" s="124"/>
      <c r="AJ25" s="139">
        <v>0</v>
      </c>
      <c r="AK25" s="139">
        <v>0</v>
      </c>
      <c r="AL25" s="139">
        <f t="shared" si="19"/>
        <v>0</v>
      </c>
      <c r="AM25" s="139">
        <v>0</v>
      </c>
      <c r="AN25" s="139">
        <v>0</v>
      </c>
      <c r="AO25" s="139">
        <f t="shared" si="20"/>
        <v>0</v>
      </c>
      <c r="AP25" s="125"/>
      <c r="AQ25" s="124"/>
      <c r="AR25" s="139">
        <v>0</v>
      </c>
      <c r="AS25" s="139">
        <v>0</v>
      </c>
      <c r="AT25" s="139">
        <f t="shared" si="21"/>
        <v>0</v>
      </c>
      <c r="AU25" s="139">
        <v>0</v>
      </c>
      <c r="AV25" s="139">
        <v>0</v>
      </c>
      <c r="AW25" s="139">
        <f t="shared" si="22"/>
        <v>0</v>
      </c>
      <c r="AX25" s="125"/>
      <c r="AY25" s="124"/>
      <c r="AZ25" s="139">
        <v>0</v>
      </c>
      <c r="BA25" s="139">
        <v>0</v>
      </c>
      <c r="BB25" s="139">
        <f t="shared" si="23"/>
        <v>0</v>
      </c>
      <c r="BC25" s="139">
        <v>0</v>
      </c>
      <c r="BD25" s="139">
        <v>0</v>
      </c>
      <c r="BE25" s="139">
        <f t="shared" si="24"/>
        <v>0</v>
      </c>
    </row>
    <row r="26" spans="1:57" s="123" customFormat="1" ht="12" customHeight="1">
      <c r="A26" s="124" t="s">
        <v>277</v>
      </c>
      <c r="B26" s="125" t="s">
        <v>328</v>
      </c>
      <c r="C26" s="124" t="s">
        <v>329</v>
      </c>
      <c r="D26" s="139">
        <f t="shared" si="7"/>
        <v>126609</v>
      </c>
      <c r="E26" s="139">
        <f t="shared" si="8"/>
        <v>80614</v>
      </c>
      <c r="F26" s="139">
        <f t="shared" si="9"/>
        <v>207223</v>
      </c>
      <c r="G26" s="139">
        <f t="shared" si="10"/>
        <v>0</v>
      </c>
      <c r="H26" s="139">
        <f t="shared" si="11"/>
        <v>31051</v>
      </c>
      <c r="I26" s="139">
        <f t="shared" si="12"/>
        <v>31051</v>
      </c>
      <c r="J26" s="125" t="s">
        <v>321</v>
      </c>
      <c r="K26" s="124" t="s">
        <v>322</v>
      </c>
      <c r="L26" s="139">
        <v>0</v>
      </c>
      <c r="M26" s="139">
        <v>80614</v>
      </c>
      <c r="N26" s="139">
        <f t="shared" si="13"/>
        <v>80614</v>
      </c>
      <c r="O26" s="139">
        <v>0</v>
      </c>
      <c r="P26" s="139">
        <v>0</v>
      </c>
      <c r="Q26" s="139">
        <f t="shared" si="14"/>
        <v>0</v>
      </c>
      <c r="R26" s="125" t="s">
        <v>296</v>
      </c>
      <c r="S26" s="124" t="s">
        <v>297</v>
      </c>
      <c r="T26" s="139">
        <v>126609</v>
      </c>
      <c r="U26" s="139">
        <v>0</v>
      </c>
      <c r="V26" s="139">
        <f t="shared" si="15"/>
        <v>126609</v>
      </c>
      <c r="W26" s="139">
        <v>0</v>
      </c>
      <c r="X26" s="139">
        <v>31051</v>
      </c>
      <c r="Y26" s="139">
        <f t="shared" si="16"/>
        <v>31051</v>
      </c>
      <c r="Z26" s="125"/>
      <c r="AA26" s="124"/>
      <c r="AB26" s="139">
        <v>0</v>
      </c>
      <c r="AC26" s="139">
        <v>0</v>
      </c>
      <c r="AD26" s="139">
        <f t="shared" si="17"/>
        <v>0</v>
      </c>
      <c r="AE26" s="139">
        <v>0</v>
      </c>
      <c r="AF26" s="139">
        <v>0</v>
      </c>
      <c r="AG26" s="139">
        <f t="shared" si="18"/>
        <v>0</v>
      </c>
      <c r="AH26" s="125"/>
      <c r="AI26" s="124"/>
      <c r="AJ26" s="139">
        <v>0</v>
      </c>
      <c r="AK26" s="139">
        <v>0</v>
      </c>
      <c r="AL26" s="139">
        <f t="shared" si="19"/>
        <v>0</v>
      </c>
      <c r="AM26" s="139">
        <v>0</v>
      </c>
      <c r="AN26" s="139">
        <v>0</v>
      </c>
      <c r="AO26" s="139">
        <f t="shared" si="20"/>
        <v>0</v>
      </c>
      <c r="AP26" s="125"/>
      <c r="AQ26" s="124"/>
      <c r="AR26" s="139">
        <v>0</v>
      </c>
      <c r="AS26" s="139">
        <v>0</v>
      </c>
      <c r="AT26" s="139">
        <f t="shared" si="21"/>
        <v>0</v>
      </c>
      <c r="AU26" s="139">
        <v>0</v>
      </c>
      <c r="AV26" s="139">
        <v>0</v>
      </c>
      <c r="AW26" s="139">
        <f t="shared" si="22"/>
        <v>0</v>
      </c>
      <c r="AX26" s="125"/>
      <c r="AY26" s="124"/>
      <c r="AZ26" s="139">
        <v>0</v>
      </c>
      <c r="BA26" s="139">
        <v>0</v>
      </c>
      <c r="BB26" s="139">
        <f t="shared" si="23"/>
        <v>0</v>
      </c>
      <c r="BC26" s="139">
        <v>0</v>
      </c>
      <c r="BD26" s="139">
        <v>0</v>
      </c>
      <c r="BE26" s="139">
        <f t="shared" si="24"/>
        <v>0</v>
      </c>
    </row>
    <row r="27" spans="1:57" s="123" customFormat="1" ht="12" customHeight="1">
      <c r="A27" s="124" t="s">
        <v>277</v>
      </c>
      <c r="B27" s="125" t="s">
        <v>348</v>
      </c>
      <c r="C27" s="124" t="s">
        <v>330</v>
      </c>
      <c r="D27" s="139">
        <f t="shared" si="7"/>
        <v>0</v>
      </c>
      <c r="E27" s="139">
        <f t="shared" si="8"/>
        <v>0</v>
      </c>
      <c r="F27" s="139">
        <f t="shared" si="9"/>
        <v>0</v>
      </c>
      <c r="G27" s="139">
        <f t="shared" si="10"/>
        <v>0</v>
      </c>
      <c r="H27" s="139">
        <f t="shared" si="11"/>
        <v>0</v>
      </c>
      <c r="I27" s="139">
        <f t="shared" si="12"/>
        <v>0</v>
      </c>
      <c r="J27" s="125"/>
      <c r="K27" s="124"/>
      <c r="L27" s="139">
        <v>0</v>
      </c>
      <c r="M27" s="139">
        <v>0</v>
      </c>
      <c r="N27" s="139">
        <f t="shared" si="13"/>
        <v>0</v>
      </c>
      <c r="O27" s="139">
        <v>0</v>
      </c>
      <c r="P27" s="139">
        <v>0</v>
      </c>
      <c r="Q27" s="139">
        <f t="shared" si="14"/>
        <v>0</v>
      </c>
      <c r="R27" s="125"/>
      <c r="S27" s="124"/>
      <c r="T27" s="139">
        <v>0</v>
      </c>
      <c r="U27" s="139">
        <v>0</v>
      </c>
      <c r="V27" s="139">
        <f t="shared" si="15"/>
        <v>0</v>
      </c>
      <c r="W27" s="139">
        <v>0</v>
      </c>
      <c r="X27" s="139">
        <v>0</v>
      </c>
      <c r="Y27" s="139">
        <f t="shared" si="16"/>
        <v>0</v>
      </c>
      <c r="Z27" s="125"/>
      <c r="AA27" s="124"/>
      <c r="AB27" s="139">
        <v>0</v>
      </c>
      <c r="AC27" s="139">
        <v>0</v>
      </c>
      <c r="AD27" s="139">
        <f t="shared" si="17"/>
        <v>0</v>
      </c>
      <c r="AE27" s="139">
        <v>0</v>
      </c>
      <c r="AF27" s="139">
        <v>0</v>
      </c>
      <c r="AG27" s="139">
        <f t="shared" si="18"/>
        <v>0</v>
      </c>
      <c r="AH27" s="125"/>
      <c r="AI27" s="124"/>
      <c r="AJ27" s="139">
        <v>0</v>
      </c>
      <c r="AK27" s="139">
        <v>0</v>
      </c>
      <c r="AL27" s="139">
        <f t="shared" si="19"/>
        <v>0</v>
      </c>
      <c r="AM27" s="139">
        <v>0</v>
      </c>
      <c r="AN27" s="139">
        <v>0</v>
      </c>
      <c r="AO27" s="139">
        <f t="shared" si="20"/>
        <v>0</v>
      </c>
      <c r="AP27" s="125"/>
      <c r="AQ27" s="124"/>
      <c r="AR27" s="139">
        <v>0</v>
      </c>
      <c r="AS27" s="139">
        <v>0</v>
      </c>
      <c r="AT27" s="139">
        <f t="shared" si="21"/>
        <v>0</v>
      </c>
      <c r="AU27" s="139">
        <v>0</v>
      </c>
      <c r="AV27" s="139">
        <v>0</v>
      </c>
      <c r="AW27" s="139">
        <f t="shared" si="22"/>
        <v>0</v>
      </c>
      <c r="AX27" s="125"/>
      <c r="AY27" s="124"/>
      <c r="AZ27" s="139">
        <v>0</v>
      </c>
      <c r="BA27" s="139">
        <v>0</v>
      </c>
      <c r="BB27" s="139">
        <f t="shared" si="23"/>
        <v>0</v>
      </c>
      <c r="BC27" s="139">
        <v>0</v>
      </c>
      <c r="BD27" s="139">
        <v>0</v>
      </c>
      <c r="BE27" s="139">
        <f t="shared" si="24"/>
        <v>0</v>
      </c>
    </row>
    <row r="28" spans="1:57" s="123" customFormat="1" ht="12" customHeight="1">
      <c r="A28" s="124" t="s">
        <v>277</v>
      </c>
      <c r="B28" s="125" t="s">
        <v>331</v>
      </c>
      <c r="C28" s="124" t="s">
        <v>332</v>
      </c>
      <c r="D28" s="139">
        <f t="shared" si="7"/>
        <v>14327</v>
      </c>
      <c r="E28" s="139">
        <f t="shared" si="8"/>
        <v>163779</v>
      </c>
      <c r="F28" s="139">
        <f t="shared" si="9"/>
        <v>178106</v>
      </c>
      <c r="G28" s="139">
        <f t="shared" si="10"/>
        <v>0</v>
      </c>
      <c r="H28" s="139">
        <f t="shared" si="11"/>
        <v>32477</v>
      </c>
      <c r="I28" s="139">
        <f t="shared" si="12"/>
        <v>32477</v>
      </c>
      <c r="J28" s="125" t="s">
        <v>292</v>
      </c>
      <c r="K28" s="124" t="s">
        <v>293</v>
      </c>
      <c r="L28" s="139">
        <v>14327</v>
      </c>
      <c r="M28" s="139">
        <v>163779</v>
      </c>
      <c r="N28" s="139">
        <f t="shared" si="13"/>
        <v>178106</v>
      </c>
      <c r="O28" s="139">
        <v>0</v>
      </c>
      <c r="P28" s="139">
        <v>32477</v>
      </c>
      <c r="Q28" s="139">
        <f t="shared" si="14"/>
        <v>32477</v>
      </c>
      <c r="R28" s="125"/>
      <c r="S28" s="124"/>
      <c r="T28" s="139">
        <v>0</v>
      </c>
      <c r="U28" s="139">
        <v>0</v>
      </c>
      <c r="V28" s="139">
        <f t="shared" si="15"/>
        <v>0</v>
      </c>
      <c r="W28" s="139">
        <v>0</v>
      </c>
      <c r="X28" s="139">
        <v>0</v>
      </c>
      <c r="Y28" s="139">
        <f t="shared" si="16"/>
        <v>0</v>
      </c>
      <c r="Z28" s="125"/>
      <c r="AA28" s="124"/>
      <c r="AB28" s="139">
        <v>0</v>
      </c>
      <c r="AC28" s="139">
        <v>0</v>
      </c>
      <c r="AD28" s="139">
        <f t="shared" si="17"/>
        <v>0</v>
      </c>
      <c r="AE28" s="139">
        <v>0</v>
      </c>
      <c r="AF28" s="139">
        <v>0</v>
      </c>
      <c r="AG28" s="139">
        <f t="shared" si="18"/>
        <v>0</v>
      </c>
      <c r="AH28" s="125"/>
      <c r="AI28" s="124"/>
      <c r="AJ28" s="139">
        <v>0</v>
      </c>
      <c r="AK28" s="139">
        <v>0</v>
      </c>
      <c r="AL28" s="139">
        <f t="shared" si="19"/>
        <v>0</v>
      </c>
      <c r="AM28" s="139">
        <v>0</v>
      </c>
      <c r="AN28" s="139">
        <v>0</v>
      </c>
      <c r="AO28" s="139">
        <f t="shared" si="20"/>
        <v>0</v>
      </c>
      <c r="AP28" s="125"/>
      <c r="AQ28" s="124"/>
      <c r="AR28" s="139">
        <v>0</v>
      </c>
      <c r="AS28" s="139">
        <v>0</v>
      </c>
      <c r="AT28" s="139">
        <f t="shared" si="21"/>
        <v>0</v>
      </c>
      <c r="AU28" s="139">
        <v>0</v>
      </c>
      <c r="AV28" s="139">
        <v>0</v>
      </c>
      <c r="AW28" s="139">
        <f t="shared" si="22"/>
        <v>0</v>
      </c>
      <c r="AX28" s="125"/>
      <c r="AY28" s="124"/>
      <c r="AZ28" s="139">
        <v>0</v>
      </c>
      <c r="BA28" s="139">
        <v>0</v>
      </c>
      <c r="BB28" s="139">
        <f t="shared" si="23"/>
        <v>0</v>
      </c>
      <c r="BC28" s="139">
        <v>0</v>
      </c>
      <c r="BD28" s="139">
        <v>0</v>
      </c>
      <c r="BE28" s="139">
        <f t="shared" si="24"/>
        <v>0</v>
      </c>
    </row>
    <row r="29" spans="1:57" s="123" customFormat="1" ht="12" customHeight="1">
      <c r="A29" s="124" t="s">
        <v>277</v>
      </c>
      <c r="B29" s="125" t="s">
        <v>333</v>
      </c>
      <c r="C29" s="124" t="s">
        <v>334</v>
      </c>
      <c r="D29" s="139">
        <f t="shared" si="7"/>
        <v>16359</v>
      </c>
      <c r="E29" s="139">
        <f t="shared" si="8"/>
        <v>77779</v>
      </c>
      <c r="F29" s="139">
        <f t="shared" si="9"/>
        <v>94138</v>
      </c>
      <c r="G29" s="139">
        <f t="shared" si="10"/>
        <v>0</v>
      </c>
      <c r="H29" s="139">
        <f t="shared" si="11"/>
        <v>41960</v>
      </c>
      <c r="I29" s="139">
        <f t="shared" si="12"/>
        <v>41960</v>
      </c>
      <c r="J29" s="125" t="s">
        <v>282</v>
      </c>
      <c r="K29" s="124" t="s">
        <v>335</v>
      </c>
      <c r="L29" s="139">
        <v>16359</v>
      </c>
      <c r="M29" s="139">
        <v>77779</v>
      </c>
      <c r="N29" s="139">
        <f t="shared" si="13"/>
        <v>94138</v>
      </c>
      <c r="O29" s="139">
        <v>0</v>
      </c>
      <c r="P29" s="139">
        <v>0</v>
      </c>
      <c r="Q29" s="139">
        <f t="shared" si="14"/>
        <v>0</v>
      </c>
      <c r="R29" s="125" t="s">
        <v>284</v>
      </c>
      <c r="S29" s="124" t="s">
        <v>285</v>
      </c>
      <c r="T29" s="139">
        <v>0</v>
      </c>
      <c r="U29" s="139">
        <v>0</v>
      </c>
      <c r="V29" s="139">
        <f t="shared" si="15"/>
        <v>0</v>
      </c>
      <c r="W29" s="139">
        <v>0</v>
      </c>
      <c r="X29" s="139">
        <v>41960</v>
      </c>
      <c r="Y29" s="139">
        <f t="shared" si="16"/>
        <v>41960</v>
      </c>
      <c r="Z29" s="125"/>
      <c r="AA29" s="124"/>
      <c r="AB29" s="139">
        <v>0</v>
      </c>
      <c r="AC29" s="139">
        <v>0</v>
      </c>
      <c r="AD29" s="139">
        <f t="shared" si="17"/>
        <v>0</v>
      </c>
      <c r="AE29" s="139">
        <v>0</v>
      </c>
      <c r="AF29" s="139">
        <v>0</v>
      </c>
      <c r="AG29" s="139">
        <f t="shared" si="18"/>
        <v>0</v>
      </c>
      <c r="AH29" s="125"/>
      <c r="AI29" s="124"/>
      <c r="AJ29" s="139">
        <v>0</v>
      </c>
      <c r="AK29" s="139">
        <v>0</v>
      </c>
      <c r="AL29" s="139">
        <f t="shared" si="19"/>
        <v>0</v>
      </c>
      <c r="AM29" s="139">
        <v>0</v>
      </c>
      <c r="AN29" s="139">
        <v>0</v>
      </c>
      <c r="AO29" s="139">
        <f t="shared" si="20"/>
        <v>0</v>
      </c>
      <c r="AP29" s="125"/>
      <c r="AQ29" s="124"/>
      <c r="AR29" s="139">
        <v>0</v>
      </c>
      <c r="AS29" s="139">
        <v>0</v>
      </c>
      <c r="AT29" s="139">
        <f t="shared" si="21"/>
        <v>0</v>
      </c>
      <c r="AU29" s="139">
        <v>0</v>
      </c>
      <c r="AV29" s="139">
        <v>0</v>
      </c>
      <c r="AW29" s="139">
        <f t="shared" si="22"/>
        <v>0</v>
      </c>
      <c r="AX29" s="125"/>
      <c r="AY29" s="124"/>
      <c r="AZ29" s="139">
        <v>0</v>
      </c>
      <c r="BA29" s="139">
        <v>0</v>
      </c>
      <c r="BB29" s="139">
        <f t="shared" si="23"/>
        <v>0</v>
      </c>
      <c r="BC29" s="139">
        <v>0</v>
      </c>
      <c r="BD29" s="139">
        <v>0</v>
      </c>
      <c r="BE29" s="139">
        <f t="shared" si="24"/>
        <v>0</v>
      </c>
    </row>
    <row r="30" spans="1:57" s="123" customFormat="1" ht="12" customHeight="1">
      <c r="A30" s="124" t="s">
        <v>277</v>
      </c>
      <c r="B30" s="125" t="s">
        <v>336</v>
      </c>
      <c r="C30" s="124" t="s">
        <v>337</v>
      </c>
      <c r="D30" s="139">
        <f t="shared" si="7"/>
        <v>5632</v>
      </c>
      <c r="E30" s="139">
        <f t="shared" si="8"/>
        <v>38368</v>
      </c>
      <c r="F30" s="139">
        <f t="shared" si="9"/>
        <v>44000</v>
      </c>
      <c r="G30" s="139">
        <f t="shared" si="10"/>
        <v>0</v>
      </c>
      <c r="H30" s="139">
        <f t="shared" si="11"/>
        <v>24862</v>
      </c>
      <c r="I30" s="139">
        <f t="shared" si="12"/>
        <v>24862</v>
      </c>
      <c r="J30" s="125" t="s">
        <v>304</v>
      </c>
      <c r="K30" s="124" t="s">
        <v>305</v>
      </c>
      <c r="L30" s="139">
        <v>5632</v>
      </c>
      <c r="M30" s="139">
        <v>38368</v>
      </c>
      <c r="N30" s="139">
        <f t="shared" si="13"/>
        <v>44000</v>
      </c>
      <c r="O30" s="139">
        <v>0</v>
      </c>
      <c r="P30" s="139">
        <v>24862</v>
      </c>
      <c r="Q30" s="139">
        <f t="shared" si="14"/>
        <v>24862</v>
      </c>
      <c r="R30" s="125"/>
      <c r="S30" s="124"/>
      <c r="T30" s="139">
        <v>0</v>
      </c>
      <c r="U30" s="139">
        <v>0</v>
      </c>
      <c r="V30" s="139">
        <f t="shared" si="15"/>
        <v>0</v>
      </c>
      <c r="W30" s="139">
        <v>0</v>
      </c>
      <c r="X30" s="139">
        <v>0</v>
      </c>
      <c r="Y30" s="139">
        <f t="shared" si="16"/>
        <v>0</v>
      </c>
      <c r="Z30" s="125"/>
      <c r="AA30" s="124"/>
      <c r="AB30" s="139">
        <v>0</v>
      </c>
      <c r="AC30" s="139">
        <v>0</v>
      </c>
      <c r="AD30" s="139">
        <f t="shared" si="17"/>
        <v>0</v>
      </c>
      <c r="AE30" s="139">
        <v>0</v>
      </c>
      <c r="AF30" s="139">
        <v>0</v>
      </c>
      <c r="AG30" s="139">
        <f t="shared" si="18"/>
        <v>0</v>
      </c>
      <c r="AH30" s="125"/>
      <c r="AI30" s="124"/>
      <c r="AJ30" s="139">
        <v>0</v>
      </c>
      <c r="AK30" s="139">
        <v>0</v>
      </c>
      <c r="AL30" s="139">
        <f t="shared" si="19"/>
        <v>0</v>
      </c>
      <c r="AM30" s="139">
        <v>0</v>
      </c>
      <c r="AN30" s="139">
        <v>0</v>
      </c>
      <c r="AO30" s="139">
        <f t="shared" si="20"/>
        <v>0</v>
      </c>
      <c r="AP30" s="125"/>
      <c r="AQ30" s="124"/>
      <c r="AR30" s="139">
        <v>0</v>
      </c>
      <c r="AS30" s="139">
        <v>0</v>
      </c>
      <c r="AT30" s="139">
        <f t="shared" si="21"/>
        <v>0</v>
      </c>
      <c r="AU30" s="139">
        <v>0</v>
      </c>
      <c r="AV30" s="139">
        <v>0</v>
      </c>
      <c r="AW30" s="139">
        <f t="shared" si="22"/>
        <v>0</v>
      </c>
      <c r="AX30" s="125"/>
      <c r="AY30" s="124"/>
      <c r="AZ30" s="139">
        <v>0</v>
      </c>
      <c r="BA30" s="139">
        <v>0</v>
      </c>
      <c r="BB30" s="139">
        <f t="shared" si="23"/>
        <v>0</v>
      </c>
      <c r="BC30" s="139">
        <v>0</v>
      </c>
      <c r="BD30" s="139">
        <v>0</v>
      </c>
      <c r="BE30" s="139">
        <f t="shared" si="24"/>
        <v>0</v>
      </c>
    </row>
    <row r="31" spans="1:57" s="123" customFormat="1" ht="12" customHeight="1">
      <c r="A31" s="124" t="s">
        <v>277</v>
      </c>
      <c r="B31" s="125" t="s">
        <v>338</v>
      </c>
      <c r="C31" s="124" t="s">
        <v>339</v>
      </c>
      <c r="D31" s="139">
        <f t="shared" si="7"/>
        <v>12450</v>
      </c>
      <c r="E31" s="139">
        <f t="shared" si="8"/>
        <v>84812</v>
      </c>
      <c r="F31" s="139">
        <f t="shared" si="9"/>
        <v>97262</v>
      </c>
      <c r="G31" s="139">
        <f t="shared" si="10"/>
        <v>0</v>
      </c>
      <c r="H31" s="139">
        <f t="shared" si="11"/>
        <v>35739</v>
      </c>
      <c r="I31" s="139">
        <f t="shared" si="12"/>
        <v>35739</v>
      </c>
      <c r="J31" s="125" t="s">
        <v>304</v>
      </c>
      <c r="K31" s="124" t="s">
        <v>305</v>
      </c>
      <c r="L31" s="139">
        <v>12450</v>
      </c>
      <c r="M31" s="139">
        <v>84812</v>
      </c>
      <c r="N31" s="139">
        <f t="shared" si="13"/>
        <v>97262</v>
      </c>
      <c r="O31" s="139">
        <v>0</v>
      </c>
      <c r="P31" s="139">
        <v>35739</v>
      </c>
      <c r="Q31" s="139">
        <f t="shared" si="14"/>
        <v>35739</v>
      </c>
      <c r="R31" s="125"/>
      <c r="S31" s="124"/>
      <c r="T31" s="139">
        <v>0</v>
      </c>
      <c r="U31" s="139">
        <v>0</v>
      </c>
      <c r="V31" s="139">
        <f t="shared" si="15"/>
        <v>0</v>
      </c>
      <c r="W31" s="139">
        <v>0</v>
      </c>
      <c r="X31" s="139">
        <v>0</v>
      </c>
      <c r="Y31" s="139">
        <f t="shared" si="16"/>
        <v>0</v>
      </c>
      <c r="Z31" s="125"/>
      <c r="AA31" s="124"/>
      <c r="AB31" s="139">
        <v>0</v>
      </c>
      <c r="AC31" s="139">
        <v>0</v>
      </c>
      <c r="AD31" s="139">
        <f t="shared" si="17"/>
        <v>0</v>
      </c>
      <c r="AE31" s="139">
        <v>0</v>
      </c>
      <c r="AF31" s="139">
        <v>0</v>
      </c>
      <c r="AG31" s="139">
        <f t="shared" si="18"/>
        <v>0</v>
      </c>
      <c r="AH31" s="125"/>
      <c r="AI31" s="124"/>
      <c r="AJ31" s="139">
        <v>0</v>
      </c>
      <c r="AK31" s="139">
        <v>0</v>
      </c>
      <c r="AL31" s="139">
        <f t="shared" si="19"/>
        <v>0</v>
      </c>
      <c r="AM31" s="139">
        <v>0</v>
      </c>
      <c r="AN31" s="139">
        <v>0</v>
      </c>
      <c r="AO31" s="139">
        <f t="shared" si="20"/>
        <v>0</v>
      </c>
      <c r="AP31" s="125"/>
      <c r="AQ31" s="124"/>
      <c r="AR31" s="139">
        <v>0</v>
      </c>
      <c r="AS31" s="139">
        <v>0</v>
      </c>
      <c r="AT31" s="139">
        <f t="shared" si="21"/>
        <v>0</v>
      </c>
      <c r="AU31" s="139">
        <v>0</v>
      </c>
      <c r="AV31" s="139">
        <v>0</v>
      </c>
      <c r="AW31" s="139">
        <f t="shared" si="22"/>
        <v>0</v>
      </c>
      <c r="AX31" s="125"/>
      <c r="AY31" s="124"/>
      <c r="AZ31" s="139">
        <v>0</v>
      </c>
      <c r="BA31" s="139">
        <v>0</v>
      </c>
      <c r="BB31" s="139">
        <f t="shared" si="23"/>
        <v>0</v>
      </c>
      <c r="BC31" s="139">
        <v>0</v>
      </c>
      <c r="BD31" s="139">
        <v>0</v>
      </c>
      <c r="BE31" s="139">
        <f t="shared" si="24"/>
        <v>0</v>
      </c>
    </row>
    <row r="32" spans="1:57" s="123" customFormat="1" ht="12" customHeight="1">
      <c r="A32" s="124" t="s">
        <v>277</v>
      </c>
      <c r="B32" s="125" t="s">
        <v>340</v>
      </c>
      <c r="C32" s="124" t="s">
        <v>341</v>
      </c>
      <c r="D32" s="139">
        <f t="shared" si="7"/>
        <v>0</v>
      </c>
      <c r="E32" s="139">
        <f t="shared" si="8"/>
        <v>183101</v>
      </c>
      <c r="F32" s="139">
        <f t="shared" si="9"/>
        <v>183101</v>
      </c>
      <c r="G32" s="139">
        <f t="shared" si="10"/>
        <v>0</v>
      </c>
      <c r="H32" s="139">
        <f t="shared" si="11"/>
        <v>52043</v>
      </c>
      <c r="I32" s="139">
        <f t="shared" si="12"/>
        <v>52043</v>
      </c>
      <c r="J32" s="125" t="s">
        <v>300</v>
      </c>
      <c r="K32" s="124" t="s">
        <v>308</v>
      </c>
      <c r="L32" s="139">
        <v>0</v>
      </c>
      <c r="M32" s="139">
        <v>183101</v>
      </c>
      <c r="N32" s="139">
        <f t="shared" si="13"/>
        <v>183101</v>
      </c>
      <c r="O32" s="139">
        <v>0</v>
      </c>
      <c r="P32" s="139">
        <v>52043</v>
      </c>
      <c r="Q32" s="139">
        <f t="shared" si="14"/>
        <v>52043</v>
      </c>
      <c r="R32" s="125"/>
      <c r="S32" s="124"/>
      <c r="T32" s="139">
        <v>0</v>
      </c>
      <c r="U32" s="139">
        <v>0</v>
      </c>
      <c r="V32" s="139">
        <f t="shared" si="15"/>
        <v>0</v>
      </c>
      <c r="W32" s="139">
        <v>0</v>
      </c>
      <c r="X32" s="139">
        <v>0</v>
      </c>
      <c r="Y32" s="139">
        <f t="shared" si="16"/>
        <v>0</v>
      </c>
      <c r="Z32" s="125"/>
      <c r="AA32" s="124"/>
      <c r="AB32" s="139">
        <v>0</v>
      </c>
      <c r="AC32" s="139">
        <v>0</v>
      </c>
      <c r="AD32" s="139">
        <f t="shared" si="17"/>
        <v>0</v>
      </c>
      <c r="AE32" s="139">
        <v>0</v>
      </c>
      <c r="AF32" s="139">
        <v>0</v>
      </c>
      <c r="AG32" s="139">
        <f t="shared" si="18"/>
        <v>0</v>
      </c>
      <c r="AH32" s="125"/>
      <c r="AI32" s="124"/>
      <c r="AJ32" s="139">
        <v>0</v>
      </c>
      <c r="AK32" s="139">
        <v>0</v>
      </c>
      <c r="AL32" s="139">
        <f t="shared" si="19"/>
        <v>0</v>
      </c>
      <c r="AM32" s="139">
        <v>0</v>
      </c>
      <c r="AN32" s="139">
        <v>0</v>
      </c>
      <c r="AO32" s="139">
        <f t="shared" si="20"/>
        <v>0</v>
      </c>
      <c r="AP32" s="125"/>
      <c r="AQ32" s="124"/>
      <c r="AR32" s="139">
        <v>0</v>
      </c>
      <c r="AS32" s="139">
        <v>0</v>
      </c>
      <c r="AT32" s="139">
        <f t="shared" si="21"/>
        <v>0</v>
      </c>
      <c r="AU32" s="139">
        <v>0</v>
      </c>
      <c r="AV32" s="139">
        <v>0</v>
      </c>
      <c r="AW32" s="139">
        <f t="shared" si="22"/>
        <v>0</v>
      </c>
      <c r="AX32" s="125"/>
      <c r="AY32" s="124"/>
      <c r="AZ32" s="139">
        <v>0</v>
      </c>
      <c r="BA32" s="139">
        <v>0</v>
      </c>
      <c r="BB32" s="139">
        <f t="shared" si="23"/>
        <v>0</v>
      </c>
      <c r="BC32" s="139">
        <v>0</v>
      </c>
      <c r="BD32" s="139">
        <v>0</v>
      </c>
      <c r="BE32" s="139">
        <f t="shared" si="24"/>
        <v>0</v>
      </c>
    </row>
    <row r="33" spans="1:57" s="123" customFormat="1" ht="12" customHeight="1">
      <c r="A33" s="124" t="s">
        <v>277</v>
      </c>
      <c r="B33" s="125" t="s">
        <v>342</v>
      </c>
      <c r="C33" s="124" t="s">
        <v>200</v>
      </c>
      <c r="D33" s="139">
        <f t="shared" si="7"/>
        <v>0</v>
      </c>
      <c r="E33" s="139">
        <f t="shared" si="8"/>
        <v>84939</v>
      </c>
      <c r="F33" s="139">
        <f t="shared" si="9"/>
        <v>84939</v>
      </c>
      <c r="G33" s="139">
        <f t="shared" si="10"/>
        <v>0</v>
      </c>
      <c r="H33" s="139">
        <f t="shared" si="11"/>
        <v>51637</v>
      </c>
      <c r="I33" s="139">
        <f t="shared" si="12"/>
        <v>51637</v>
      </c>
      <c r="J33" s="125" t="s">
        <v>313</v>
      </c>
      <c r="K33" s="124" t="s">
        <v>314</v>
      </c>
      <c r="L33" s="139">
        <v>0</v>
      </c>
      <c r="M33" s="139">
        <v>84939</v>
      </c>
      <c r="N33" s="139">
        <f t="shared" si="13"/>
        <v>84939</v>
      </c>
      <c r="O33" s="139">
        <v>0</v>
      </c>
      <c r="P33" s="139">
        <v>51637</v>
      </c>
      <c r="Q33" s="139">
        <f t="shared" si="14"/>
        <v>51637</v>
      </c>
      <c r="R33" s="125"/>
      <c r="S33" s="124"/>
      <c r="T33" s="139">
        <v>0</v>
      </c>
      <c r="U33" s="139">
        <v>0</v>
      </c>
      <c r="V33" s="139">
        <f t="shared" si="15"/>
        <v>0</v>
      </c>
      <c r="W33" s="139">
        <v>0</v>
      </c>
      <c r="X33" s="139">
        <v>0</v>
      </c>
      <c r="Y33" s="139">
        <f t="shared" si="16"/>
        <v>0</v>
      </c>
      <c r="Z33" s="125"/>
      <c r="AA33" s="124"/>
      <c r="AB33" s="139">
        <v>0</v>
      </c>
      <c r="AC33" s="139">
        <v>0</v>
      </c>
      <c r="AD33" s="139">
        <f t="shared" si="17"/>
        <v>0</v>
      </c>
      <c r="AE33" s="139">
        <v>0</v>
      </c>
      <c r="AF33" s="139">
        <v>0</v>
      </c>
      <c r="AG33" s="139">
        <f t="shared" si="18"/>
        <v>0</v>
      </c>
      <c r="AH33" s="125"/>
      <c r="AI33" s="124"/>
      <c r="AJ33" s="139">
        <v>0</v>
      </c>
      <c r="AK33" s="139">
        <v>0</v>
      </c>
      <c r="AL33" s="139">
        <f t="shared" si="19"/>
        <v>0</v>
      </c>
      <c r="AM33" s="139">
        <v>0</v>
      </c>
      <c r="AN33" s="139">
        <v>0</v>
      </c>
      <c r="AO33" s="139">
        <f t="shared" si="20"/>
        <v>0</v>
      </c>
      <c r="AP33" s="125"/>
      <c r="AQ33" s="124"/>
      <c r="AR33" s="139">
        <v>0</v>
      </c>
      <c r="AS33" s="139">
        <v>0</v>
      </c>
      <c r="AT33" s="139">
        <f t="shared" si="21"/>
        <v>0</v>
      </c>
      <c r="AU33" s="139">
        <v>0</v>
      </c>
      <c r="AV33" s="139">
        <v>0</v>
      </c>
      <c r="AW33" s="139">
        <f t="shared" si="22"/>
        <v>0</v>
      </c>
      <c r="AX33" s="125"/>
      <c r="AY33" s="124"/>
      <c r="AZ33" s="139">
        <v>0</v>
      </c>
      <c r="BA33" s="139">
        <v>0</v>
      </c>
      <c r="BB33" s="139">
        <f t="shared" si="23"/>
        <v>0</v>
      </c>
      <c r="BC33" s="139">
        <v>0</v>
      </c>
      <c r="BD33" s="139">
        <v>0</v>
      </c>
      <c r="BE33" s="139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35.59765625" style="136" customWidth="1"/>
    <col min="4" max="5" width="14.69921875" style="138" customWidth="1"/>
    <col min="6" max="6" width="6.59765625" style="137" customWidth="1"/>
    <col min="7" max="7" width="12.59765625" style="136" customWidth="1"/>
    <col min="8" max="9" width="14.69921875" style="138" customWidth="1"/>
    <col min="10" max="10" width="6.59765625" style="137" customWidth="1"/>
    <col min="11" max="11" width="12.59765625" style="136" customWidth="1"/>
    <col min="12" max="13" width="14.69921875" style="138" customWidth="1"/>
    <col min="14" max="14" width="6.59765625" style="137" customWidth="1"/>
    <col min="15" max="15" width="12.59765625" style="136" customWidth="1"/>
    <col min="16" max="17" width="14.69921875" style="138" customWidth="1"/>
    <col min="18" max="18" width="6.59765625" style="137" customWidth="1"/>
    <col min="19" max="19" width="12.59765625" style="136" customWidth="1"/>
    <col min="20" max="21" width="14.69921875" style="138" customWidth="1"/>
    <col min="22" max="22" width="6.59765625" style="137" customWidth="1"/>
    <col min="23" max="23" width="12.59765625" style="136" customWidth="1"/>
    <col min="24" max="25" width="14.69921875" style="138" customWidth="1"/>
    <col min="26" max="26" width="6.59765625" style="137" customWidth="1"/>
    <col min="27" max="27" width="12.59765625" style="136" customWidth="1"/>
    <col min="28" max="29" width="14.69921875" style="138" customWidth="1"/>
    <col min="30" max="30" width="6.59765625" style="137" customWidth="1"/>
    <col min="31" max="31" width="12.59765625" style="136" customWidth="1"/>
    <col min="32" max="33" width="14.69921875" style="138" customWidth="1"/>
    <col min="34" max="34" width="6.59765625" style="137" customWidth="1"/>
    <col min="35" max="35" width="12.59765625" style="136" customWidth="1"/>
    <col min="36" max="37" width="14.69921875" style="138" customWidth="1"/>
    <col min="38" max="38" width="6.59765625" style="137" customWidth="1"/>
    <col min="39" max="39" width="12.59765625" style="136" customWidth="1"/>
    <col min="40" max="41" width="14.69921875" style="138" customWidth="1"/>
    <col min="42" max="42" width="6.59765625" style="137" customWidth="1"/>
    <col min="43" max="43" width="12.59765625" style="136" customWidth="1"/>
    <col min="44" max="45" width="14.69921875" style="138" customWidth="1"/>
    <col min="46" max="46" width="6.59765625" style="137" customWidth="1"/>
    <col min="47" max="47" width="12.59765625" style="136" customWidth="1"/>
    <col min="48" max="49" width="14.69921875" style="138" customWidth="1"/>
    <col min="50" max="50" width="6.59765625" style="137" customWidth="1"/>
    <col min="51" max="51" width="12.59765625" style="136" customWidth="1"/>
    <col min="52" max="53" width="14.69921875" style="138" customWidth="1"/>
    <col min="54" max="54" width="6.59765625" style="137" customWidth="1"/>
    <col min="55" max="55" width="12.59765625" style="136" customWidth="1"/>
    <col min="56" max="57" width="14.69921875" style="138" customWidth="1"/>
    <col min="58" max="58" width="6.59765625" style="137" customWidth="1"/>
    <col min="59" max="59" width="12.59765625" style="136" customWidth="1"/>
    <col min="60" max="61" width="14.69921875" style="138" customWidth="1"/>
    <col min="62" max="62" width="6.59765625" style="137" customWidth="1"/>
    <col min="63" max="63" width="12.59765625" style="136" customWidth="1"/>
    <col min="64" max="65" width="14.69921875" style="138" customWidth="1"/>
    <col min="66" max="66" width="6.59765625" style="137" customWidth="1"/>
    <col min="67" max="67" width="12.59765625" style="136" customWidth="1"/>
    <col min="68" max="69" width="14.69921875" style="138" customWidth="1"/>
    <col min="70" max="70" width="6.59765625" style="137" customWidth="1"/>
    <col min="71" max="71" width="12.59765625" style="136" customWidth="1"/>
    <col min="72" max="73" width="14.69921875" style="138" customWidth="1"/>
    <col min="74" max="74" width="6.59765625" style="137" customWidth="1"/>
    <col min="75" max="75" width="12.59765625" style="136" customWidth="1"/>
    <col min="76" max="77" width="14.69921875" style="138" customWidth="1"/>
    <col min="78" max="78" width="6.59765625" style="137" customWidth="1"/>
    <col min="79" max="79" width="12.59765625" style="136" customWidth="1"/>
    <col min="80" max="81" width="14.69921875" style="138" customWidth="1"/>
    <col min="82" max="82" width="6.59765625" style="137" customWidth="1"/>
    <col min="83" max="83" width="12.59765625" style="136" customWidth="1"/>
    <col min="84" max="85" width="14.69921875" style="138" customWidth="1"/>
    <col min="86" max="86" width="6.59765625" style="137" customWidth="1"/>
    <col min="87" max="87" width="12.59765625" style="136" customWidth="1"/>
    <col min="88" max="89" width="14.69921875" style="138" customWidth="1"/>
    <col min="90" max="90" width="6.59765625" style="137" customWidth="1"/>
    <col min="91" max="91" width="12.59765625" style="136" customWidth="1"/>
    <col min="92" max="93" width="14.69921875" style="138" customWidth="1"/>
    <col min="94" max="94" width="6.59765625" style="137" customWidth="1"/>
    <col min="95" max="95" width="12.59765625" style="136" customWidth="1"/>
    <col min="96" max="97" width="14.69921875" style="138" customWidth="1"/>
    <col min="98" max="98" width="6.59765625" style="137" customWidth="1"/>
    <col min="99" max="99" width="12.59765625" style="136" customWidth="1"/>
    <col min="100" max="101" width="14.69921875" style="138" customWidth="1"/>
    <col min="102" max="102" width="6.59765625" style="137" customWidth="1"/>
    <col min="103" max="103" width="12.59765625" style="136" customWidth="1"/>
    <col min="104" max="105" width="14.69921875" style="138" customWidth="1"/>
    <col min="106" max="106" width="6.59765625" style="137" customWidth="1"/>
    <col min="107" max="107" width="12.59765625" style="136" customWidth="1"/>
    <col min="108" max="109" width="14.69921875" style="138" customWidth="1"/>
    <col min="110" max="110" width="6.59765625" style="137" customWidth="1"/>
    <col min="111" max="111" width="12.59765625" style="136" customWidth="1"/>
    <col min="112" max="113" width="14.69921875" style="138" customWidth="1"/>
    <col min="114" max="114" width="6.59765625" style="137" customWidth="1"/>
    <col min="115" max="115" width="12.59765625" style="136" customWidth="1"/>
    <col min="116" max="117" width="14.69921875" style="138" customWidth="1"/>
    <col min="118" max="118" width="6.59765625" style="137" customWidth="1"/>
    <col min="119" max="119" width="12.59765625" style="136" customWidth="1"/>
    <col min="120" max="121" width="14.69921875" style="138" customWidth="1"/>
    <col min="122" max="122" width="6.59765625" style="137" customWidth="1"/>
    <col min="123" max="123" width="12.59765625" style="136" customWidth="1"/>
    <col min="124" max="125" width="14.69921875" style="138" customWidth="1"/>
    <col min="126" max="16384" width="9" style="136" customWidth="1"/>
  </cols>
  <sheetData>
    <row r="1" spans="1:125" s="44" customFormat="1" ht="17.25">
      <c r="A1" s="114" t="s">
        <v>206</v>
      </c>
      <c r="B1" s="133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</row>
    <row r="2" spans="1:125" s="44" customFormat="1" ht="13.5">
      <c r="A2" s="152" t="s">
        <v>160</v>
      </c>
      <c r="B2" s="155" t="s">
        <v>161</v>
      </c>
      <c r="C2" s="158" t="s">
        <v>162</v>
      </c>
      <c r="D2" s="164" t="s">
        <v>163</v>
      </c>
      <c r="E2" s="165"/>
      <c r="F2" s="119" t="s">
        <v>164</v>
      </c>
      <c r="G2" s="51"/>
      <c r="H2" s="51"/>
      <c r="I2" s="98"/>
      <c r="J2" s="119" t="s">
        <v>165</v>
      </c>
      <c r="K2" s="51"/>
      <c r="L2" s="51"/>
      <c r="M2" s="98"/>
      <c r="N2" s="119" t="s">
        <v>166</v>
      </c>
      <c r="O2" s="51"/>
      <c r="P2" s="51"/>
      <c r="Q2" s="98"/>
      <c r="R2" s="119" t="s">
        <v>167</v>
      </c>
      <c r="S2" s="51"/>
      <c r="T2" s="51"/>
      <c r="U2" s="98"/>
      <c r="V2" s="119" t="s">
        <v>168</v>
      </c>
      <c r="W2" s="51"/>
      <c r="X2" s="51"/>
      <c r="Y2" s="98"/>
      <c r="Z2" s="119" t="s">
        <v>169</v>
      </c>
      <c r="AA2" s="51"/>
      <c r="AB2" s="51"/>
      <c r="AC2" s="98"/>
      <c r="AD2" s="119" t="s">
        <v>170</v>
      </c>
      <c r="AE2" s="51"/>
      <c r="AF2" s="51"/>
      <c r="AG2" s="98"/>
      <c r="AH2" s="119" t="s">
        <v>171</v>
      </c>
      <c r="AI2" s="51"/>
      <c r="AJ2" s="51"/>
      <c r="AK2" s="98"/>
      <c r="AL2" s="119" t="s">
        <v>172</v>
      </c>
      <c r="AM2" s="51"/>
      <c r="AN2" s="51"/>
      <c r="AO2" s="98"/>
      <c r="AP2" s="119" t="s">
        <v>173</v>
      </c>
      <c r="AQ2" s="51"/>
      <c r="AR2" s="51"/>
      <c r="AS2" s="98"/>
      <c r="AT2" s="119" t="s">
        <v>174</v>
      </c>
      <c r="AU2" s="51"/>
      <c r="AV2" s="51"/>
      <c r="AW2" s="98"/>
      <c r="AX2" s="119" t="s">
        <v>175</v>
      </c>
      <c r="AY2" s="51"/>
      <c r="AZ2" s="51"/>
      <c r="BA2" s="98"/>
      <c r="BB2" s="119" t="s">
        <v>176</v>
      </c>
      <c r="BC2" s="51"/>
      <c r="BD2" s="51"/>
      <c r="BE2" s="98"/>
      <c r="BF2" s="119" t="s">
        <v>177</v>
      </c>
      <c r="BG2" s="51"/>
      <c r="BH2" s="51"/>
      <c r="BI2" s="98"/>
      <c r="BJ2" s="119" t="s">
        <v>178</v>
      </c>
      <c r="BK2" s="51"/>
      <c r="BL2" s="51"/>
      <c r="BM2" s="98"/>
      <c r="BN2" s="119" t="s">
        <v>179</v>
      </c>
      <c r="BO2" s="51"/>
      <c r="BP2" s="51"/>
      <c r="BQ2" s="98"/>
      <c r="BR2" s="119" t="s">
        <v>180</v>
      </c>
      <c r="BS2" s="51"/>
      <c r="BT2" s="51"/>
      <c r="BU2" s="98"/>
      <c r="BV2" s="119" t="s">
        <v>181</v>
      </c>
      <c r="BW2" s="51"/>
      <c r="BX2" s="51"/>
      <c r="BY2" s="98"/>
      <c r="BZ2" s="119" t="s">
        <v>182</v>
      </c>
      <c r="CA2" s="51"/>
      <c r="CB2" s="51"/>
      <c r="CC2" s="98"/>
      <c r="CD2" s="119" t="s">
        <v>183</v>
      </c>
      <c r="CE2" s="51"/>
      <c r="CF2" s="51"/>
      <c r="CG2" s="98"/>
      <c r="CH2" s="119" t="s">
        <v>184</v>
      </c>
      <c r="CI2" s="51"/>
      <c r="CJ2" s="51"/>
      <c r="CK2" s="98"/>
      <c r="CL2" s="119" t="s">
        <v>185</v>
      </c>
      <c r="CM2" s="51"/>
      <c r="CN2" s="51"/>
      <c r="CO2" s="98"/>
      <c r="CP2" s="119" t="s">
        <v>186</v>
      </c>
      <c r="CQ2" s="51"/>
      <c r="CR2" s="51"/>
      <c r="CS2" s="98"/>
      <c r="CT2" s="119" t="s">
        <v>187</v>
      </c>
      <c r="CU2" s="51"/>
      <c r="CV2" s="51"/>
      <c r="CW2" s="98"/>
      <c r="CX2" s="119" t="s">
        <v>188</v>
      </c>
      <c r="CY2" s="51"/>
      <c r="CZ2" s="51"/>
      <c r="DA2" s="98"/>
      <c r="DB2" s="119" t="s">
        <v>189</v>
      </c>
      <c r="DC2" s="51"/>
      <c r="DD2" s="51"/>
      <c r="DE2" s="98"/>
      <c r="DF2" s="119" t="s">
        <v>190</v>
      </c>
      <c r="DG2" s="51"/>
      <c r="DH2" s="51"/>
      <c r="DI2" s="98"/>
      <c r="DJ2" s="119" t="s">
        <v>191</v>
      </c>
      <c r="DK2" s="51"/>
      <c r="DL2" s="51"/>
      <c r="DM2" s="98"/>
      <c r="DN2" s="119" t="s">
        <v>192</v>
      </c>
      <c r="DO2" s="51"/>
      <c r="DP2" s="51"/>
      <c r="DQ2" s="98"/>
      <c r="DR2" s="119" t="s">
        <v>193</v>
      </c>
      <c r="DS2" s="51"/>
      <c r="DT2" s="51"/>
      <c r="DU2" s="98"/>
    </row>
    <row r="3" spans="1:125" s="44" customFormat="1" ht="13.5">
      <c r="A3" s="153"/>
      <c r="B3" s="156"/>
      <c r="C3" s="159"/>
      <c r="D3" s="166"/>
      <c r="E3" s="167"/>
      <c r="F3" s="100"/>
      <c r="G3" s="52"/>
      <c r="H3" s="52"/>
      <c r="I3" s="101"/>
      <c r="J3" s="100"/>
      <c r="K3" s="52"/>
      <c r="L3" s="52"/>
      <c r="M3" s="101"/>
      <c r="N3" s="100"/>
      <c r="O3" s="52"/>
      <c r="P3" s="52"/>
      <c r="Q3" s="101"/>
      <c r="R3" s="100"/>
      <c r="S3" s="52"/>
      <c r="T3" s="52"/>
      <c r="U3" s="101"/>
      <c r="V3" s="100"/>
      <c r="W3" s="52"/>
      <c r="X3" s="52"/>
      <c r="Y3" s="101"/>
      <c r="Z3" s="100"/>
      <c r="AA3" s="52"/>
      <c r="AB3" s="52"/>
      <c r="AC3" s="101"/>
      <c r="AD3" s="100"/>
      <c r="AE3" s="52"/>
      <c r="AF3" s="52"/>
      <c r="AG3" s="101"/>
      <c r="AH3" s="100"/>
      <c r="AI3" s="52"/>
      <c r="AJ3" s="52"/>
      <c r="AK3" s="101"/>
      <c r="AL3" s="100"/>
      <c r="AM3" s="52"/>
      <c r="AN3" s="52"/>
      <c r="AO3" s="101"/>
      <c r="AP3" s="100"/>
      <c r="AQ3" s="52"/>
      <c r="AR3" s="52"/>
      <c r="AS3" s="101"/>
      <c r="AT3" s="100"/>
      <c r="AU3" s="52"/>
      <c r="AV3" s="52"/>
      <c r="AW3" s="101"/>
      <c r="AX3" s="100"/>
      <c r="AY3" s="52"/>
      <c r="AZ3" s="52"/>
      <c r="BA3" s="101"/>
      <c r="BB3" s="100"/>
      <c r="BC3" s="52"/>
      <c r="BD3" s="52"/>
      <c r="BE3" s="101"/>
      <c r="BF3" s="100"/>
      <c r="BG3" s="52"/>
      <c r="BH3" s="52"/>
      <c r="BI3" s="101"/>
      <c r="BJ3" s="100"/>
      <c r="BK3" s="52"/>
      <c r="BL3" s="52"/>
      <c r="BM3" s="101"/>
      <c r="BN3" s="100"/>
      <c r="BO3" s="52"/>
      <c r="BP3" s="52"/>
      <c r="BQ3" s="101"/>
      <c r="BR3" s="100"/>
      <c r="BS3" s="52"/>
      <c r="BT3" s="52"/>
      <c r="BU3" s="101"/>
      <c r="BV3" s="100"/>
      <c r="BW3" s="52"/>
      <c r="BX3" s="52"/>
      <c r="BY3" s="101"/>
      <c r="BZ3" s="100"/>
      <c r="CA3" s="52"/>
      <c r="CB3" s="52"/>
      <c r="CC3" s="101"/>
      <c r="CD3" s="100"/>
      <c r="CE3" s="52"/>
      <c r="CF3" s="52"/>
      <c r="CG3" s="101"/>
      <c r="CH3" s="100"/>
      <c r="CI3" s="52"/>
      <c r="CJ3" s="52"/>
      <c r="CK3" s="101"/>
      <c r="CL3" s="100"/>
      <c r="CM3" s="52"/>
      <c r="CN3" s="52"/>
      <c r="CO3" s="101"/>
      <c r="CP3" s="100"/>
      <c r="CQ3" s="52"/>
      <c r="CR3" s="52"/>
      <c r="CS3" s="101"/>
      <c r="CT3" s="100"/>
      <c r="CU3" s="52"/>
      <c r="CV3" s="52"/>
      <c r="CW3" s="101"/>
      <c r="CX3" s="100"/>
      <c r="CY3" s="52"/>
      <c r="CZ3" s="52"/>
      <c r="DA3" s="101"/>
      <c r="DB3" s="100"/>
      <c r="DC3" s="52"/>
      <c r="DD3" s="52"/>
      <c r="DE3" s="101"/>
      <c r="DF3" s="100"/>
      <c r="DG3" s="52"/>
      <c r="DH3" s="52"/>
      <c r="DI3" s="101"/>
      <c r="DJ3" s="100"/>
      <c r="DK3" s="52"/>
      <c r="DL3" s="52"/>
      <c r="DM3" s="101"/>
      <c r="DN3" s="100"/>
      <c r="DO3" s="52"/>
      <c r="DP3" s="52"/>
      <c r="DQ3" s="101"/>
      <c r="DR3" s="100"/>
      <c r="DS3" s="52"/>
      <c r="DT3" s="52"/>
      <c r="DU3" s="101"/>
    </row>
    <row r="4" spans="1:125" s="44" customFormat="1" ht="13.5" customHeight="1">
      <c r="A4" s="153"/>
      <c r="B4" s="156"/>
      <c r="C4" s="160"/>
      <c r="D4" s="152" t="s">
        <v>194</v>
      </c>
      <c r="E4" s="152" t="s">
        <v>195</v>
      </c>
      <c r="F4" s="152" t="s">
        <v>196</v>
      </c>
      <c r="G4" s="152" t="s">
        <v>197</v>
      </c>
      <c r="H4" s="152" t="s">
        <v>194</v>
      </c>
      <c r="I4" s="152" t="s">
        <v>195</v>
      </c>
      <c r="J4" s="152" t="s">
        <v>196</v>
      </c>
      <c r="K4" s="152" t="s">
        <v>197</v>
      </c>
      <c r="L4" s="152" t="s">
        <v>194</v>
      </c>
      <c r="M4" s="152" t="s">
        <v>195</v>
      </c>
      <c r="N4" s="152" t="s">
        <v>196</v>
      </c>
      <c r="O4" s="152" t="s">
        <v>197</v>
      </c>
      <c r="P4" s="152" t="s">
        <v>194</v>
      </c>
      <c r="Q4" s="152" t="s">
        <v>195</v>
      </c>
      <c r="R4" s="152" t="s">
        <v>196</v>
      </c>
      <c r="S4" s="152" t="s">
        <v>197</v>
      </c>
      <c r="T4" s="152" t="s">
        <v>194</v>
      </c>
      <c r="U4" s="152" t="s">
        <v>195</v>
      </c>
      <c r="V4" s="152" t="s">
        <v>196</v>
      </c>
      <c r="W4" s="152" t="s">
        <v>197</v>
      </c>
      <c r="X4" s="152" t="s">
        <v>194</v>
      </c>
      <c r="Y4" s="152" t="s">
        <v>195</v>
      </c>
      <c r="Z4" s="152" t="s">
        <v>196</v>
      </c>
      <c r="AA4" s="152" t="s">
        <v>197</v>
      </c>
      <c r="AB4" s="152" t="s">
        <v>194</v>
      </c>
      <c r="AC4" s="152" t="s">
        <v>195</v>
      </c>
      <c r="AD4" s="152" t="s">
        <v>196</v>
      </c>
      <c r="AE4" s="152" t="s">
        <v>197</v>
      </c>
      <c r="AF4" s="152" t="s">
        <v>194</v>
      </c>
      <c r="AG4" s="152" t="s">
        <v>195</v>
      </c>
      <c r="AH4" s="152" t="s">
        <v>196</v>
      </c>
      <c r="AI4" s="152" t="s">
        <v>197</v>
      </c>
      <c r="AJ4" s="152" t="s">
        <v>194</v>
      </c>
      <c r="AK4" s="152" t="s">
        <v>195</v>
      </c>
      <c r="AL4" s="152" t="s">
        <v>196</v>
      </c>
      <c r="AM4" s="152" t="s">
        <v>197</v>
      </c>
      <c r="AN4" s="152" t="s">
        <v>194</v>
      </c>
      <c r="AO4" s="152" t="s">
        <v>195</v>
      </c>
      <c r="AP4" s="152" t="s">
        <v>196</v>
      </c>
      <c r="AQ4" s="152" t="s">
        <v>197</v>
      </c>
      <c r="AR4" s="152" t="s">
        <v>194</v>
      </c>
      <c r="AS4" s="152" t="s">
        <v>195</v>
      </c>
      <c r="AT4" s="152" t="s">
        <v>196</v>
      </c>
      <c r="AU4" s="152" t="s">
        <v>197</v>
      </c>
      <c r="AV4" s="152" t="s">
        <v>194</v>
      </c>
      <c r="AW4" s="152" t="s">
        <v>195</v>
      </c>
      <c r="AX4" s="152" t="s">
        <v>196</v>
      </c>
      <c r="AY4" s="152" t="s">
        <v>197</v>
      </c>
      <c r="AZ4" s="152" t="s">
        <v>194</v>
      </c>
      <c r="BA4" s="152" t="s">
        <v>195</v>
      </c>
      <c r="BB4" s="152" t="s">
        <v>196</v>
      </c>
      <c r="BC4" s="152" t="s">
        <v>197</v>
      </c>
      <c r="BD4" s="152" t="s">
        <v>194</v>
      </c>
      <c r="BE4" s="152" t="s">
        <v>195</v>
      </c>
      <c r="BF4" s="152" t="s">
        <v>196</v>
      </c>
      <c r="BG4" s="152" t="s">
        <v>197</v>
      </c>
      <c r="BH4" s="152" t="s">
        <v>194</v>
      </c>
      <c r="BI4" s="152" t="s">
        <v>195</v>
      </c>
      <c r="BJ4" s="152" t="s">
        <v>196</v>
      </c>
      <c r="BK4" s="152" t="s">
        <v>197</v>
      </c>
      <c r="BL4" s="152" t="s">
        <v>194</v>
      </c>
      <c r="BM4" s="152" t="s">
        <v>195</v>
      </c>
      <c r="BN4" s="152" t="s">
        <v>196</v>
      </c>
      <c r="BO4" s="152" t="s">
        <v>197</v>
      </c>
      <c r="BP4" s="152" t="s">
        <v>194</v>
      </c>
      <c r="BQ4" s="152" t="s">
        <v>195</v>
      </c>
      <c r="BR4" s="152" t="s">
        <v>196</v>
      </c>
      <c r="BS4" s="152" t="s">
        <v>197</v>
      </c>
      <c r="BT4" s="152" t="s">
        <v>194</v>
      </c>
      <c r="BU4" s="152" t="s">
        <v>195</v>
      </c>
      <c r="BV4" s="152" t="s">
        <v>196</v>
      </c>
      <c r="BW4" s="152" t="s">
        <v>197</v>
      </c>
      <c r="BX4" s="152" t="s">
        <v>194</v>
      </c>
      <c r="BY4" s="152" t="s">
        <v>195</v>
      </c>
      <c r="BZ4" s="152" t="s">
        <v>196</v>
      </c>
      <c r="CA4" s="152" t="s">
        <v>197</v>
      </c>
      <c r="CB4" s="152" t="s">
        <v>194</v>
      </c>
      <c r="CC4" s="152" t="s">
        <v>195</v>
      </c>
      <c r="CD4" s="152" t="s">
        <v>196</v>
      </c>
      <c r="CE4" s="152" t="s">
        <v>197</v>
      </c>
      <c r="CF4" s="152" t="s">
        <v>194</v>
      </c>
      <c r="CG4" s="152" t="s">
        <v>195</v>
      </c>
      <c r="CH4" s="152" t="s">
        <v>196</v>
      </c>
      <c r="CI4" s="152" t="s">
        <v>197</v>
      </c>
      <c r="CJ4" s="152" t="s">
        <v>194</v>
      </c>
      <c r="CK4" s="152" t="s">
        <v>195</v>
      </c>
      <c r="CL4" s="152" t="s">
        <v>196</v>
      </c>
      <c r="CM4" s="152" t="s">
        <v>197</v>
      </c>
      <c r="CN4" s="152" t="s">
        <v>194</v>
      </c>
      <c r="CO4" s="152" t="s">
        <v>195</v>
      </c>
      <c r="CP4" s="152" t="s">
        <v>196</v>
      </c>
      <c r="CQ4" s="152" t="s">
        <v>197</v>
      </c>
      <c r="CR4" s="152" t="s">
        <v>194</v>
      </c>
      <c r="CS4" s="152" t="s">
        <v>195</v>
      </c>
      <c r="CT4" s="152" t="s">
        <v>196</v>
      </c>
      <c r="CU4" s="152" t="s">
        <v>197</v>
      </c>
      <c r="CV4" s="152" t="s">
        <v>194</v>
      </c>
      <c r="CW4" s="152" t="s">
        <v>195</v>
      </c>
      <c r="CX4" s="152" t="s">
        <v>196</v>
      </c>
      <c r="CY4" s="152" t="s">
        <v>197</v>
      </c>
      <c r="CZ4" s="152" t="s">
        <v>194</v>
      </c>
      <c r="DA4" s="152" t="s">
        <v>195</v>
      </c>
      <c r="DB4" s="152" t="s">
        <v>196</v>
      </c>
      <c r="DC4" s="152" t="s">
        <v>197</v>
      </c>
      <c r="DD4" s="152" t="s">
        <v>194</v>
      </c>
      <c r="DE4" s="152" t="s">
        <v>195</v>
      </c>
      <c r="DF4" s="152" t="s">
        <v>196</v>
      </c>
      <c r="DG4" s="152" t="s">
        <v>197</v>
      </c>
      <c r="DH4" s="152" t="s">
        <v>194</v>
      </c>
      <c r="DI4" s="152" t="s">
        <v>195</v>
      </c>
      <c r="DJ4" s="152" t="s">
        <v>196</v>
      </c>
      <c r="DK4" s="152" t="s">
        <v>197</v>
      </c>
      <c r="DL4" s="152" t="s">
        <v>194</v>
      </c>
      <c r="DM4" s="152" t="s">
        <v>195</v>
      </c>
      <c r="DN4" s="152" t="s">
        <v>196</v>
      </c>
      <c r="DO4" s="152" t="s">
        <v>197</v>
      </c>
      <c r="DP4" s="152" t="s">
        <v>194</v>
      </c>
      <c r="DQ4" s="152" t="s">
        <v>195</v>
      </c>
      <c r="DR4" s="152" t="s">
        <v>196</v>
      </c>
      <c r="DS4" s="152" t="s">
        <v>197</v>
      </c>
      <c r="DT4" s="152" t="s">
        <v>194</v>
      </c>
      <c r="DU4" s="152" t="s">
        <v>195</v>
      </c>
    </row>
    <row r="5" spans="1:125" s="44" customFormat="1" ht="13.5">
      <c r="A5" s="153"/>
      <c r="B5" s="156"/>
      <c r="C5" s="160"/>
      <c r="D5" s="153"/>
      <c r="E5" s="153"/>
      <c r="F5" s="162"/>
      <c r="G5" s="153"/>
      <c r="H5" s="153"/>
      <c r="I5" s="153"/>
      <c r="J5" s="162"/>
      <c r="K5" s="153"/>
      <c r="L5" s="153"/>
      <c r="M5" s="153"/>
      <c r="N5" s="162"/>
      <c r="O5" s="153"/>
      <c r="P5" s="153"/>
      <c r="Q5" s="153"/>
      <c r="R5" s="162"/>
      <c r="S5" s="153"/>
      <c r="T5" s="153"/>
      <c r="U5" s="153"/>
      <c r="V5" s="162"/>
      <c r="W5" s="153"/>
      <c r="X5" s="153"/>
      <c r="Y5" s="153"/>
      <c r="Z5" s="162"/>
      <c r="AA5" s="153"/>
      <c r="AB5" s="153"/>
      <c r="AC5" s="153"/>
      <c r="AD5" s="162"/>
      <c r="AE5" s="153"/>
      <c r="AF5" s="153"/>
      <c r="AG5" s="153"/>
      <c r="AH5" s="162"/>
      <c r="AI5" s="153"/>
      <c r="AJ5" s="153"/>
      <c r="AK5" s="153"/>
      <c r="AL5" s="162"/>
      <c r="AM5" s="153"/>
      <c r="AN5" s="153"/>
      <c r="AO5" s="153"/>
      <c r="AP5" s="162"/>
      <c r="AQ5" s="153"/>
      <c r="AR5" s="153"/>
      <c r="AS5" s="153"/>
      <c r="AT5" s="162"/>
      <c r="AU5" s="153"/>
      <c r="AV5" s="153"/>
      <c r="AW5" s="153"/>
      <c r="AX5" s="162"/>
      <c r="AY5" s="153"/>
      <c r="AZ5" s="153"/>
      <c r="BA5" s="153"/>
      <c r="BB5" s="162"/>
      <c r="BC5" s="153"/>
      <c r="BD5" s="153"/>
      <c r="BE5" s="153"/>
      <c r="BF5" s="162"/>
      <c r="BG5" s="153"/>
      <c r="BH5" s="153"/>
      <c r="BI5" s="153"/>
      <c r="BJ5" s="162"/>
      <c r="BK5" s="153"/>
      <c r="BL5" s="153"/>
      <c r="BM5" s="153"/>
      <c r="BN5" s="162"/>
      <c r="BO5" s="153"/>
      <c r="BP5" s="153"/>
      <c r="BQ5" s="153"/>
      <c r="BR5" s="162"/>
      <c r="BS5" s="153"/>
      <c r="BT5" s="153"/>
      <c r="BU5" s="153"/>
      <c r="BV5" s="162"/>
      <c r="BW5" s="153"/>
      <c r="BX5" s="153"/>
      <c r="BY5" s="153"/>
      <c r="BZ5" s="162"/>
      <c r="CA5" s="153"/>
      <c r="CB5" s="153"/>
      <c r="CC5" s="153"/>
      <c r="CD5" s="162"/>
      <c r="CE5" s="153"/>
      <c r="CF5" s="153"/>
      <c r="CG5" s="153"/>
      <c r="CH5" s="162"/>
      <c r="CI5" s="153"/>
      <c r="CJ5" s="153"/>
      <c r="CK5" s="153"/>
      <c r="CL5" s="162"/>
      <c r="CM5" s="153"/>
      <c r="CN5" s="153"/>
      <c r="CO5" s="153"/>
      <c r="CP5" s="162"/>
      <c r="CQ5" s="153"/>
      <c r="CR5" s="153"/>
      <c r="CS5" s="153"/>
      <c r="CT5" s="162"/>
      <c r="CU5" s="153"/>
      <c r="CV5" s="153"/>
      <c r="CW5" s="153"/>
      <c r="CX5" s="162"/>
      <c r="CY5" s="153"/>
      <c r="CZ5" s="153"/>
      <c r="DA5" s="153"/>
      <c r="DB5" s="162"/>
      <c r="DC5" s="153"/>
      <c r="DD5" s="153"/>
      <c r="DE5" s="153"/>
      <c r="DF5" s="162"/>
      <c r="DG5" s="153"/>
      <c r="DH5" s="153"/>
      <c r="DI5" s="153"/>
      <c r="DJ5" s="162"/>
      <c r="DK5" s="153"/>
      <c r="DL5" s="153"/>
      <c r="DM5" s="153"/>
      <c r="DN5" s="162"/>
      <c r="DO5" s="153"/>
      <c r="DP5" s="153"/>
      <c r="DQ5" s="153"/>
      <c r="DR5" s="162"/>
      <c r="DS5" s="153"/>
      <c r="DT5" s="153"/>
      <c r="DU5" s="153"/>
    </row>
    <row r="6" spans="1:125" s="45" customFormat="1" ht="13.5">
      <c r="A6" s="154"/>
      <c r="B6" s="157"/>
      <c r="C6" s="161"/>
      <c r="D6" s="118" t="s">
        <v>198</v>
      </c>
      <c r="E6" s="118" t="s">
        <v>198</v>
      </c>
      <c r="F6" s="163"/>
      <c r="G6" s="154"/>
      <c r="H6" s="118" t="s">
        <v>198</v>
      </c>
      <c r="I6" s="118" t="s">
        <v>198</v>
      </c>
      <c r="J6" s="163"/>
      <c r="K6" s="154"/>
      <c r="L6" s="118" t="s">
        <v>198</v>
      </c>
      <c r="M6" s="118" t="s">
        <v>198</v>
      </c>
      <c r="N6" s="163"/>
      <c r="O6" s="154"/>
      <c r="P6" s="118" t="s">
        <v>198</v>
      </c>
      <c r="Q6" s="118" t="s">
        <v>198</v>
      </c>
      <c r="R6" s="163"/>
      <c r="S6" s="154"/>
      <c r="T6" s="118" t="s">
        <v>198</v>
      </c>
      <c r="U6" s="118" t="s">
        <v>198</v>
      </c>
      <c r="V6" s="163"/>
      <c r="W6" s="154"/>
      <c r="X6" s="118" t="s">
        <v>198</v>
      </c>
      <c r="Y6" s="118" t="s">
        <v>198</v>
      </c>
      <c r="Z6" s="163"/>
      <c r="AA6" s="154"/>
      <c r="AB6" s="118" t="s">
        <v>198</v>
      </c>
      <c r="AC6" s="118" t="s">
        <v>198</v>
      </c>
      <c r="AD6" s="163"/>
      <c r="AE6" s="154"/>
      <c r="AF6" s="118" t="s">
        <v>198</v>
      </c>
      <c r="AG6" s="118" t="s">
        <v>198</v>
      </c>
      <c r="AH6" s="163"/>
      <c r="AI6" s="154"/>
      <c r="AJ6" s="118" t="s">
        <v>198</v>
      </c>
      <c r="AK6" s="118" t="s">
        <v>198</v>
      </c>
      <c r="AL6" s="163"/>
      <c r="AM6" s="154"/>
      <c r="AN6" s="118" t="s">
        <v>198</v>
      </c>
      <c r="AO6" s="118" t="s">
        <v>198</v>
      </c>
      <c r="AP6" s="163"/>
      <c r="AQ6" s="154"/>
      <c r="AR6" s="118" t="s">
        <v>198</v>
      </c>
      <c r="AS6" s="118" t="s">
        <v>198</v>
      </c>
      <c r="AT6" s="163"/>
      <c r="AU6" s="154"/>
      <c r="AV6" s="118" t="s">
        <v>198</v>
      </c>
      <c r="AW6" s="118" t="s">
        <v>198</v>
      </c>
      <c r="AX6" s="163"/>
      <c r="AY6" s="154"/>
      <c r="AZ6" s="118" t="s">
        <v>198</v>
      </c>
      <c r="BA6" s="118" t="s">
        <v>198</v>
      </c>
      <c r="BB6" s="163"/>
      <c r="BC6" s="154"/>
      <c r="BD6" s="118" t="s">
        <v>198</v>
      </c>
      <c r="BE6" s="118" t="s">
        <v>198</v>
      </c>
      <c r="BF6" s="163"/>
      <c r="BG6" s="154"/>
      <c r="BH6" s="118" t="s">
        <v>198</v>
      </c>
      <c r="BI6" s="118" t="s">
        <v>198</v>
      </c>
      <c r="BJ6" s="163"/>
      <c r="BK6" s="154"/>
      <c r="BL6" s="118" t="s">
        <v>198</v>
      </c>
      <c r="BM6" s="118" t="s">
        <v>198</v>
      </c>
      <c r="BN6" s="163"/>
      <c r="BO6" s="154"/>
      <c r="BP6" s="118" t="s">
        <v>198</v>
      </c>
      <c r="BQ6" s="118" t="s">
        <v>198</v>
      </c>
      <c r="BR6" s="163"/>
      <c r="BS6" s="154"/>
      <c r="BT6" s="118" t="s">
        <v>198</v>
      </c>
      <c r="BU6" s="118" t="s">
        <v>198</v>
      </c>
      <c r="BV6" s="163"/>
      <c r="BW6" s="154"/>
      <c r="BX6" s="118" t="s">
        <v>198</v>
      </c>
      <c r="BY6" s="118" t="s">
        <v>198</v>
      </c>
      <c r="BZ6" s="163"/>
      <c r="CA6" s="154"/>
      <c r="CB6" s="118" t="s">
        <v>198</v>
      </c>
      <c r="CC6" s="118" t="s">
        <v>198</v>
      </c>
      <c r="CD6" s="163"/>
      <c r="CE6" s="154"/>
      <c r="CF6" s="118" t="s">
        <v>198</v>
      </c>
      <c r="CG6" s="118" t="s">
        <v>198</v>
      </c>
      <c r="CH6" s="163"/>
      <c r="CI6" s="154"/>
      <c r="CJ6" s="118" t="s">
        <v>198</v>
      </c>
      <c r="CK6" s="118" t="s">
        <v>198</v>
      </c>
      <c r="CL6" s="163"/>
      <c r="CM6" s="154"/>
      <c r="CN6" s="118" t="s">
        <v>198</v>
      </c>
      <c r="CO6" s="118" t="s">
        <v>198</v>
      </c>
      <c r="CP6" s="163"/>
      <c r="CQ6" s="154"/>
      <c r="CR6" s="118" t="s">
        <v>198</v>
      </c>
      <c r="CS6" s="118" t="s">
        <v>198</v>
      </c>
      <c r="CT6" s="163"/>
      <c r="CU6" s="154"/>
      <c r="CV6" s="118" t="s">
        <v>198</v>
      </c>
      <c r="CW6" s="118" t="s">
        <v>198</v>
      </c>
      <c r="CX6" s="163"/>
      <c r="CY6" s="154"/>
      <c r="CZ6" s="118" t="s">
        <v>198</v>
      </c>
      <c r="DA6" s="118" t="s">
        <v>198</v>
      </c>
      <c r="DB6" s="163"/>
      <c r="DC6" s="154"/>
      <c r="DD6" s="118" t="s">
        <v>198</v>
      </c>
      <c r="DE6" s="118" t="s">
        <v>198</v>
      </c>
      <c r="DF6" s="163"/>
      <c r="DG6" s="154"/>
      <c r="DH6" s="118" t="s">
        <v>198</v>
      </c>
      <c r="DI6" s="118" t="s">
        <v>198</v>
      </c>
      <c r="DJ6" s="163"/>
      <c r="DK6" s="154"/>
      <c r="DL6" s="118" t="s">
        <v>198</v>
      </c>
      <c r="DM6" s="118" t="s">
        <v>198</v>
      </c>
      <c r="DN6" s="163"/>
      <c r="DO6" s="154"/>
      <c r="DP6" s="118" t="s">
        <v>198</v>
      </c>
      <c r="DQ6" s="118" t="s">
        <v>198</v>
      </c>
      <c r="DR6" s="163"/>
      <c r="DS6" s="154"/>
      <c r="DT6" s="118" t="s">
        <v>198</v>
      </c>
      <c r="DU6" s="118" t="s">
        <v>198</v>
      </c>
    </row>
    <row r="7" spans="1:125" s="128" customFormat="1" ht="12" customHeight="1">
      <c r="A7" s="120" t="s">
        <v>277</v>
      </c>
      <c r="B7" s="121" t="s">
        <v>343</v>
      </c>
      <c r="C7" s="120" t="s">
        <v>157</v>
      </c>
      <c r="D7" s="122">
        <f>SUM(D8:D15)</f>
        <v>5590276</v>
      </c>
      <c r="E7" s="122">
        <f>SUM(E8:E15)</f>
        <v>1369999</v>
      </c>
      <c r="F7" s="132">
        <f>COUNTIF(F8:F15,"&lt;&gt;")</f>
        <v>8</v>
      </c>
      <c r="G7" s="132">
        <f>COUNTIF(G8:G15,"&lt;&gt;")</f>
        <v>8</v>
      </c>
      <c r="H7" s="122">
        <f>SUM(H8:H15)</f>
        <v>3711665</v>
      </c>
      <c r="I7" s="122">
        <f>SUM(I8:I15)</f>
        <v>674429</v>
      </c>
      <c r="J7" s="132">
        <f>COUNTIF(J8:J15,"&lt;&gt;")</f>
        <v>8</v>
      </c>
      <c r="K7" s="132">
        <f>COUNTIF(K8:K15,"&lt;&gt;")</f>
        <v>8</v>
      </c>
      <c r="L7" s="122">
        <f>SUM(L8:L15)</f>
        <v>902291</v>
      </c>
      <c r="M7" s="122">
        <f>SUM(M8:M15)</f>
        <v>378671</v>
      </c>
      <c r="N7" s="132">
        <f>COUNTIF(N8:N15,"&lt;&gt;")</f>
        <v>6</v>
      </c>
      <c r="O7" s="132">
        <f>COUNTIF(O8:O15,"&lt;&gt;")</f>
        <v>6</v>
      </c>
      <c r="P7" s="122">
        <f>SUM(P8:P15)</f>
        <v>396305</v>
      </c>
      <c r="Q7" s="122">
        <f>SUM(Q8:Q15)</f>
        <v>196676</v>
      </c>
      <c r="R7" s="132">
        <f>COUNTIF(R8:R15,"&lt;&gt;")</f>
        <v>4</v>
      </c>
      <c r="S7" s="132">
        <f>COUNTIF(S8:S15,"&lt;&gt;")</f>
        <v>4</v>
      </c>
      <c r="T7" s="122">
        <f>SUM(T8:T15)</f>
        <v>453406</v>
      </c>
      <c r="U7" s="122">
        <f>SUM(U8:U15)</f>
        <v>89172</v>
      </c>
      <c r="V7" s="132">
        <f>COUNTIF(V8:V15,"&lt;&gt;")</f>
        <v>1</v>
      </c>
      <c r="W7" s="132">
        <f>COUNTIF(W8:W15,"&lt;&gt;")</f>
        <v>1</v>
      </c>
      <c r="X7" s="122">
        <f>SUM(X8:X15)</f>
        <v>126609</v>
      </c>
      <c r="Y7" s="122">
        <f>SUM(Y8:Y15)</f>
        <v>31051</v>
      </c>
      <c r="Z7" s="132">
        <f>COUNTIF(Z8:Z15,"&lt;&gt;")</f>
        <v>0</v>
      </c>
      <c r="AA7" s="132">
        <f>COUNTIF(AA8:AA15,"&lt;&gt;")</f>
        <v>0</v>
      </c>
      <c r="AB7" s="122">
        <f>SUM(AB8:AB15)</f>
        <v>0</v>
      </c>
      <c r="AC7" s="122">
        <f>SUM(AC8:AC15)</f>
        <v>0</v>
      </c>
      <c r="AD7" s="132">
        <f>COUNTIF(AD8:AD15,"&lt;&gt;")</f>
        <v>0</v>
      </c>
      <c r="AE7" s="132">
        <f>COUNTIF(AE8:AE15,"&lt;&gt;")</f>
        <v>0</v>
      </c>
      <c r="AF7" s="122">
        <f>SUM(AF8:AF15)</f>
        <v>0</v>
      </c>
      <c r="AG7" s="122">
        <f>SUM(AG8:AG15)</f>
        <v>0</v>
      </c>
      <c r="AH7" s="132">
        <f>COUNTIF(AH8:AH15,"&lt;&gt;")</f>
        <v>0</v>
      </c>
      <c r="AI7" s="132">
        <f>COUNTIF(AI8:AI15,"&lt;&gt;")</f>
        <v>0</v>
      </c>
      <c r="AJ7" s="122">
        <f>SUM(AJ8:AJ15)</f>
        <v>0</v>
      </c>
      <c r="AK7" s="122">
        <f>SUM(AK8:AK15)</f>
        <v>0</v>
      </c>
      <c r="AL7" s="132">
        <f>COUNTIF(AL8:AL15,"&lt;&gt;")</f>
        <v>0</v>
      </c>
      <c r="AM7" s="132">
        <f>COUNTIF(AM8:AM15,"&lt;&gt;")</f>
        <v>0</v>
      </c>
      <c r="AN7" s="122">
        <f>SUM(AN8:AN15)</f>
        <v>0</v>
      </c>
      <c r="AO7" s="122">
        <f>SUM(AO8:AO15)</f>
        <v>0</v>
      </c>
      <c r="AP7" s="132">
        <f>COUNTIF(AP8:AP15,"&lt;&gt;")</f>
        <v>0</v>
      </c>
      <c r="AQ7" s="132">
        <f>COUNTIF(AQ8:AQ15,"&lt;&gt;")</f>
        <v>0</v>
      </c>
      <c r="AR7" s="122">
        <f>SUM(AR8:AR15)</f>
        <v>0</v>
      </c>
      <c r="AS7" s="122">
        <f>SUM(AS8:AS15)</f>
        <v>0</v>
      </c>
      <c r="AT7" s="132">
        <f>COUNTIF(AT8:AT15,"&lt;&gt;")</f>
        <v>0</v>
      </c>
      <c r="AU7" s="132">
        <f>COUNTIF(AU8:AU15,"&lt;&gt;")</f>
        <v>0</v>
      </c>
      <c r="AV7" s="122">
        <f>SUM(AV8:AV15)</f>
        <v>0</v>
      </c>
      <c r="AW7" s="122">
        <f>SUM(AW8:AW15)</f>
        <v>0</v>
      </c>
      <c r="AX7" s="132">
        <f>COUNTIF(AX8:AX15,"&lt;&gt;")</f>
        <v>0</v>
      </c>
      <c r="AY7" s="132">
        <f>COUNTIF(AY8:AY15,"&lt;&gt;")</f>
        <v>0</v>
      </c>
      <c r="AZ7" s="122">
        <f>SUM(AZ8:AZ15)</f>
        <v>0</v>
      </c>
      <c r="BA7" s="122">
        <f>SUM(BA8:BA15)</f>
        <v>0</v>
      </c>
      <c r="BB7" s="132">
        <f>COUNTIF(BB8:BB15,"&lt;&gt;")</f>
        <v>0</v>
      </c>
      <c r="BC7" s="132">
        <f>COUNTIF(BC8:BC15,"&lt;&gt;")</f>
        <v>0</v>
      </c>
      <c r="BD7" s="122">
        <f>SUM(BD8:BD15)</f>
        <v>0</v>
      </c>
      <c r="BE7" s="122">
        <f>SUM(BE8:BE15)</f>
        <v>0</v>
      </c>
      <c r="BF7" s="132">
        <f>COUNTIF(BF8:BF15,"&lt;&gt;")</f>
        <v>0</v>
      </c>
      <c r="BG7" s="132">
        <f>COUNTIF(BG8:BG15,"&lt;&gt;")</f>
        <v>0</v>
      </c>
      <c r="BH7" s="122">
        <f>SUM(BH8:BH15)</f>
        <v>0</v>
      </c>
      <c r="BI7" s="122">
        <f>SUM(BI8:BI15)</f>
        <v>0</v>
      </c>
      <c r="BJ7" s="132">
        <f>COUNTIF(BJ8:BJ15,"&lt;&gt;")</f>
        <v>0</v>
      </c>
      <c r="BK7" s="132">
        <f>COUNTIF(BK8:BK15,"&lt;&gt;")</f>
        <v>0</v>
      </c>
      <c r="BL7" s="122">
        <f>SUM(BL8:BL15)</f>
        <v>0</v>
      </c>
      <c r="BM7" s="122">
        <f>SUM(BM8:BM15)</f>
        <v>0</v>
      </c>
      <c r="BN7" s="132">
        <f>COUNTIF(BN8:BN15,"&lt;&gt;")</f>
        <v>0</v>
      </c>
      <c r="BO7" s="132">
        <f>COUNTIF(BO8:BO15,"&lt;&gt;")</f>
        <v>0</v>
      </c>
      <c r="BP7" s="122">
        <f>SUM(BP8:BP15)</f>
        <v>0</v>
      </c>
      <c r="BQ7" s="122">
        <f>SUM(BQ8:BQ15)</f>
        <v>0</v>
      </c>
      <c r="BR7" s="132">
        <f>COUNTIF(BR8:BR15,"&lt;&gt;")</f>
        <v>0</v>
      </c>
      <c r="BS7" s="132">
        <f>COUNTIF(BS8:BS15,"&lt;&gt;")</f>
        <v>0</v>
      </c>
      <c r="BT7" s="122">
        <f>SUM(BT8:BT15)</f>
        <v>0</v>
      </c>
      <c r="BU7" s="122">
        <f>SUM(BU8:BU15)</f>
        <v>0</v>
      </c>
      <c r="BV7" s="132">
        <f>COUNTIF(BV8:BV15,"&lt;&gt;")</f>
        <v>0</v>
      </c>
      <c r="BW7" s="132">
        <f>COUNTIF(BW8:BW15,"&lt;&gt;")</f>
        <v>0</v>
      </c>
      <c r="BX7" s="122">
        <f>SUM(BX8:BX15)</f>
        <v>0</v>
      </c>
      <c r="BY7" s="122">
        <f>SUM(BY8:BY15)</f>
        <v>0</v>
      </c>
      <c r="BZ7" s="132">
        <f>COUNTIF(BZ8:BZ15,"&lt;&gt;")</f>
        <v>0</v>
      </c>
      <c r="CA7" s="132">
        <f>COUNTIF(CA8:CA15,"&lt;&gt;")</f>
        <v>0</v>
      </c>
      <c r="CB7" s="122">
        <f>SUM(CB8:CB15)</f>
        <v>0</v>
      </c>
      <c r="CC7" s="122">
        <f>SUM(CC8:CC15)</f>
        <v>0</v>
      </c>
      <c r="CD7" s="132">
        <f>COUNTIF(CD8:CD15,"&lt;&gt;")</f>
        <v>0</v>
      </c>
      <c r="CE7" s="132">
        <f>COUNTIF(CE8:CE15,"&lt;&gt;")</f>
        <v>0</v>
      </c>
      <c r="CF7" s="122">
        <f>SUM(CF8:CF15)</f>
        <v>0</v>
      </c>
      <c r="CG7" s="122">
        <f>SUM(CG8:CG15)</f>
        <v>0</v>
      </c>
      <c r="CH7" s="132">
        <f>COUNTIF(CH8:CH15,"&lt;&gt;")</f>
        <v>0</v>
      </c>
      <c r="CI7" s="132">
        <f>COUNTIF(CI8:CI15,"&lt;&gt;")</f>
        <v>0</v>
      </c>
      <c r="CJ7" s="122">
        <f>SUM(CJ8:CJ15)</f>
        <v>0</v>
      </c>
      <c r="CK7" s="122">
        <f>SUM(CK8:CK15)</f>
        <v>0</v>
      </c>
      <c r="CL7" s="132">
        <f>COUNTIF(CL8:CL15,"&lt;&gt;")</f>
        <v>0</v>
      </c>
      <c r="CM7" s="132">
        <f>COUNTIF(CM8:CM15,"&lt;&gt;")</f>
        <v>0</v>
      </c>
      <c r="CN7" s="122">
        <f>SUM(CN8:CN15)</f>
        <v>0</v>
      </c>
      <c r="CO7" s="122">
        <f>SUM(CO8:CO15)</f>
        <v>0</v>
      </c>
      <c r="CP7" s="132">
        <f>COUNTIF(CP8:CP15,"&lt;&gt;")</f>
        <v>0</v>
      </c>
      <c r="CQ7" s="132">
        <f>COUNTIF(CQ8:CQ15,"&lt;&gt;")</f>
        <v>0</v>
      </c>
      <c r="CR7" s="122">
        <f>SUM(CR8:CR15)</f>
        <v>0</v>
      </c>
      <c r="CS7" s="122">
        <f>SUM(CS8:CS15)</f>
        <v>0</v>
      </c>
      <c r="CT7" s="132">
        <f>COUNTIF(CT8:CT15,"&lt;&gt;")</f>
        <v>0</v>
      </c>
      <c r="CU7" s="132">
        <f>COUNTIF(CU8:CU15,"&lt;&gt;")</f>
        <v>0</v>
      </c>
      <c r="CV7" s="122">
        <f>SUM(CV8:CV15)</f>
        <v>0</v>
      </c>
      <c r="CW7" s="122">
        <f>SUM(CW8:CW15)</f>
        <v>0</v>
      </c>
      <c r="CX7" s="132">
        <f>COUNTIF(CX8:CX15,"&lt;&gt;")</f>
        <v>0</v>
      </c>
      <c r="CY7" s="132">
        <f>COUNTIF(CY8:CY15,"&lt;&gt;")</f>
        <v>0</v>
      </c>
      <c r="CZ7" s="122">
        <f>SUM(CZ8:CZ15)</f>
        <v>0</v>
      </c>
      <c r="DA7" s="122">
        <f>SUM(DA8:DA15)</f>
        <v>0</v>
      </c>
      <c r="DB7" s="132">
        <f>COUNTIF(DB8:DB15,"&lt;&gt;")</f>
        <v>0</v>
      </c>
      <c r="DC7" s="132">
        <f>COUNTIF(DC8:DC15,"&lt;&gt;")</f>
        <v>0</v>
      </c>
      <c r="DD7" s="122">
        <f>SUM(DD8:DD15)</f>
        <v>0</v>
      </c>
      <c r="DE7" s="122">
        <f>SUM(DE8:DE15)</f>
        <v>0</v>
      </c>
      <c r="DF7" s="132">
        <f>COUNTIF(DF8:DF15,"&lt;&gt;")</f>
        <v>0</v>
      </c>
      <c r="DG7" s="132">
        <f>COUNTIF(DG8:DG15,"&lt;&gt;")</f>
        <v>0</v>
      </c>
      <c r="DH7" s="122">
        <f>SUM(DH8:DH15)</f>
        <v>0</v>
      </c>
      <c r="DI7" s="122">
        <f>SUM(DI8:DI15)</f>
        <v>0</v>
      </c>
      <c r="DJ7" s="132">
        <f>COUNTIF(DJ8:DJ15,"&lt;&gt;")</f>
        <v>0</v>
      </c>
      <c r="DK7" s="132">
        <f>COUNTIF(DK8:DK15,"&lt;&gt;")</f>
        <v>0</v>
      </c>
      <c r="DL7" s="122">
        <f>SUM(DL8:DL15)</f>
        <v>0</v>
      </c>
      <c r="DM7" s="122">
        <f>SUM(DM8:DM15)</f>
        <v>0</v>
      </c>
      <c r="DN7" s="132">
        <f>COUNTIF(DN8:DN15,"&lt;&gt;")</f>
        <v>0</v>
      </c>
      <c r="DO7" s="132">
        <f>COUNTIF(DO8:DO15,"&lt;&gt;")</f>
        <v>0</v>
      </c>
      <c r="DP7" s="122">
        <f>SUM(DP8:DP15)</f>
        <v>0</v>
      </c>
      <c r="DQ7" s="122">
        <f>SUM(DQ8:DQ15)</f>
        <v>0</v>
      </c>
      <c r="DR7" s="132">
        <f>COUNTIF(DR8:DR15,"&lt;&gt;")</f>
        <v>0</v>
      </c>
      <c r="DS7" s="132">
        <f>COUNTIF(DS8:DS15,"&lt;&gt;")</f>
        <v>0</v>
      </c>
      <c r="DT7" s="122">
        <f>SUM(DT8:DT15)</f>
        <v>0</v>
      </c>
      <c r="DU7" s="122">
        <f>SUM(DU8:DU15)</f>
        <v>0</v>
      </c>
    </row>
    <row r="8" spans="1:125" s="123" customFormat="1" ht="12" customHeight="1">
      <c r="A8" s="124" t="s">
        <v>277</v>
      </c>
      <c r="B8" s="125" t="s">
        <v>300</v>
      </c>
      <c r="C8" s="124" t="s">
        <v>308</v>
      </c>
      <c r="D8" s="126">
        <f aca="true" t="shared" si="0" ref="D8:D15">SUM(H8,L8,P8,T8,X8,AB8,AF8,AJ8,AN8,AR8,AV8,AZ8,BD8,BH8,BL8,BP8,BT8,BX8,CB8,CF8,CJ8,CN8,CR8,CV8,CZ8,DD8,DH8,DL8,DP8,DT8)</f>
        <v>558459</v>
      </c>
      <c r="E8" s="126">
        <f aca="true" t="shared" si="1" ref="E8:E15">SUM(I8,M8,Q8,U8,Y8,AC8,AG8,AK8,AO8,AS8,AW8,BA8,BE8,BI8,BM8,BQ8,BU8,BY8,CC8,CG8,CK8,CO8,CS8,CW8,DA8,DE8,DI8,DM8,DQ8,DU8)</f>
        <v>259913</v>
      </c>
      <c r="F8" s="131" t="s">
        <v>298</v>
      </c>
      <c r="G8" s="130" t="s">
        <v>299</v>
      </c>
      <c r="H8" s="126">
        <v>366388</v>
      </c>
      <c r="I8" s="126">
        <v>83962</v>
      </c>
      <c r="J8" s="131" t="s">
        <v>306</v>
      </c>
      <c r="K8" s="130" t="s">
        <v>307</v>
      </c>
      <c r="L8" s="126">
        <v>8970</v>
      </c>
      <c r="M8" s="126">
        <v>123908</v>
      </c>
      <c r="N8" s="131" t="s">
        <v>340</v>
      </c>
      <c r="O8" s="130" t="s">
        <v>341</v>
      </c>
      <c r="P8" s="126">
        <v>183101</v>
      </c>
      <c r="Q8" s="126">
        <v>52043</v>
      </c>
      <c r="R8" s="131"/>
      <c r="S8" s="130"/>
      <c r="T8" s="126">
        <v>0</v>
      </c>
      <c r="U8" s="126">
        <v>0</v>
      </c>
      <c r="V8" s="131"/>
      <c r="W8" s="130"/>
      <c r="X8" s="126">
        <v>0</v>
      </c>
      <c r="Y8" s="126">
        <v>0</v>
      </c>
      <c r="Z8" s="131"/>
      <c r="AA8" s="130"/>
      <c r="AB8" s="126">
        <v>0</v>
      </c>
      <c r="AC8" s="126">
        <v>0</v>
      </c>
      <c r="AD8" s="131"/>
      <c r="AE8" s="130"/>
      <c r="AF8" s="126">
        <v>0</v>
      </c>
      <c r="AG8" s="126">
        <v>0</v>
      </c>
      <c r="AH8" s="131"/>
      <c r="AI8" s="130"/>
      <c r="AJ8" s="126">
        <v>0</v>
      </c>
      <c r="AK8" s="126">
        <v>0</v>
      </c>
      <c r="AL8" s="131"/>
      <c r="AM8" s="130"/>
      <c r="AN8" s="126">
        <v>0</v>
      </c>
      <c r="AO8" s="126">
        <v>0</v>
      </c>
      <c r="AP8" s="131"/>
      <c r="AQ8" s="130"/>
      <c r="AR8" s="126">
        <v>0</v>
      </c>
      <c r="AS8" s="126">
        <v>0</v>
      </c>
      <c r="AT8" s="131"/>
      <c r="AU8" s="130"/>
      <c r="AV8" s="126">
        <v>0</v>
      </c>
      <c r="AW8" s="126">
        <v>0</v>
      </c>
      <c r="AX8" s="131"/>
      <c r="AY8" s="130"/>
      <c r="AZ8" s="126">
        <v>0</v>
      </c>
      <c r="BA8" s="126">
        <v>0</v>
      </c>
      <c r="BB8" s="131"/>
      <c r="BC8" s="130"/>
      <c r="BD8" s="126">
        <v>0</v>
      </c>
      <c r="BE8" s="126">
        <v>0</v>
      </c>
      <c r="BF8" s="131"/>
      <c r="BG8" s="130"/>
      <c r="BH8" s="126">
        <v>0</v>
      </c>
      <c r="BI8" s="126">
        <v>0</v>
      </c>
      <c r="BJ8" s="131"/>
      <c r="BK8" s="130"/>
      <c r="BL8" s="126">
        <v>0</v>
      </c>
      <c r="BM8" s="126">
        <v>0</v>
      </c>
      <c r="BN8" s="131"/>
      <c r="BO8" s="130"/>
      <c r="BP8" s="126">
        <v>0</v>
      </c>
      <c r="BQ8" s="126">
        <v>0</v>
      </c>
      <c r="BR8" s="131"/>
      <c r="BS8" s="130"/>
      <c r="BT8" s="126">
        <v>0</v>
      </c>
      <c r="BU8" s="126">
        <v>0</v>
      </c>
      <c r="BV8" s="131"/>
      <c r="BW8" s="130"/>
      <c r="BX8" s="126">
        <v>0</v>
      </c>
      <c r="BY8" s="126">
        <v>0</v>
      </c>
      <c r="BZ8" s="131"/>
      <c r="CA8" s="130"/>
      <c r="CB8" s="126">
        <v>0</v>
      </c>
      <c r="CC8" s="126">
        <v>0</v>
      </c>
      <c r="CD8" s="131"/>
      <c r="CE8" s="130"/>
      <c r="CF8" s="126">
        <v>0</v>
      </c>
      <c r="CG8" s="126">
        <v>0</v>
      </c>
      <c r="CH8" s="131"/>
      <c r="CI8" s="130"/>
      <c r="CJ8" s="126">
        <v>0</v>
      </c>
      <c r="CK8" s="126">
        <v>0</v>
      </c>
      <c r="CL8" s="131"/>
      <c r="CM8" s="130"/>
      <c r="CN8" s="126">
        <v>0</v>
      </c>
      <c r="CO8" s="126">
        <v>0</v>
      </c>
      <c r="CP8" s="131"/>
      <c r="CQ8" s="130"/>
      <c r="CR8" s="126">
        <v>0</v>
      </c>
      <c r="CS8" s="126">
        <v>0</v>
      </c>
      <c r="CT8" s="131"/>
      <c r="CU8" s="130"/>
      <c r="CV8" s="126">
        <v>0</v>
      </c>
      <c r="CW8" s="126">
        <v>0</v>
      </c>
      <c r="CX8" s="131"/>
      <c r="CY8" s="130"/>
      <c r="CZ8" s="126">
        <v>0</v>
      </c>
      <c r="DA8" s="126">
        <v>0</v>
      </c>
      <c r="DB8" s="131"/>
      <c r="DC8" s="130"/>
      <c r="DD8" s="126">
        <v>0</v>
      </c>
      <c r="DE8" s="126">
        <v>0</v>
      </c>
      <c r="DF8" s="131"/>
      <c r="DG8" s="130"/>
      <c r="DH8" s="126">
        <v>0</v>
      </c>
      <c r="DI8" s="126">
        <v>0</v>
      </c>
      <c r="DJ8" s="131"/>
      <c r="DK8" s="130"/>
      <c r="DL8" s="126">
        <v>0</v>
      </c>
      <c r="DM8" s="126">
        <v>0</v>
      </c>
      <c r="DN8" s="131"/>
      <c r="DO8" s="130"/>
      <c r="DP8" s="126">
        <v>0</v>
      </c>
      <c r="DQ8" s="126">
        <v>0</v>
      </c>
      <c r="DR8" s="131"/>
      <c r="DS8" s="130"/>
      <c r="DT8" s="126">
        <v>0</v>
      </c>
      <c r="DU8" s="126">
        <v>0</v>
      </c>
    </row>
    <row r="9" spans="1:125" s="123" customFormat="1" ht="12" customHeight="1">
      <c r="A9" s="124" t="s">
        <v>277</v>
      </c>
      <c r="B9" s="125" t="s">
        <v>284</v>
      </c>
      <c r="C9" s="124" t="s">
        <v>285</v>
      </c>
      <c r="D9" s="126">
        <f t="shared" si="0"/>
        <v>0</v>
      </c>
      <c r="E9" s="126">
        <f t="shared" si="1"/>
        <v>273966</v>
      </c>
      <c r="F9" s="131" t="s">
        <v>286</v>
      </c>
      <c r="G9" s="130" t="s">
        <v>287</v>
      </c>
      <c r="H9" s="126">
        <v>0</v>
      </c>
      <c r="I9" s="126">
        <v>188718</v>
      </c>
      <c r="J9" s="131" t="s">
        <v>280</v>
      </c>
      <c r="K9" s="130" t="s">
        <v>281</v>
      </c>
      <c r="L9" s="126">
        <v>0</v>
      </c>
      <c r="M9" s="126">
        <v>43288</v>
      </c>
      <c r="N9" s="131" t="s">
        <v>333</v>
      </c>
      <c r="O9" s="130" t="s">
        <v>334</v>
      </c>
      <c r="P9" s="126">
        <v>0</v>
      </c>
      <c r="Q9" s="126">
        <v>41960</v>
      </c>
      <c r="R9" s="131"/>
      <c r="S9" s="130"/>
      <c r="T9" s="126">
        <v>0</v>
      </c>
      <c r="U9" s="126">
        <v>0</v>
      </c>
      <c r="V9" s="131"/>
      <c r="W9" s="130"/>
      <c r="X9" s="126">
        <v>0</v>
      </c>
      <c r="Y9" s="126">
        <v>0</v>
      </c>
      <c r="Z9" s="131"/>
      <c r="AA9" s="130"/>
      <c r="AB9" s="126">
        <v>0</v>
      </c>
      <c r="AC9" s="126">
        <v>0</v>
      </c>
      <c r="AD9" s="131"/>
      <c r="AE9" s="130"/>
      <c r="AF9" s="126">
        <v>0</v>
      </c>
      <c r="AG9" s="126">
        <v>0</v>
      </c>
      <c r="AH9" s="131"/>
      <c r="AI9" s="130"/>
      <c r="AJ9" s="126">
        <v>0</v>
      </c>
      <c r="AK9" s="126">
        <v>0</v>
      </c>
      <c r="AL9" s="131"/>
      <c r="AM9" s="130"/>
      <c r="AN9" s="126">
        <v>0</v>
      </c>
      <c r="AO9" s="126">
        <v>0</v>
      </c>
      <c r="AP9" s="131"/>
      <c r="AQ9" s="130"/>
      <c r="AR9" s="126">
        <v>0</v>
      </c>
      <c r="AS9" s="126">
        <v>0</v>
      </c>
      <c r="AT9" s="131"/>
      <c r="AU9" s="130"/>
      <c r="AV9" s="126">
        <v>0</v>
      </c>
      <c r="AW9" s="126">
        <v>0</v>
      </c>
      <c r="AX9" s="131"/>
      <c r="AY9" s="130"/>
      <c r="AZ9" s="126">
        <v>0</v>
      </c>
      <c r="BA9" s="126">
        <v>0</v>
      </c>
      <c r="BB9" s="131"/>
      <c r="BC9" s="130"/>
      <c r="BD9" s="126">
        <v>0</v>
      </c>
      <c r="BE9" s="126">
        <v>0</v>
      </c>
      <c r="BF9" s="131"/>
      <c r="BG9" s="130"/>
      <c r="BH9" s="126">
        <v>0</v>
      </c>
      <c r="BI9" s="126">
        <v>0</v>
      </c>
      <c r="BJ9" s="131"/>
      <c r="BK9" s="130"/>
      <c r="BL9" s="126">
        <v>0</v>
      </c>
      <c r="BM9" s="126">
        <v>0</v>
      </c>
      <c r="BN9" s="131"/>
      <c r="BO9" s="130"/>
      <c r="BP9" s="126">
        <v>0</v>
      </c>
      <c r="BQ9" s="126">
        <v>0</v>
      </c>
      <c r="BR9" s="131"/>
      <c r="BS9" s="130"/>
      <c r="BT9" s="126">
        <v>0</v>
      </c>
      <c r="BU9" s="126">
        <v>0</v>
      </c>
      <c r="BV9" s="131"/>
      <c r="BW9" s="130"/>
      <c r="BX9" s="126">
        <v>0</v>
      </c>
      <c r="BY9" s="126">
        <v>0</v>
      </c>
      <c r="BZ9" s="131"/>
      <c r="CA9" s="130"/>
      <c r="CB9" s="126">
        <v>0</v>
      </c>
      <c r="CC9" s="126">
        <v>0</v>
      </c>
      <c r="CD9" s="131"/>
      <c r="CE9" s="130"/>
      <c r="CF9" s="126">
        <v>0</v>
      </c>
      <c r="CG9" s="126">
        <v>0</v>
      </c>
      <c r="CH9" s="131"/>
      <c r="CI9" s="130"/>
      <c r="CJ9" s="126">
        <v>0</v>
      </c>
      <c r="CK9" s="126">
        <v>0</v>
      </c>
      <c r="CL9" s="131"/>
      <c r="CM9" s="130"/>
      <c r="CN9" s="126">
        <v>0</v>
      </c>
      <c r="CO9" s="126">
        <v>0</v>
      </c>
      <c r="CP9" s="131"/>
      <c r="CQ9" s="130"/>
      <c r="CR9" s="126">
        <v>0</v>
      </c>
      <c r="CS9" s="126">
        <v>0</v>
      </c>
      <c r="CT9" s="131"/>
      <c r="CU9" s="130"/>
      <c r="CV9" s="126">
        <v>0</v>
      </c>
      <c r="CW9" s="126">
        <v>0</v>
      </c>
      <c r="CX9" s="131"/>
      <c r="CY9" s="130"/>
      <c r="CZ9" s="126">
        <v>0</v>
      </c>
      <c r="DA9" s="126">
        <v>0</v>
      </c>
      <c r="DB9" s="131"/>
      <c r="DC9" s="130"/>
      <c r="DD9" s="126">
        <v>0</v>
      </c>
      <c r="DE9" s="126">
        <v>0</v>
      </c>
      <c r="DF9" s="131"/>
      <c r="DG9" s="130"/>
      <c r="DH9" s="126">
        <v>0</v>
      </c>
      <c r="DI9" s="126">
        <v>0</v>
      </c>
      <c r="DJ9" s="131"/>
      <c r="DK9" s="130"/>
      <c r="DL9" s="126">
        <v>0</v>
      </c>
      <c r="DM9" s="126">
        <v>0</v>
      </c>
      <c r="DN9" s="131"/>
      <c r="DO9" s="130"/>
      <c r="DP9" s="126">
        <v>0</v>
      </c>
      <c r="DQ9" s="126">
        <v>0</v>
      </c>
      <c r="DR9" s="131"/>
      <c r="DS9" s="130"/>
      <c r="DT9" s="126">
        <v>0</v>
      </c>
      <c r="DU9" s="126">
        <v>0</v>
      </c>
    </row>
    <row r="10" spans="1:125" s="123" customFormat="1" ht="12" customHeight="1">
      <c r="A10" s="124" t="s">
        <v>277</v>
      </c>
      <c r="B10" s="125" t="s">
        <v>321</v>
      </c>
      <c r="C10" s="124" t="s">
        <v>322</v>
      </c>
      <c r="D10" s="126">
        <f t="shared" si="0"/>
        <v>342096</v>
      </c>
      <c r="E10" s="126">
        <f t="shared" si="1"/>
        <v>0</v>
      </c>
      <c r="F10" s="131" t="s">
        <v>319</v>
      </c>
      <c r="G10" s="130" t="s">
        <v>320</v>
      </c>
      <c r="H10" s="126">
        <v>133704</v>
      </c>
      <c r="I10" s="126">
        <v>0</v>
      </c>
      <c r="J10" s="131" t="s">
        <v>324</v>
      </c>
      <c r="K10" s="130" t="s">
        <v>325</v>
      </c>
      <c r="L10" s="126">
        <v>62181</v>
      </c>
      <c r="M10" s="126">
        <v>0</v>
      </c>
      <c r="N10" s="131" t="s">
        <v>326</v>
      </c>
      <c r="O10" s="130" t="s">
        <v>327</v>
      </c>
      <c r="P10" s="126">
        <v>65597</v>
      </c>
      <c r="Q10" s="126">
        <v>0</v>
      </c>
      <c r="R10" s="131" t="s">
        <v>328</v>
      </c>
      <c r="S10" s="130" t="s">
        <v>329</v>
      </c>
      <c r="T10" s="126">
        <v>80614</v>
      </c>
      <c r="U10" s="126">
        <v>0</v>
      </c>
      <c r="V10" s="131"/>
      <c r="W10" s="130"/>
      <c r="X10" s="126">
        <v>0</v>
      </c>
      <c r="Y10" s="126">
        <v>0</v>
      </c>
      <c r="Z10" s="131"/>
      <c r="AA10" s="130"/>
      <c r="AB10" s="126">
        <v>0</v>
      </c>
      <c r="AC10" s="126">
        <v>0</v>
      </c>
      <c r="AD10" s="131"/>
      <c r="AE10" s="130"/>
      <c r="AF10" s="126">
        <v>0</v>
      </c>
      <c r="AG10" s="126">
        <v>0</v>
      </c>
      <c r="AH10" s="131"/>
      <c r="AI10" s="130"/>
      <c r="AJ10" s="126">
        <v>0</v>
      </c>
      <c r="AK10" s="126">
        <v>0</v>
      </c>
      <c r="AL10" s="131"/>
      <c r="AM10" s="130"/>
      <c r="AN10" s="126">
        <v>0</v>
      </c>
      <c r="AO10" s="126">
        <v>0</v>
      </c>
      <c r="AP10" s="131"/>
      <c r="AQ10" s="130"/>
      <c r="AR10" s="126">
        <v>0</v>
      </c>
      <c r="AS10" s="126">
        <v>0</v>
      </c>
      <c r="AT10" s="131"/>
      <c r="AU10" s="130"/>
      <c r="AV10" s="126">
        <v>0</v>
      </c>
      <c r="AW10" s="126">
        <v>0</v>
      </c>
      <c r="AX10" s="131"/>
      <c r="AY10" s="130"/>
      <c r="AZ10" s="126">
        <v>0</v>
      </c>
      <c r="BA10" s="126">
        <v>0</v>
      </c>
      <c r="BB10" s="131"/>
      <c r="BC10" s="130"/>
      <c r="BD10" s="126">
        <v>0</v>
      </c>
      <c r="BE10" s="126">
        <v>0</v>
      </c>
      <c r="BF10" s="131"/>
      <c r="BG10" s="130"/>
      <c r="BH10" s="126">
        <v>0</v>
      </c>
      <c r="BI10" s="126">
        <v>0</v>
      </c>
      <c r="BJ10" s="131"/>
      <c r="BK10" s="130"/>
      <c r="BL10" s="126">
        <v>0</v>
      </c>
      <c r="BM10" s="126">
        <v>0</v>
      </c>
      <c r="BN10" s="131"/>
      <c r="BO10" s="130"/>
      <c r="BP10" s="126">
        <v>0</v>
      </c>
      <c r="BQ10" s="126">
        <v>0</v>
      </c>
      <c r="BR10" s="131"/>
      <c r="BS10" s="130"/>
      <c r="BT10" s="126">
        <v>0</v>
      </c>
      <c r="BU10" s="126">
        <v>0</v>
      </c>
      <c r="BV10" s="131"/>
      <c r="BW10" s="130"/>
      <c r="BX10" s="126">
        <v>0</v>
      </c>
      <c r="BY10" s="126">
        <v>0</v>
      </c>
      <c r="BZ10" s="131"/>
      <c r="CA10" s="130"/>
      <c r="CB10" s="126">
        <v>0</v>
      </c>
      <c r="CC10" s="126">
        <v>0</v>
      </c>
      <c r="CD10" s="131"/>
      <c r="CE10" s="130"/>
      <c r="CF10" s="126">
        <v>0</v>
      </c>
      <c r="CG10" s="126">
        <v>0</v>
      </c>
      <c r="CH10" s="131"/>
      <c r="CI10" s="130"/>
      <c r="CJ10" s="126">
        <v>0</v>
      </c>
      <c r="CK10" s="126">
        <v>0</v>
      </c>
      <c r="CL10" s="131"/>
      <c r="CM10" s="130"/>
      <c r="CN10" s="126">
        <v>0</v>
      </c>
      <c r="CO10" s="126">
        <v>0</v>
      </c>
      <c r="CP10" s="131"/>
      <c r="CQ10" s="130"/>
      <c r="CR10" s="126">
        <v>0</v>
      </c>
      <c r="CS10" s="126">
        <v>0</v>
      </c>
      <c r="CT10" s="131"/>
      <c r="CU10" s="130"/>
      <c r="CV10" s="126">
        <v>0</v>
      </c>
      <c r="CW10" s="126">
        <v>0</v>
      </c>
      <c r="CX10" s="131"/>
      <c r="CY10" s="130"/>
      <c r="CZ10" s="126">
        <v>0</v>
      </c>
      <c r="DA10" s="126">
        <v>0</v>
      </c>
      <c r="DB10" s="131"/>
      <c r="DC10" s="130"/>
      <c r="DD10" s="126">
        <v>0</v>
      </c>
      <c r="DE10" s="126">
        <v>0</v>
      </c>
      <c r="DF10" s="131"/>
      <c r="DG10" s="130"/>
      <c r="DH10" s="126">
        <v>0</v>
      </c>
      <c r="DI10" s="126">
        <v>0</v>
      </c>
      <c r="DJ10" s="131"/>
      <c r="DK10" s="130"/>
      <c r="DL10" s="126">
        <v>0</v>
      </c>
      <c r="DM10" s="126">
        <v>0</v>
      </c>
      <c r="DN10" s="131"/>
      <c r="DO10" s="130"/>
      <c r="DP10" s="126">
        <v>0</v>
      </c>
      <c r="DQ10" s="126">
        <v>0</v>
      </c>
      <c r="DR10" s="131"/>
      <c r="DS10" s="130"/>
      <c r="DT10" s="126">
        <v>0</v>
      </c>
      <c r="DU10" s="126">
        <v>0</v>
      </c>
    </row>
    <row r="11" spans="1:125" s="123" customFormat="1" ht="12" customHeight="1">
      <c r="A11" s="124" t="s">
        <v>277</v>
      </c>
      <c r="B11" s="125" t="s">
        <v>282</v>
      </c>
      <c r="C11" s="124" t="s">
        <v>283</v>
      </c>
      <c r="D11" s="126">
        <f t="shared" si="0"/>
        <v>1024919</v>
      </c>
      <c r="E11" s="126">
        <f t="shared" si="1"/>
        <v>0</v>
      </c>
      <c r="F11" s="131" t="s">
        <v>280</v>
      </c>
      <c r="G11" s="130" t="s">
        <v>281</v>
      </c>
      <c r="H11" s="126">
        <v>930781</v>
      </c>
      <c r="I11" s="126">
        <v>0</v>
      </c>
      <c r="J11" s="131" t="s">
        <v>333</v>
      </c>
      <c r="K11" s="130" t="s">
        <v>334</v>
      </c>
      <c r="L11" s="126">
        <v>94138</v>
      </c>
      <c r="M11" s="126">
        <v>0</v>
      </c>
      <c r="N11" s="131"/>
      <c r="O11" s="130"/>
      <c r="P11" s="126">
        <v>0</v>
      </c>
      <c r="Q11" s="126">
        <v>0</v>
      </c>
      <c r="R11" s="131"/>
      <c r="S11" s="130"/>
      <c r="T11" s="126">
        <v>0</v>
      </c>
      <c r="U11" s="126">
        <v>0</v>
      </c>
      <c r="V11" s="131"/>
      <c r="W11" s="130"/>
      <c r="X11" s="126">
        <v>0</v>
      </c>
      <c r="Y11" s="126">
        <v>0</v>
      </c>
      <c r="Z11" s="131"/>
      <c r="AA11" s="130"/>
      <c r="AB11" s="126">
        <v>0</v>
      </c>
      <c r="AC11" s="126">
        <v>0</v>
      </c>
      <c r="AD11" s="131"/>
      <c r="AE11" s="130"/>
      <c r="AF11" s="126">
        <v>0</v>
      </c>
      <c r="AG11" s="126">
        <v>0</v>
      </c>
      <c r="AH11" s="131"/>
      <c r="AI11" s="130"/>
      <c r="AJ11" s="126">
        <v>0</v>
      </c>
      <c r="AK11" s="126">
        <v>0</v>
      </c>
      <c r="AL11" s="131"/>
      <c r="AM11" s="130"/>
      <c r="AN11" s="126">
        <v>0</v>
      </c>
      <c r="AO11" s="126">
        <v>0</v>
      </c>
      <c r="AP11" s="131"/>
      <c r="AQ11" s="130"/>
      <c r="AR11" s="126">
        <v>0</v>
      </c>
      <c r="AS11" s="126">
        <v>0</v>
      </c>
      <c r="AT11" s="131"/>
      <c r="AU11" s="130"/>
      <c r="AV11" s="126">
        <v>0</v>
      </c>
      <c r="AW11" s="126">
        <v>0</v>
      </c>
      <c r="AX11" s="131"/>
      <c r="AY11" s="130"/>
      <c r="AZ11" s="126">
        <v>0</v>
      </c>
      <c r="BA11" s="126">
        <v>0</v>
      </c>
      <c r="BB11" s="131"/>
      <c r="BC11" s="130"/>
      <c r="BD11" s="126">
        <v>0</v>
      </c>
      <c r="BE11" s="126">
        <v>0</v>
      </c>
      <c r="BF11" s="131"/>
      <c r="BG11" s="130"/>
      <c r="BH11" s="126">
        <v>0</v>
      </c>
      <c r="BI11" s="126">
        <v>0</v>
      </c>
      <c r="BJ11" s="131"/>
      <c r="BK11" s="130"/>
      <c r="BL11" s="126">
        <v>0</v>
      </c>
      <c r="BM11" s="126">
        <v>0</v>
      </c>
      <c r="BN11" s="131"/>
      <c r="BO11" s="130"/>
      <c r="BP11" s="126">
        <v>0</v>
      </c>
      <c r="BQ11" s="126">
        <v>0</v>
      </c>
      <c r="BR11" s="131"/>
      <c r="BS11" s="130"/>
      <c r="BT11" s="126">
        <v>0</v>
      </c>
      <c r="BU11" s="126">
        <v>0</v>
      </c>
      <c r="BV11" s="131"/>
      <c r="BW11" s="130"/>
      <c r="BX11" s="126">
        <v>0</v>
      </c>
      <c r="BY11" s="126">
        <v>0</v>
      </c>
      <c r="BZ11" s="131"/>
      <c r="CA11" s="130"/>
      <c r="CB11" s="126">
        <v>0</v>
      </c>
      <c r="CC11" s="126">
        <v>0</v>
      </c>
      <c r="CD11" s="131"/>
      <c r="CE11" s="130"/>
      <c r="CF11" s="126">
        <v>0</v>
      </c>
      <c r="CG11" s="126">
        <v>0</v>
      </c>
      <c r="CH11" s="131"/>
      <c r="CI11" s="130"/>
      <c r="CJ11" s="126">
        <v>0</v>
      </c>
      <c r="CK11" s="126">
        <v>0</v>
      </c>
      <c r="CL11" s="131"/>
      <c r="CM11" s="130"/>
      <c r="CN11" s="126">
        <v>0</v>
      </c>
      <c r="CO11" s="126">
        <v>0</v>
      </c>
      <c r="CP11" s="131"/>
      <c r="CQ11" s="130"/>
      <c r="CR11" s="126">
        <v>0</v>
      </c>
      <c r="CS11" s="126">
        <v>0</v>
      </c>
      <c r="CT11" s="131"/>
      <c r="CU11" s="130"/>
      <c r="CV11" s="126">
        <v>0</v>
      </c>
      <c r="CW11" s="126">
        <v>0</v>
      </c>
      <c r="CX11" s="131"/>
      <c r="CY11" s="130"/>
      <c r="CZ11" s="126">
        <v>0</v>
      </c>
      <c r="DA11" s="126">
        <v>0</v>
      </c>
      <c r="DB11" s="131"/>
      <c r="DC11" s="130"/>
      <c r="DD11" s="126">
        <v>0</v>
      </c>
      <c r="DE11" s="126">
        <v>0</v>
      </c>
      <c r="DF11" s="131"/>
      <c r="DG11" s="130"/>
      <c r="DH11" s="126">
        <v>0</v>
      </c>
      <c r="DI11" s="126">
        <v>0</v>
      </c>
      <c r="DJ11" s="131"/>
      <c r="DK11" s="130"/>
      <c r="DL11" s="126">
        <v>0</v>
      </c>
      <c r="DM11" s="126">
        <v>0</v>
      </c>
      <c r="DN11" s="131"/>
      <c r="DO11" s="130"/>
      <c r="DP11" s="126">
        <v>0</v>
      </c>
      <c r="DQ11" s="126">
        <v>0</v>
      </c>
      <c r="DR11" s="131"/>
      <c r="DS11" s="130"/>
      <c r="DT11" s="126">
        <v>0</v>
      </c>
      <c r="DU11" s="126">
        <v>0</v>
      </c>
    </row>
    <row r="12" spans="1:125" s="123" customFormat="1" ht="12" customHeight="1">
      <c r="A12" s="124" t="s">
        <v>277</v>
      </c>
      <c r="B12" s="125" t="s">
        <v>296</v>
      </c>
      <c r="C12" s="124" t="s">
        <v>297</v>
      </c>
      <c r="D12" s="139">
        <f t="shared" si="0"/>
        <v>1676224</v>
      </c>
      <c r="E12" s="139">
        <f t="shared" si="1"/>
        <v>192491</v>
      </c>
      <c r="F12" s="125" t="s">
        <v>294</v>
      </c>
      <c r="G12" s="124" t="s">
        <v>295</v>
      </c>
      <c r="H12" s="139">
        <v>1092147</v>
      </c>
      <c r="I12" s="139">
        <v>77635</v>
      </c>
      <c r="J12" s="125" t="s">
        <v>319</v>
      </c>
      <c r="K12" s="124" t="s">
        <v>320</v>
      </c>
      <c r="L12" s="139">
        <v>256437</v>
      </c>
      <c r="M12" s="139">
        <v>39420</v>
      </c>
      <c r="N12" s="125" t="s">
        <v>324</v>
      </c>
      <c r="O12" s="124" t="s">
        <v>325</v>
      </c>
      <c r="P12" s="139">
        <v>103607</v>
      </c>
      <c r="Q12" s="139">
        <v>23429</v>
      </c>
      <c r="R12" s="125" t="s">
        <v>326</v>
      </c>
      <c r="S12" s="124" t="s">
        <v>327</v>
      </c>
      <c r="T12" s="139">
        <v>97424</v>
      </c>
      <c r="U12" s="139">
        <v>20956</v>
      </c>
      <c r="V12" s="125" t="s">
        <v>328</v>
      </c>
      <c r="W12" s="124" t="s">
        <v>329</v>
      </c>
      <c r="X12" s="139">
        <v>126609</v>
      </c>
      <c r="Y12" s="139">
        <v>31051</v>
      </c>
      <c r="Z12" s="125"/>
      <c r="AA12" s="124"/>
      <c r="AB12" s="139">
        <v>0</v>
      </c>
      <c r="AC12" s="139">
        <v>0</v>
      </c>
      <c r="AD12" s="125"/>
      <c r="AE12" s="124"/>
      <c r="AF12" s="139">
        <v>0</v>
      </c>
      <c r="AG12" s="139">
        <v>0</v>
      </c>
      <c r="AH12" s="125"/>
      <c r="AI12" s="124"/>
      <c r="AJ12" s="139">
        <v>0</v>
      </c>
      <c r="AK12" s="139">
        <v>0</v>
      </c>
      <c r="AL12" s="125"/>
      <c r="AM12" s="124"/>
      <c r="AN12" s="139">
        <v>0</v>
      </c>
      <c r="AO12" s="139">
        <v>0</v>
      </c>
      <c r="AP12" s="125"/>
      <c r="AQ12" s="124"/>
      <c r="AR12" s="139">
        <v>0</v>
      </c>
      <c r="AS12" s="139">
        <v>0</v>
      </c>
      <c r="AT12" s="125"/>
      <c r="AU12" s="124"/>
      <c r="AV12" s="139">
        <v>0</v>
      </c>
      <c r="AW12" s="139">
        <v>0</v>
      </c>
      <c r="AX12" s="125"/>
      <c r="AY12" s="124"/>
      <c r="AZ12" s="139">
        <v>0</v>
      </c>
      <c r="BA12" s="139">
        <v>0</v>
      </c>
      <c r="BB12" s="125"/>
      <c r="BC12" s="124"/>
      <c r="BD12" s="139">
        <v>0</v>
      </c>
      <c r="BE12" s="139">
        <v>0</v>
      </c>
      <c r="BF12" s="125"/>
      <c r="BG12" s="124"/>
      <c r="BH12" s="139">
        <v>0</v>
      </c>
      <c r="BI12" s="139">
        <v>0</v>
      </c>
      <c r="BJ12" s="125"/>
      <c r="BK12" s="124"/>
      <c r="BL12" s="139">
        <v>0</v>
      </c>
      <c r="BM12" s="139">
        <v>0</v>
      </c>
      <c r="BN12" s="125"/>
      <c r="BO12" s="124"/>
      <c r="BP12" s="139">
        <v>0</v>
      </c>
      <c r="BQ12" s="139">
        <v>0</v>
      </c>
      <c r="BR12" s="125"/>
      <c r="BS12" s="124"/>
      <c r="BT12" s="139">
        <v>0</v>
      </c>
      <c r="BU12" s="139">
        <v>0</v>
      </c>
      <c r="BV12" s="125"/>
      <c r="BW12" s="124"/>
      <c r="BX12" s="139">
        <v>0</v>
      </c>
      <c r="BY12" s="139">
        <v>0</v>
      </c>
      <c r="BZ12" s="125"/>
      <c r="CA12" s="124"/>
      <c r="CB12" s="139">
        <v>0</v>
      </c>
      <c r="CC12" s="139">
        <v>0</v>
      </c>
      <c r="CD12" s="125"/>
      <c r="CE12" s="124"/>
      <c r="CF12" s="139">
        <v>0</v>
      </c>
      <c r="CG12" s="139">
        <v>0</v>
      </c>
      <c r="CH12" s="125"/>
      <c r="CI12" s="124"/>
      <c r="CJ12" s="139">
        <v>0</v>
      </c>
      <c r="CK12" s="139">
        <v>0</v>
      </c>
      <c r="CL12" s="125"/>
      <c r="CM12" s="124"/>
      <c r="CN12" s="139">
        <v>0</v>
      </c>
      <c r="CO12" s="139">
        <v>0</v>
      </c>
      <c r="CP12" s="125"/>
      <c r="CQ12" s="124"/>
      <c r="CR12" s="139">
        <v>0</v>
      </c>
      <c r="CS12" s="139">
        <v>0</v>
      </c>
      <c r="CT12" s="125"/>
      <c r="CU12" s="124"/>
      <c r="CV12" s="139">
        <v>0</v>
      </c>
      <c r="CW12" s="139">
        <v>0</v>
      </c>
      <c r="CX12" s="125"/>
      <c r="CY12" s="124"/>
      <c r="CZ12" s="139">
        <v>0</v>
      </c>
      <c r="DA12" s="139">
        <v>0</v>
      </c>
      <c r="DB12" s="125"/>
      <c r="DC12" s="124"/>
      <c r="DD12" s="139">
        <v>0</v>
      </c>
      <c r="DE12" s="139">
        <v>0</v>
      </c>
      <c r="DF12" s="125"/>
      <c r="DG12" s="124"/>
      <c r="DH12" s="139">
        <v>0</v>
      </c>
      <c r="DI12" s="139">
        <v>0</v>
      </c>
      <c r="DJ12" s="125"/>
      <c r="DK12" s="124"/>
      <c r="DL12" s="139">
        <v>0</v>
      </c>
      <c r="DM12" s="139">
        <v>0</v>
      </c>
      <c r="DN12" s="125"/>
      <c r="DO12" s="124"/>
      <c r="DP12" s="139">
        <v>0</v>
      </c>
      <c r="DQ12" s="139">
        <v>0</v>
      </c>
      <c r="DR12" s="125"/>
      <c r="DS12" s="124"/>
      <c r="DT12" s="139">
        <v>0</v>
      </c>
      <c r="DU12" s="139">
        <v>0</v>
      </c>
    </row>
    <row r="13" spans="1:125" s="123" customFormat="1" ht="12" customHeight="1">
      <c r="A13" s="124" t="s">
        <v>277</v>
      </c>
      <c r="B13" s="125" t="s">
        <v>313</v>
      </c>
      <c r="C13" s="124" t="s">
        <v>314</v>
      </c>
      <c r="D13" s="139">
        <f t="shared" si="0"/>
        <v>217124</v>
      </c>
      <c r="E13" s="139">
        <f t="shared" si="1"/>
        <v>156302</v>
      </c>
      <c r="F13" s="125" t="s">
        <v>311</v>
      </c>
      <c r="G13" s="124" t="s">
        <v>312</v>
      </c>
      <c r="H13" s="139">
        <v>132185</v>
      </c>
      <c r="I13" s="139">
        <v>104665</v>
      </c>
      <c r="J13" s="125" t="s">
        <v>342</v>
      </c>
      <c r="K13" s="124" t="s">
        <v>200</v>
      </c>
      <c r="L13" s="139">
        <v>84939</v>
      </c>
      <c r="M13" s="139">
        <v>51637</v>
      </c>
      <c r="N13" s="125"/>
      <c r="O13" s="124"/>
      <c r="P13" s="139">
        <v>0</v>
      </c>
      <c r="Q13" s="139">
        <v>0</v>
      </c>
      <c r="R13" s="125"/>
      <c r="S13" s="124"/>
      <c r="T13" s="139">
        <v>0</v>
      </c>
      <c r="U13" s="139">
        <v>0</v>
      </c>
      <c r="V13" s="125"/>
      <c r="W13" s="124"/>
      <c r="X13" s="139">
        <v>0</v>
      </c>
      <c r="Y13" s="139">
        <v>0</v>
      </c>
      <c r="Z13" s="125"/>
      <c r="AA13" s="124"/>
      <c r="AB13" s="139">
        <v>0</v>
      </c>
      <c r="AC13" s="139">
        <v>0</v>
      </c>
      <c r="AD13" s="125"/>
      <c r="AE13" s="124"/>
      <c r="AF13" s="139">
        <v>0</v>
      </c>
      <c r="AG13" s="139">
        <v>0</v>
      </c>
      <c r="AH13" s="125"/>
      <c r="AI13" s="124"/>
      <c r="AJ13" s="139">
        <v>0</v>
      </c>
      <c r="AK13" s="139">
        <v>0</v>
      </c>
      <c r="AL13" s="125"/>
      <c r="AM13" s="124"/>
      <c r="AN13" s="139">
        <v>0</v>
      </c>
      <c r="AO13" s="139">
        <v>0</v>
      </c>
      <c r="AP13" s="125"/>
      <c r="AQ13" s="124"/>
      <c r="AR13" s="139">
        <v>0</v>
      </c>
      <c r="AS13" s="139">
        <v>0</v>
      </c>
      <c r="AT13" s="125"/>
      <c r="AU13" s="124"/>
      <c r="AV13" s="139">
        <v>0</v>
      </c>
      <c r="AW13" s="139">
        <v>0</v>
      </c>
      <c r="AX13" s="125"/>
      <c r="AY13" s="124"/>
      <c r="AZ13" s="139">
        <v>0</v>
      </c>
      <c r="BA13" s="139">
        <v>0</v>
      </c>
      <c r="BB13" s="125"/>
      <c r="BC13" s="124"/>
      <c r="BD13" s="139">
        <v>0</v>
      </c>
      <c r="BE13" s="139">
        <v>0</v>
      </c>
      <c r="BF13" s="125"/>
      <c r="BG13" s="124"/>
      <c r="BH13" s="139">
        <v>0</v>
      </c>
      <c r="BI13" s="139">
        <v>0</v>
      </c>
      <c r="BJ13" s="125"/>
      <c r="BK13" s="124"/>
      <c r="BL13" s="139">
        <v>0</v>
      </c>
      <c r="BM13" s="139">
        <v>0</v>
      </c>
      <c r="BN13" s="125"/>
      <c r="BO13" s="124"/>
      <c r="BP13" s="139">
        <v>0</v>
      </c>
      <c r="BQ13" s="139">
        <v>0</v>
      </c>
      <c r="BR13" s="125"/>
      <c r="BS13" s="124"/>
      <c r="BT13" s="139">
        <v>0</v>
      </c>
      <c r="BU13" s="139">
        <v>0</v>
      </c>
      <c r="BV13" s="125"/>
      <c r="BW13" s="124"/>
      <c r="BX13" s="139">
        <v>0</v>
      </c>
      <c r="BY13" s="139">
        <v>0</v>
      </c>
      <c r="BZ13" s="125"/>
      <c r="CA13" s="124"/>
      <c r="CB13" s="139">
        <v>0</v>
      </c>
      <c r="CC13" s="139">
        <v>0</v>
      </c>
      <c r="CD13" s="125"/>
      <c r="CE13" s="124"/>
      <c r="CF13" s="139">
        <v>0</v>
      </c>
      <c r="CG13" s="139">
        <v>0</v>
      </c>
      <c r="CH13" s="125"/>
      <c r="CI13" s="124"/>
      <c r="CJ13" s="139">
        <v>0</v>
      </c>
      <c r="CK13" s="139">
        <v>0</v>
      </c>
      <c r="CL13" s="125"/>
      <c r="CM13" s="124"/>
      <c r="CN13" s="139">
        <v>0</v>
      </c>
      <c r="CO13" s="139">
        <v>0</v>
      </c>
      <c r="CP13" s="125"/>
      <c r="CQ13" s="124"/>
      <c r="CR13" s="139">
        <v>0</v>
      </c>
      <c r="CS13" s="139">
        <v>0</v>
      </c>
      <c r="CT13" s="125"/>
      <c r="CU13" s="124"/>
      <c r="CV13" s="139">
        <v>0</v>
      </c>
      <c r="CW13" s="139">
        <v>0</v>
      </c>
      <c r="CX13" s="125"/>
      <c r="CY13" s="124"/>
      <c r="CZ13" s="139">
        <v>0</v>
      </c>
      <c r="DA13" s="139">
        <v>0</v>
      </c>
      <c r="DB13" s="125"/>
      <c r="DC13" s="124"/>
      <c r="DD13" s="139">
        <v>0</v>
      </c>
      <c r="DE13" s="139">
        <v>0</v>
      </c>
      <c r="DF13" s="125"/>
      <c r="DG13" s="124"/>
      <c r="DH13" s="139">
        <v>0</v>
      </c>
      <c r="DI13" s="139">
        <v>0</v>
      </c>
      <c r="DJ13" s="125"/>
      <c r="DK13" s="124"/>
      <c r="DL13" s="139">
        <v>0</v>
      </c>
      <c r="DM13" s="139">
        <v>0</v>
      </c>
      <c r="DN13" s="125"/>
      <c r="DO13" s="124"/>
      <c r="DP13" s="139">
        <v>0</v>
      </c>
      <c r="DQ13" s="139">
        <v>0</v>
      </c>
      <c r="DR13" s="125"/>
      <c r="DS13" s="124"/>
      <c r="DT13" s="139">
        <v>0</v>
      </c>
      <c r="DU13" s="139">
        <v>0</v>
      </c>
    </row>
    <row r="14" spans="1:125" s="123" customFormat="1" ht="12" customHeight="1">
      <c r="A14" s="124" t="s">
        <v>277</v>
      </c>
      <c r="B14" s="125" t="s">
        <v>304</v>
      </c>
      <c r="C14" s="124" t="s">
        <v>305</v>
      </c>
      <c r="D14" s="139">
        <f t="shared" si="0"/>
        <v>463153</v>
      </c>
      <c r="E14" s="139">
        <f t="shared" si="1"/>
        <v>155388</v>
      </c>
      <c r="F14" s="125" t="s">
        <v>302</v>
      </c>
      <c r="G14" s="124" t="s">
        <v>303</v>
      </c>
      <c r="H14" s="139">
        <v>143577</v>
      </c>
      <c r="I14" s="139">
        <v>41955</v>
      </c>
      <c r="J14" s="125" t="s">
        <v>309</v>
      </c>
      <c r="K14" s="124" t="s">
        <v>310</v>
      </c>
      <c r="L14" s="139">
        <v>178314</v>
      </c>
      <c r="M14" s="139">
        <v>52832</v>
      </c>
      <c r="N14" s="125" t="s">
        <v>336</v>
      </c>
      <c r="O14" s="124" t="s">
        <v>337</v>
      </c>
      <c r="P14" s="139">
        <v>44000</v>
      </c>
      <c r="Q14" s="139">
        <v>24862</v>
      </c>
      <c r="R14" s="125" t="s">
        <v>338</v>
      </c>
      <c r="S14" s="124" t="s">
        <v>339</v>
      </c>
      <c r="T14" s="139">
        <v>97262</v>
      </c>
      <c r="U14" s="139">
        <v>35739</v>
      </c>
      <c r="V14" s="125"/>
      <c r="W14" s="124"/>
      <c r="X14" s="139">
        <v>0</v>
      </c>
      <c r="Y14" s="139">
        <v>0</v>
      </c>
      <c r="Z14" s="125"/>
      <c r="AA14" s="124"/>
      <c r="AB14" s="139">
        <v>0</v>
      </c>
      <c r="AC14" s="139">
        <v>0</v>
      </c>
      <c r="AD14" s="125"/>
      <c r="AE14" s="124"/>
      <c r="AF14" s="139">
        <v>0</v>
      </c>
      <c r="AG14" s="139">
        <v>0</v>
      </c>
      <c r="AH14" s="125"/>
      <c r="AI14" s="124"/>
      <c r="AJ14" s="139">
        <v>0</v>
      </c>
      <c r="AK14" s="139">
        <v>0</v>
      </c>
      <c r="AL14" s="125"/>
      <c r="AM14" s="124"/>
      <c r="AN14" s="139">
        <v>0</v>
      </c>
      <c r="AO14" s="139">
        <v>0</v>
      </c>
      <c r="AP14" s="125"/>
      <c r="AQ14" s="124"/>
      <c r="AR14" s="139">
        <v>0</v>
      </c>
      <c r="AS14" s="139">
        <v>0</v>
      </c>
      <c r="AT14" s="125"/>
      <c r="AU14" s="124"/>
      <c r="AV14" s="139">
        <v>0</v>
      </c>
      <c r="AW14" s="139">
        <v>0</v>
      </c>
      <c r="AX14" s="125"/>
      <c r="AY14" s="124"/>
      <c r="AZ14" s="139">
        <v>0</v>
      </c>
      <c r="BA14" s="139">
        <v>0</v>
      </c>
      <c r="BB14" s="125"/>
      <c r="BC14" s="124"/>
      <c r="BD14" s="139">
        <v>0</v>
      </c>
      <c r="BE14" s="139">
        <v>0</v>
      </c>
      <c r="BF14" s="125"/>
      <c r="BG14" s="124"/>
      <c r="BH14" s="139">
        <v>0</v>
      </c>
      <c r="BI14" s="139">
        <v>0</v>
      </c>
      <c r="BJ14" s="125"/>
      <c r="BK14" s="124"/>
      <c r="BL14" s="139">
        <v>0</v>
      </c>
      <c r="BM14" s="139">
        <v>0</v>
      </c>
      <c r="BN14" s="125"/>
      <c r="BO14" s="124"/>
      <c r="BP14" s="139">
        <v>0</v>
      </c>
      <c r="BQ14" s="139">
        <v>0</v>
      </c>
      <c r="BR14" s="125"/>
      <c r="BS14" s="124"/>
      <c r="BT14" s="139">
        <v>0</v>
      </c>
      <c r="BU14" s="139">
        <v>0</v>
      </c>
      <c r="BV14" s="125"/>
      <c r="BW14" s="124"/>
      <c r="BX14" s="139">
        <v>0</v>
      </c>
      <c r="BY14" s="139">
        <v>0</v>
      </c>
      <c r="BZ14" s="125"/>
      <c r="CA14" s="124"/>
      <c r="CB14" s="139">
        <v>0</v>
      </c>
      <c r="CC14" s="139">
        <v>0</v>
      </c>
      <c r="CD14" s="125"/>
      <c r="CE14" s="124"/>
      <c r="CF14" s="139">
        <v>0</v>
      </c>
      <c r="CG14" s="139">
        <v>0</v>
      </c>
      <c r="CH14" s="125"/>
      <c r="CI14" s="124"/>
      <c r="CJ14" s="139">
        <v>0</v>
      </c>
      <c r="CK14" s="139">
        <v>0</v>
      </c>
      <c r="CL14" s="125"/>
      <c r="CM14" s="124"/>
      <c r="CN14" s="139">
        <v>0</v>
      </c>
      <c r="CO14" s="139">
        <v>0</v>
      </c>
      <c r="CP14" s="125"/>
      <c r="CQ14" s="124"/>
      <c r="CR14" s="139">
        <v>0</v>
      </c>
      <c r="CS14" s="139">
        <v>0</v>
      </c>
      <c r="CT14" s="125"/>
      <c r="CU14" s="124"/>
      <c r="CV14" s="139">
        <v>0</v>
      </c>
      <c r="CW14" s="139">
        <v>0</v>
      </c>
      <c r="CX14" s="125"/>
      <c r="CY14" s="124"/>
      <c r="CZ14" s="139">
        <v>0</v>
      </c>
      <c r="DA14" s="139">
        <v>0</v>
      </c>
      <c r="DB14" s="125"/>
      <c r="DC14" s="124"/>
      <c r="DD14" s="139">
        <v>0</v>
      </c>
      <c r="DE14" s="139">
        <v>0</v>
      </c>
      <c r="DF14" s="125"/>
      <c r="DG14" s="124"/>
      <c r="DH14" s="139">
        <v>0</v>
      </c>
      <c r="DI14" s="139">
        <v>0</v>
      </c>
      <c r="DJ14" s="125"/>
      <c r="DK14" s="124"/>
      <c r="DL14" s="139">
        <v>0</v>
      </c>
      <c r="DM14" s="139">
        <v>0</v>
      </c>
      <c r="DN14" s="125"/>
      <c r="DO14" s="124"/>
      <c r="DP14" s="139">
        <v>0</v>
      </c>
      <c r="DQ14" s="139">
        <v>0</v>
      </c>
      <c r="DR14" s="125"/>
      <c r="DS14" s="124"/>
      <c r="DT14" s="139">
        <v>0</v>
      </c>
      <c r="DU14" s="139">
        <v>0</v>
      </c>
    </row>
    <row r="15" spans="1:125" s="123" customFormat="1" ht="12" customHeight="1">
      <c r="A15" s="124" t="s">
        <v>277</v>
      </c>
      <c r="B15" s="125" t="s">
        <v>292</v>
      </c>
      <c r="C15" s="124" t="s">
        <v>293</v>
      </c>
      <c r="D15" s="139">
        <f t="shared" si="0"/>
        <v>1308301</v>
      </c>
      <c r="E15" s="139">
        <f t="shared" si="1"/>
        <v>331939</v>
      </c>
      <c r="F15" s="125" t="s">
        <v>290</v>
      </c>
      <c r="G15" s="124" t="s">
        <v>291</v>
      </c>
      <c r="H15" s="139">
        <v>912883</v>
      </c>
      <c r="I15" s="139">
        <v>177494</v>
      </c>
      <c r="J15" s="125" t="s">
        <v>315</v>
      </c>
      <c r="K15" s="124" t="s">
        <v>316</v>
      </c>
      <c r="L15" s="139">
        <v>217312</v>
      </c>
      <c r="M15" s="139">
        <v>67586</v>
      </c>
      <c r="N15" s="125" t="s">
        <v>317</v>
      </c>
      <c r="O15" s="124" t="s">
        <v>318</v>
      </c>
      <c r="P15" s="139">
        <v>0</v>
      </c>
      <c r="Q15" s="139">
        <v>54382</v>
      </c>
      <c r="R15" s="125" t="s">
        <v>331</v>
      </c>
      <c r="S15" s="124" t="s">
        <v>332</v>
      </c>
      <c r="T15" s="139">
        <v>178106</v>
      </c>
      <c r="U15" s="139">
        <v>32477</v>
      </c>
      <c r="V15" s="125"/>
      <c r="W15" s="124"/>
      <c r="X15" s="139">
        <v>0</v>
      </c>
      <c r="Y15" s="139">
        <v>0</v>
      </c>
      <c r="Z15" s="125"/>
      <c r="AA15" s="124"/>
      <c r="AB15" s="139">
        <v>0</v>
      </c>
      <c r="AC15" s="139">
        <v>0</v>
      </c>
      <c r="AD15" s="125"/>
      <c r="AE15" s="124"/>
      <c r="AF15" s="139">
        <v>0</v>
      </c>
      <c r="AG15" s="139">
        <v>0</v>
      </c>
      <c r="AH15" s="125"/>
      <c r="AI15" s="124"/>
      <c r="AJ15" s="139">
        <v>0</v>
      </c>
      <c r="AK15" s="139">
        <v>0</v>
      </c>
      <c r="AL15" s="125"/>
      <c r="AM15" s="124"/>
      <c r="AN15" s="139">
        <v>0</v>
      </c>
      <c r="AO15" s="139">
        <v>0</v>
      </c>
      <c r="AP15" s="125"/>
      <c r="AQ15" s="124"/>
      <c r="AR15" s="139">
        <v>0</v>
      </c>
      <c r="AS15" s="139">
        <v>0</v>
      </c>
      <c r="AT15" s="125"/>
      <c r="AU15" s="124"/>
      <c r="AV15" s="139">
        <v>0</v>
      </c>
      <c r="AW15" s="139">
        <v>0</v>
      </c>
      <c r="AX15" s="125"/>
      <c r="AY15" s="124"/>
      <c r="AZ15" s="139">
        <v>0</v>
      </c>
      <c r="BA15" s="139">
        <v>0</v>
      </c>
      <c r="BB15" s="125"/>
      <c r="BC15" s="124"/>
      <c r="BD15" s="139">
        <v>0</v>
      </c>
      <c r="BE15" s="139">
        <v>0</v>
      </c>
      <c r="BF15" s="125"/>
      <c r="BG15" s="124"/>
      <c r="BH15" s="139">
        <v>0</v>
      </c>
      <c r="BI15" s="139">
        <v>0</v>
      </c>
      <c r="BJ15" s="125"/>
      <c r="BK15" s="124"/>
      <c r="BL15" s="139">
        <v>0</v>
      </c>
      <c r="BM15" s="139">
        <v>0</v>
      </c>
      <c r="BN15" s="125"/>
      <c r="BO15" s="124"/>
      <c r="BP15" s="139">
        <v>0</v>
      </c>
      <c r="BQ15" s="139">
        <v>0</v>
      </c>
      <c r="BR15" s="125"/>
      <c r="BS15" s="124"/>
      <c r="BT15" s="139">
        <v>0</v>
      </c>
      <c r="BU15" s="139">
        <v>0</v>
      </c>
      <c r="BV15" s="125"/>
      <c r="BW15" s="124"/>
      <c r="BX15" s="139">
        <v>0</v>
      </c>
      <c r="BY15" s="139">
        <v>0</v>
      </c>
      <c r="BZ15" s="125"/>
      <c r="CA15" s="124"/>
      <c r="CB15" s="139">
        <v>0</v>
      </c>
      <c r="CC15" s="139">
        <v>0</v>
      </c>
      <c r="CD15" s="125"/>
      <c r="CE15" s="124"/>
      <c r="CF15" s="139">
        <v>0</v>
      </c>
      <c r="CG15" s="139">
        <v>0</v>
      </c>
      <c r="CH15" s="125"/>
      <c r="CI15" s="124"/>
      <c r="CJ15" s="139">
        <v>0</v>
      </c>
      <c r="CK15" s="139">
        <v>0</v>
      </c>
      <c r="CL15" s="125"/>
      <c r="CM15" s="124"/>
      <c r="CN15" s="139">
        <v>0</v>
      </c>
      <c r="CO15" s="139">
        <v>0</v>
      </c>
      <c r="CP15" s="125"/>
      <c r="CQ15" s="124"/>
      <c r="CR15" s="139">
        <v>0</v>
      </c>
      <c r="CS15" s="139">
        <v>0</v>
      </c>
      <c r="CT15" s="125"/>
      <c r="CU15" s="124"/>
      <c r="CV15" s="139">
        <v>0</v>
      </c>
      <c r="CW15" s="139">
        <v>0</v>
      </c>
      <c r="CX15" s="125"/>
      <c r="CY15" s="124"/>
      <c r="CZ15" s="139">
        <v>0</v>
      </c>
      <c r="DA15" s="139">
        <v>0</v>
      </c>
      <c r="DB15" s="125"/>
      <c r="DC15" s="124"/>
      <c r="DD15" s="139">
        <v>0</v>
      </c>
      <c r="DE15" s="139">
        <v>0</v>
      </c>
      <c r="DF15" s="125"/>
      <c r="DG15" s="124"/>
      <c r="DH15" s="139">
        <v>0</v>
      </c>
      <c r="DI15" s="139">
        <v>0</v>
      </c>
      <c r="DJ15" s="125"/>
      <c r="DK15" s="124"/>
      <c r="DL15" s="139">
        <v>0</v>
      </c>
      <c r="DM15" s="139">
        <v>0</v>
      </c>
      <c r="DN15" s="125"/>
      <c r="DO15" s="124"/>
      <c r="DP15" s="139">
        <v>0</v>
      </c>
      <c r="DQ15" s="139">
        <v>0</v>
      </c>
      <c r="DR15" s="125"/>
      <c r="DS15" s="124"/>
      <c r="DT15" s="139">
        <v>0</v>
      </c>
      <c r="DU15" s="139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Y4:BY5"/>
    <mergeCell ref="BZ4:BZ6"/>
    <mergeCell ref="CD4:CD6"/>
    <mergeCell ref="CA4:CA6"/>
    <mergeCell ref="CB4:CB5"/>
    <mergeCell ref="CC4:CC5"/>
    <mergeCell ref="BS4:BS6"/>
    <mergeCell ref="BT4:BT5"/>
    <mergeCell ref="BV4:BV6"/>
    <mergeCell ref="BW4:BW6"/>
    <mergeCell ref="BX4:BX5"/>
    <mergeCell ref="BU4:BU5"/>
    <mergeCell ref="BM4:BM5"/>
    <mergeCell ref="BN4:BN6"/>
    <mergeCell ref="BR4:BR6"/>
    <mergeCell ref="BO4:BO6"/>
    <mergeCell ref="BP4:BP5"/>
    <mergeCell ref="BQ4:BQ5"/>
    <mergeCell ref="BG4:BG6"/>
    <mergeCell ref="BH4:BH5"/>
    <mergeCell ref="BJ4:BJ6"/>
    <mergeCell ref="BK4:BK6"/>
    <mergeCell ref="BL4:BL5"/>
    <mergeCell ref="BI4:BI5"/>
    <mergeCell ref="BA4:BA5"/>
    <mergeCell ref="BB4:BB6"/>
    <mergeCell ref="BF4:BF6"/>
    <mergeCell ref="BC4:BC6"/>
    <mergeCell ref="BD4:BD5"/>
    <mergeCell ref="BE4:BE5"/>
    <mergeCell ref="AU4:AU6"/>
    <mergeCell ref="AV4:AV5"/>
    <mergeCell ref="AX4:AX6"/>
    <mergeCell ref="AY4:AY6"/>
    <mergeCell ref="AZ4:AZ5"/>
    <mergeCell ref="AW4:AW5"/>
    <mergeCell ref="AO4:AO5"/>
    <mergeCell ref="AP4:AP6"/>
    <mergeCell ref="AT4:AT6"/>
    <mergeCell ref="AQ4:AQ6"/>
    <mergeCell ref="AR4:AR5"/>
    <mergeCell ref="AS4:AS5"/>
    <mergeCell ref="AH4:AH6"/>
    <mergeCell ref="AI4:AI6"/>
    <mergeCell ref="AJ4:AJ5"/>
    <mergeCell ref="AL4:AL6"/>
    <mergeCell ref="AM4:AM6"/>
    <mergeCell ref="AN4:AN5"/>
    <mergeCell ref="AK4:AK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B4" sqref="B4"/>
    </sheetView>
  </sheetViews>
  <sheetFormatPr defaultColWidth="0" defaultRowHeight="14.25" customHeight="1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.5" style="12" hidden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8.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350</v>
      </c>
      <c r="D2" s="25" t="s">
        <v>349</v>
      </c>
      <c r="E2" s="134" t="s">
        <v>351</v>
      </c>
      <c r="F2" s="3"/>
      <c r="G2" s="3"/>
      <c r="H2" s="3"/>
      <c r="I2" s="3"/>
      <c r="J2" s="3"/>
      <c r="K2" s="3"/>
      <c r="L2" s="3" t="str">
        <f>LEFT(D2,2)</f>
        <v>09</v>
      </c>
      <c r="M2" s="3" t="str">
        <f>IF(L2&lt;&gt;"",VLOOKUP(L2,$AK$6:$AL$52,2,FALSE),"-")</f>
        <v>栃木県</v>
      </c>
      <c r="N2" s="3"/>
      <c r="O2" s="3"/>
      <c r="AC2" s="5">
        <f>IF(VALUE(D2)=0,0,1)</f>
        <v>1</v>
      </c>
      <c r="AD2" s="35" t="str">
        <f>IF(AC2=0,"",VLOOKUP(D2,'廃棄物事業経費（歳入）'!B7:C41,2,FALSE))</f>
        <v>合計</v>
      </c>
      <c r="AE2" s="35"/>
      <c r="AF2" s="36">
        <f>IF(AC2=0,1,IF(ISERROR(AD2),1,0))</f>
        <v>0</v>
      </c>
      <c r="AH2" s="102">
        <f>COUNTA('廃棄物事業経費（歳入）'!B7:B41)+6</f>
        <v>41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</row>
    <row r="4" spans="2:33" ht="17.25">
      <c r="B4" s="6" t="s">
        <v>518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352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353</v>
      </c>
      <c r="C6" s="173"/>
      <c r="D6" s="174"/>
      <c r="E6" s="13" t="s">
        <v>354</v>
      </c>
      <c r="F6" s="14" t="s">
        <v>355</v>
      </c>
      <c r="H6" s="175" t="s">
        <v>356</v>
      </c>
      <c r="I6" s="176"/>
      <c r="J6" s="176"/>
      <c r="K6" s="177"/>
      <c r="L6" s="13" t="s">
        <v>354</v>
      </c>
      <c r="M6" s="13" t="s">
        <v>355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357</v>
      </c>
      <c r="AL6" s="28" t="s">
        <v>4</v>
      </c>
    </row>
    <row r="7" spans="2:38" ht="19.5" customHeight="1">
      <c r="B7" s="170" t="s">
        <v>358</v>
      </c>
      <c r="C7" s="171"/>
      <c r="D7" s="171"/>
      <c r="E7" s="17">
        <f aca="true" t="shared" si="0" ref="E7:E12">AF7</f>
        <v>993610</v>
      </c>
      <c r="F7" s="17">
        <f aca="true" t="shared" si="1" ref="F7:F12">AF14</f>
        <v>46345</v>
      </c>
      <c r="H7" s="178" t="s">
        <v>359</v>
      </c>
      <c r="I7" s="178" t="s">
        <v>360</v>
      </c>
      <c r="J7" s="189" t="s">
        <v>361</v>
      </c>
      <c r="K7" s="191"/>
      <c r="L7" s="17">
        <f aca="true" t="shared" si="2" ref="L7:L12">AF21</f>
        <v>0</v>
      </c>
      <c r="M7" s="17">
        <f aca="true" t="shared" si="3" ref="M7:M12">AF42</f>
        <v>0</v>
      </c>
      <c r="AC7" s="15" t="s">
        <v>358</v>
      </c>
      <c r="AD7" s="40" t="s">
        <v>362</v>
      </c>
      <c r="AE7" s="39" t="s">
        <v>363</v>
      </c>
      <c r="AF7" s="35">
        <f aca="true" ca="1" t="shared" si="4" ref="AF7:AF62">IF(AF$2=0,INDIRECT("'"&amp;AD7&amp;"'!"&amp;AE7&amp;$AI$2),0)</f>
        <v>993610</v>
      </c>
      <c r="AG7" s="39"/>
      <c r="AH7" s="102" t="str">
        <f>+'廃棄物事業経費（歳入）'!B7</f>
        <v>09000</v>
      </c>
      <c r="AI7" s="2">
        <v>7</v>
      </c>
      <c r="AK7" s="26" t="s">
        <v>364</v>
      </c>
      <c r="AL7" s="28" t="s">
        <v>5</v>
      </c>
    </row>
    <row r="8" spans="2:38" ht="19.5" customHeight="1">
      <c r="B8" s="170" t="s">
        <v>365</v>
      </c>
      <c r="C8" s="171"/>
      <c r="D8" s="171"/>
      <c r="E8" s="17">
        <f t="shared" si="0"/>
        <v>7650</v>
      </c>
      <c r="F8" s="17">
        <f t="shared" si="1"/>
        <v>15393</v>
      </c>
      <c r="H8" s="179"/>
      <c r="I8" s="179"/>
      <c r="J8" s="175" t="s">
        <v>366</v>
      </c>
      <c r="K8" s="177"/>
      <c r="L8" s="17">
        <f t="shared" si="2"/>
        <v>4413670</v>
      </c>
      <c r="M8" s="17">
        <f t="shared" si="3"/>
        <v>115531</v>
      </c>
      <c r="AC8" s="15" t="s">
        <v>365</v>
      </c>
      <c r="AD8" s="40" t="s">
        <v>362</v>
      </c>
      <c r="AE8" s="39" t="s">
        <v>367</v>
      </c>
      <c r="AF8" s="35">
        <f ca="1" t="shared" si="4"/>
        <v>7650</v>
      </c>
      <c r="AG8" s="39"/>
      <c r="AH8" s="102" t="str">
        <f>+'廃棄物事業経費（歳入）'!B8</f>
        <v>09201</v>
      </c>
      <c r="AI8" s="2">
        <v>8</v>
      </c>
      <c r="AK8" s="26" t="s">
        <v>368</v>
      </c>
      <c r="AL8" s="28" t="s">
        <v>6</v>
      </c>
    </row>
    <row r="9" spans="2:38" ht="19.5" customHeight="1">
      <c r="B9" s="170" t="s">
        <v>369</v>
      </c>
      <c r="C9" s="171"/>
      <c r="D9" s="171"/>
      <c r="E9" s="17">
        <f t="shared" si="0"/>
        <v>358500</v>
      </c>
      <c r="F9" s="17">
        <f t="shared" si="1"/>
        <v>18800</v>
      </c>
      <c r="H9" s="179"/>
      <c r="I9" s="179"/>
      <c r="J9" s="189" t="s">
        <v>370</v>
      </c>
      <c r="K9" s="191"/>
      <c r="L9" s="17">
        <f t="shared" si="2"/>
        <v>24946</v>
      </c>
      <c r="M9" s="17">
        <f t="shared" si="3"/>
        <v>0</v>
      </c>
      <c r="AC9" s="15" t="s">
        <v>369</v>
      </c>
      <c r="AD9" s="40" t="s">
        <v>362</v>
      </c>
      <c r="AE9" s="39" t="s">
        <v>371</v>
      </c>
      <c r="AF9" s="35">
        <f ca="1" t="shared" si="4"/>
        <v>358500</v>
      </c>
      <c r="AG9" s="39"/>
      <c r="AH9" s="102" t="str">
        <f>+'廃棄物事業経費（歳入）'!B9</f>
        <v>09202</v>
      </c>
      <c r="AI9" s="2">
        <v>9</v>
      </c>
      <c r="AK9" s="26" t="s">
        <v>372</v>
      </c>
      <c r="AL9" s="28" t="s">
        <v>7</v>
      </c>
    </row>
    <row r="10" spans="2:38" ht="19.5" customHeight="1">
      <c r="B10" s="170" t="s">
        <v>373</v>
      </c>
      <c r="C10" s="171"/>
      <c r="D10" s="171"/>
      <c r="E10" s="17">
        <f t="shared" si="0"/>
        <v>3705553</v>
      </c>
      <c r="F10" s="17">
        <f t="shared" si="1"/>
        <v>601604</v>
      </c>
      <c r="H10" s="179"/>
      <c r="I10" s="180"/>
      <c r="J10" s="189" t="s">
        <v>374</v>
      </c>
      <c r="K10" s="191"/>
      <c r="L10" s="17">
        <f t="shared" si="2"/>
        <v>233648</v>
      </c>
      <c r="M10" s="17">
        <f t="shared" si="3"/>
        <v>664</v>
      </c>
      <c r="AC10" s="15" t="s">
        <v>373</v>
      </c>
      <c r="AD10" s="40" t="s">
        <v>362</v>
      </c>
      <c r="AE10" s="39" t="s">
        <v>375</v>
      </c>
      <c r="AF10" s="35">
        <f ca="1" t="shared" si="4"/>
        <v>3705553</v>
      </c>
      <c r="AG10" s="39"/>
      <c r="AH10" s="102" t="str">
        <f>+'廃棄物事業経費（歳入）'!B10</f>
        <v>09203</v>
      </c>
      <c r="AI10" s="2">
        <v>10</v>
      </c>
      <c r="AK10" s="26" t="s">
        <v>376</v>
      </c>
      <c r="AL10" s="28" t="s">
        <v>8</v>
      </c>
    </row>
    <row r="11" spans="2:38" ht="19.5" customHeight="1">
      <c r="B11" s="186" t="s">
        <v>377</v>
      </c>
      <c r="C11" s="171"/>
      <c r="D11" s="171"/>
      <c r="E11" s="17">
        <f t="shared" si="0"/>
        <v>5590276</v>
      </c>
      <c r="F11" s="17">
        <f t="shared" si="1"/>
        <v>1369999</v>
      </c>
      <c r="H11" s="179"/>
      <c r="I11" s="181" t="s">
        <v>378</v>
      </c>
      <c r="J11" s="181"/>
      <c r="K11" s="181"/>
      <c r="L11" s="17">
        <f t="shared" si="2"/>
        <v>188485</v>
      </c>
      <c r="M11" s="17">
        <f t="shared" si="3"/>
        <v>1045</v>
      </c>
      <c r="AC11" s="15" t="s">
        <v>379</v>
      </c>
      <c r="AD11" s="40" t="s">
        <v>362</v>
      </c>
      <c r="AE11" s="39" t="s">
        <v>380</v>
      </c>
      <c r="AF11" s="35">
        <f ca="1" t="shared" si="4"/>
        <v>5590276</v>
      </c>
      <c r="AG11" s="39"/>
      <c r="AH11" s="102" t="str">
        <f>+'廃棄物事業経費（歳入）'!B11</f>
        <v>09204</v>
      </c>
      <c r="AI11" s="2">
        <v>11</v>
      </c>
      <c r="AK11" s="26" t="s">
        <v>381</v>
      </c>
      <c r="AL11" s="28" t="s">
        <v>9</v>
      </c>
    </row>
    <row r="12" spans="2:38" ht="19.5" customHeight="1">
      <c r="B12" s="170" t="s">
        <v>374</v>
      </c>
      <c r="C12" s="171"/>
      <c r="D12" s="171"/>
      <c r="E12" s="17">
        <f t="shared" si="0"/>
        <v>2106232</v>
      </c>
      <c r="F12" s="17">
        <f t="shared" si="1"/>
        <v>41487</v>
      </c>
      <c r="H12" s="179"/>
      <c r="I12" s="181" t="s">
        <v>382</v>
      </c>
      <c r="J12" s="181"/>
      <c r="K12" s="181"/>
      <c r="L12" s="17">
        <f t="shared" si="2"/>
        <v>2055579</v>
      </c>
      <c r="M12" s="17">
        <f t="shared" si="3"/>
        <v>0</v>
      </c>
      <c r="AC12" s="15" t="s">
        <v>374</v>
      </c>
      <c r="AD12" s="40" t="s">
        <v>362</v>
      </c>
      <c r="AE12" s="39" t="s">
        <v>383</v>
      </c>
      <c r="AF12" s="35">
        <f ca="1" t="shared" si="4"/>
        <v>2106232</v>
      </c>
      <c r="AG12" s="39"/>
      <c r="AH12" s="102" t="str">
        <f>+'廃棄物事業経費（歳入）'!B12</f>
        <v>09205</v>
      </c>
      <c r="AI12" s="2">
        <v>12</v>
      </c>
      <c r="AK12" s="26" t="s">
        <v>384</v>
      </c>
      <c r="AL12" s="28" t="s">
        <v>10</v>
      </c>
    </row>
    <row r="13" spans="2:38" ht="19.5" customHeight="1">
      <c r="B13" s="182" t="s">
        <v>385</v>
      </c>
      <c r="C13" s="183"/>
      <c r="D13" s="183"/>
      <c r="E13" s="18">
        <f>SUM(E7:E12)</f>
        <v>12761821</v>
      </c>
      <c r="F13" s="18">
        <f>SUM(F7:F12)</f>
        <v>2093628</v>
      </c>
      <c r="H13" s="179"/>
      <c r="I13" s="172" t="s">
        <v>386</v>
      </c>
      <c r="J13" s="184"/>
      <c r="K13" s="185"/>
      <c r="L13" s="19">
        <f>SUM(L7:L12)</f>
        <v>6916328</v>
      </c>
      <c r="M13" s="19">
        <f>SUM(M7:M12)</f>
        <v>117240</v>
      </c>
      <c r="AC13" s="15" t="s">
        <v>387</v>
      </c>
      <c r="AD13" s="40" t="s">
        <v>362</v>
      </c>
      <c r="AE13" s="39" t="s">
        <v>388</v>
      </c>
      <c r="AF13" s="35">
        <f ca="1" t="shared" si="4"/>
        <v>16361218</v>
      </c>
      <c r="AG13" s="39"/>
      <c r="AH13" s="102" t="str">
        <f>+'廃棄物事業経費（歳入）'!B13</f>
        <v>09206</v>
      </c>
      <c r="AI13" s="2">
        <v>13</v>
      </c>
      <c r="AK13" s="26" t="s">
        <v>389</v>
      </c>
      <c r="AL13" s="28" t="s">
        <v>11</v>
      </c>
    </row>
    <row r="14" spans="2:38" ht="19.5" customHeight="1">
      <c r="B14" s="20"/>
      <c r="C14" s="168" t="s">
        <v>390</v>
      </c>
      <c r="D14" s="169"/>
      <c r="E14" s="22">
        <f>E13-E11</f>
        <v>7171545</v>
      </c>
      <c r="F14" s="22">
        <f>F13-F11</f>
        <v>723629</v>
      </c>
      <c r="H14" s="180"/>
      <c r="I14" s="20"/>
      <c r="J14" s="24"/>
      <c r="K14" s="21" t="s">
        <v>390</v>
      </c>
      <c r="L14" s="23">
        <f>L13-L12</f>
        <v>4860749</v>
      </c>
      <c r="M14" s="23">
        <f>M13-M12</f>
        <v>117240</v>
      </c>
      <c r="AC14" s="15" t="s">
        <v>358</v>
      </c>
      <c r="AD14" s="40" t="s">
        <v>362</v>
      </c>
      <c r="AE14" s="39" t="s">
        <v>391</v>
      </c>
      <c r="AF14" s="35">
        <f ca="1" t="shared" si="4"/>
        <v>46345</v>
      </c>
      <c r="AG14" s="39"/>
      <c r="AH14" s="102" t="str">
        <f>+'廃棄物事業経費（歳入）'!B14</f>
        <v>09208</v>
      </c>
      <c r="AI14" s="2">
        <v>14</v>
      </c>
      <c r="AK14" s="26" t="s">
        <v>392</v>
      </c>
      <c r="AL14" s="28" t="s">
        <v>12</v>
      </c>
    </row>
    <row r="15" spans="2:38" ht="19.5" customHeight="1">
      <c r="B15" s="170" t="s">
        <v>387</v>
      </c>
      <c r="C15" s="171"/>
      <c r="D15" s="171"/>
      <c r="E15" s="17">
        <f>AF13</f>
        <v>16361218</v>
      </c>
      <c r="F15" s="17">
        <f>AF20</f>
        <v>2860146</v>
      </c>
      <c r="H15" s="192" t="s">
        <v>393</v>
      </c>
      <c r="I15" s="178" t="s">
        <v>394</v>
      </c>
      <c r="J15" s="16" t="s">
        <v>395</v>
      </c>
      <c r="K15" s="27"/>
      <c r="L15" s="17">
        <f aca="true" t="shared" si="5" ref="L15:L28">AF27</f>
        <v>1368223</v>
      </c>
      <c r="M15" s="17">
        <f aca="true" t="shared" si="6" ref="M15:M28">AF48</f>
        <v>345006</v>
      </c>
      <c r="AC15" s="15" t="s">
        <v>365</v>
      </c>
      <c r="AD15" s="40" t="s">
        <v>362</v>
      </c>
      <c r="AE15" s="39" t="s">
        <v>396</v>
      </c>
      <c r="AF15" s="35">
        <f ca="1" t="shared" si="4"/>
        <v>15393</v>
      </c>
      <c r="AG15" s="39"/>
      <c r="AH15" s="102" t="str">
        <f>+'廃棄物事業経費（歳入）'!B15</f>
        <v>09209</v>
      </c>
      <c r="AI15" s="2">
        <v>15</v>
      </c>
      <c r="AK15" s="26" t="s">
        <v>397</v>
      </c>
      <c r="AL15" s="28" t="s">
        <v>13</v>
      </c>
    </row>
    <row r="16" spans="2:38" ht="19.5" customHeight="1">
      <c r="B16" s="187" t="s">
        <v>398</v>
      </c>
      <c r="C16" s="188"/>
      <c r="D16" s="188"/>
      <c r="E16" s="18">
        <f>SUM(E13,E15)</f>
        <v>29123039</v>
      </c>
      <c r="F16" s="18">
        <f>SUM(F13,F15)</f>
        <v>4953774</v>
      </c>
      <c r="H16" s="193"/>
      <c r="I16" s="179"/>
      <c r="J16" s="179" t="s">
        <v>399</v>
      </c>
      <c r="K16" s="13" t="s">
        <v>400</v>
      </c>
      <c r="L16" s="17">
        <f t="shared" si="5"/>
        <v>499188</v>
      </c>
      <c r="M16" s="17">
        <f t="shared" si="6"/>
        <v>379761</v>
      </c>
      <c r="AC16" s="15" t="s">
        <v>369</v>
      </c>
      <c r="AD16" s="40" t="s">
        <v>362</v>
      </c>
      <c r="AE16" s="39" t="s">
        <v>432</v>
      </c>
      <c r="AF16" s="35">
        <f ca="1" t="shared" si="4"/>
        <v>18800</v>
      </c>
      <c r="AG16" s="39"/>
      <c r="AH16" s="102" t="str">
        <f>+'廃棄物事業経費（歳入）'!B16</f>
        <v>09210</v>
      </c>
      <c r="AI16" s="2">
        <v>16</v>
      </c>
      <c r="AK16" s="26" t="s">
        <v>401</v>
      </c>
      <c r="AL16" s="28" t="s">
        <v>14</v>
      </c>
    </row>
    <row r="17" spans="2:38" ht="19.5" customHeight="1">
      <c r="B17" s="20"/>
      <c r="C17" s="168" t="s">
        <v>390</v>
      </c>
      <c r="D17" s="169"/>
      <c r="E17" s="22">
        <f>SUM(E14:E15)</f>
        <v>23532763</v>
      </c>
      <c r="F17" s="22">
        <f>SUM(F14:F15)</f>
        <v>3583775</v>
      </c>
      <c r="H17" s="193"/>
      <c r="I17" s="179"/>
      <c r="J17" s="179"/>
      <c r="K17" s="13" t="s">
        <v>402</v>
      </c>
      <c r="L17" s="17">
        <f t="shared" si="5"/>
        <v>999521</v>
      </c>
      <c r="M17" s="17">
        <f t="shared" si="6"/>
        <v>151245</v>
      </c>
      <c r="AC17" s="15" t="s">
        <v>373</v>
      </c>
      <c r="AD17" s="40" t="s">
        <v>362</v>
      </c>
      <c r="AE17" s="39" t="s">
        <v>512</v>
      </c>
      <c r="AF17" s="35">
        <f ca="1" t="shared" si="4"/>
        <v>601604</v>
      </c>
      <c r="AG17" s="39"/>
      <c r="AH17" s="102" t="str">
        <f>+'廃棄物事業経費（歳入）'!B17</f>
        <v>09211</v>
      </c>
      <c r="AI17" s="2">
        <v>17</v>
      </c>
      <c r="AK17" s="26" t="s">
        <v>513</v>
      </c>
      <c r="AL17" s="28" t="s">
        <v>15</v>
      </c>
    </row>
    <row r="18" spans="8:38" ht="19.5" customHeight="1">
      <c r="H18" s="193"/>
      <c r="I18" s="180"/>
      <c r="J18" s="180"/>
      <c r="K18" s="13" t="s">
        <v>403</v>
      </c>
      <c r="L18" s="17">
        <f t="shared" si="5"/>
        <v>66188</v>
      </c>
      <c r="M18" s="17">
        <f t="shared" si="6"/>
        <v>0</v>
      </c>
      <c r="AC18" s="15" t="s">
        <v>379</v>
      </c>
      <c r="AD18" s="40" t="s">
        <v>362</v>
      </c>
      <c r="AE18" s="39" t="s">
        <v>435</v>
      </c>
      <c r="AF18" s="35">
        <f ca="1" t="shared" si="4"/>
        <v>1369999</v>
      </c>
      <c r="AG18" s="39"/>
      <c r="AH18" s="102" t="str">
        <f>+'廃棄物事業経費（歳入）'!B18</f>
        <v>09213</v>
      </c>
      <c r="AI18" s="2">
        <v>18</v>
      </c>
      <c r="AK18" s="26" t="s">
        <v>514</v>
      </c>
      <c r="AL18" s="28" t="s">
        <v>16</v>
      </c>
    </row>
    <row r="19" spans="8:38" ht="19.5" customHeight="1">
      <c r="H19" s="193"/>
      <c r="I19" s="178" t="s">
        <v>404</v>
      </c>
      <c r="J19" s="189" t="s">
        <v>405</v>
      </c>
      <c r="K19" s="191"/>
      <c r="L19" s="17">
        <f t="shared" si="5"/>
        <v>247713</v>
      </c>
      <c r="M19" s="17">
        <f t="shared" si="6"/>
        <v>41048</v>
      </c>
      <c r="AC19" s="15" t="s">
        <v>374</v>
      </c>
      <c r="AD19" s="40" t="s">
        <v>362</v>
      </c>
      <c r="AE19" s="39" t="s">
        <v>438</v>
      </c>
      <c r="AF19" s="35">
        <f ca="1" t="shared" si="4"/>
        <v>41487</v>
      </c>
      <c r="AG19" s="39"/>
      <c r="AH19" s="102" t="str">
        <f>+'廃棄物事業経費（歳入）'!B19</f>
        <v>09214</v>
      </c>
      <c r="AI19" s="2">
        <v>19</v>
      </c>
      <c r="AK19" s="26" t="s">
        <v>515</v>
      </c>
      <c r="AL19" s="28" t="s">
        <v>17</v>
      </c>
    </row>
    <row r="20" spans="2:38" ht="19.5" customHeight="1">
      <c r="B20" s="186" t="s">
        <v>406</v>
      </c>
      <c r="C20" s="186"/>
      <c r="D20" s="186"/>
      <c r="E20" s="29">
        <f>E11</f>
        <v>5590276</v>
      </c>
      <c r="F20" s="29">
        <f>F11</f>
        <v>1369999</v>
      </c>
      <c r="H20" s="193"/>
      <c r="I20" s="179"/>
      <c r="J20" s="189" t="s">
        <v>407</v>
      </c>
      <c r="K20" s="191"/>
      <c r="L20" s="17">
        <f t="shared" si="5"/>
        <v>2884259</v>
      </c>
      <c r="M20" s="17">
        <f t="shared" si="6"/>
        <v>1005268</v>
      </c>
      <c r="AC20" s="15" t="s">
        <v>387</v>
      </c>
      <c r="AD20" s="40" t="s">
        <v>362</v>
      </c>
      <c r="AE20" s="39" t="s">
        <v>441</v>
      </c>
      <c r="AF20" s="35">
        <f ca="1" t="shared" si="4"/>
        <v>2860146</v>
      </c>
      <c r="AG20" s="39"/>
      <c r="AH20" s="102" t="str">
        <f>+'廃棄物事業経費（歳入）'!B20</f>
        <v>09215</v>
      </c>
      <c r="AI20" s="2">
        <v>20</v>
      </c>
      <c r="AK20" s="26" t="s">
        <v>516</v>
      </c>
      <c r="AL20" s="28" t="s">
        <v>18</v>
      </c>
    </row>
    <row r="21" spans="2:38" ht="19.5" customHeight="1">
      <c r="B21" s="186" t="s">
        <v>408</v>
      </c>
      <c r="C21" s="170"/>
      <c r="D21" s="170"/>
      <c r="E21" s="29">
        <f>L12+L27</f>
        <v>5590276</v>
      </c>
      <c r="F21" s="29">
        <f>M12+M27</f>
        <v>1369999</v>
      </c>
      <c r="H21" s="193"/>
      <c r="I21" s="180"/>
      <c r="J21" s="189" t="s">
        <v>409</v>
      </c>
      <c r="K21" s="191"/>
      <c r="L21" s="17">
        <f t="shared" si="5"/>
        <v>229119</v>
      </c>
      <c r="M21" s="17">
        <f t="shared" si="6"/>
        <v>0</v>
      </c>
      <c r="AB21" s="28" t="s">
        <v>414</v>
      </c>
      <c r="AC21" s="15" t="s">
        <v>410</v>
      </c>
      <c r="AD21" s="40" t="s">
        <v>411</v>
      </c>
      <c r="AE21" s="39" t="s">
        <v>363</v>
      </c>
      <c r="AF21" s="35">
        <f ca="1" t="shared" si="4"/>
        <v>0</v>
      </c>
      <c r="AG21" s="39"/>
      <c r="AH21" s="102" t="str">
        <f>+'廃棄物事業経費（歳入）'!B21</f>
        <v>09216</v>
      </c>
      <c r="AI21" s="2">
        <v>21</v>
      </c>
      <c r="AK21" s="26" t="s">
        <v>412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93"/>
      <c r="I22" s="189" t="s">
        <v>413</v>
      </c>
      <c r="J22" s="190"/>
      <c r="K22" s="191"/>
      <c r="L22" s="17">
        <f t="shared" si="5"/>
        <v>12017</v>
      </c>
      <c r="M22" s="17">
        <f t="shared" si="6"/>
        <v>18590</v>
      </c>
      <c r="AB22" s="28" t="s">
        <v>414</v>
      </c>
      <c r="AC22" s="15" t="s">
        <v>415</v>
      </c>
      <c r="AD22" s="40" t="s">
        <v>411</v>
      </c>
      <c r="AE22" s="39" t="s">
        <v>367</v>
      </c>
      <c r="AF22" s="35">
        <f ca="1" t="shared" si="4"/>
        <v>4413670</v>
      </c>
      <c r="AH22" s="102" t="str">
        <f>+'廃棄物事業経費（歳入）'!B22</f>
        <v>09301</v>
      </c>
      <c r="AI22" s="2">
        <v>22</v>
      </c>
      <c r="AK22" s="26" t="s">
        <v>416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93"/>
      <c r="I23" s="178" t="s">
        <v>417</v>
      </c>
      <c r="J23" s="172" t="s">
        <v>405</v>
      </c>
      <c r="K23" s="185"/>
      <c r="L23" s="17">
        <f t="shared" si="5"/>
        <v>4593975</v>
      </c>
      <c r="M23" s="17">
        <f t="shared" si="6"/>
        <v>238339</v>
      </c>
      <c r="AB23" s="28" t="s">
        <v>414</v>
      </c>
      <c r="AC23" s="1" t="s">
        <v>418</v>
      </c>
      <c r="AD23" s="40" t="s">
        <v>411</v>
      </c>
      <c r="AE23" s="34" t="s">
        <v>371</v>
      </c>
      <c r="AF23" s="35">
        <f ca="1" t="shared" si="4"/>
        <v>24946</v>
      </c>
      <c r="AH23" s="102" t="str">
        <f>+'廃棄物事業経費（歳入）'!B23</f>
        <v>09342</v>
      </c>
      <c r="AI23" s="2">
        <v>23</v>
      </c>
      <c r="AK23" s="26" t="s">
        <v>419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93"/>
      <c r="I24" s="179"/>
      <c r="J24" s="189" t="s">
        <v>407</v>
      </c>
      <c r="K24" s="191"/>
      <c r="L24" s="17">
        <f t="shared" si="5"/>
        <v>6465132</v>
      </c>
      <c r="M24" s="17">
        <f t="shared" si="6"/>
        <v>1068676</v>
      </c>
      <c r="AB24" s="28" t="s">
        <v>414</v>
      </c>
      <c r="AC24" s="15" t="s">
        <v>374</v>
      </c>
      <c r="AD24" s="40" t="s">
        <v>411</v>
      </c>
      <c r="AE24" s="39" t="s">
        <v>375</v>
      </c>
      <c r="AF24" s="35">
        <f ca="1" t="shared" si="4"/>
        <v>233648</v>
      </c>
      <c r="AH24" s="102" t="str">
        <f>+'廃棄物事業経費（歳入）'!B24</f>
        <v>09343</v>
      </c>
      <c r="AI24" s="2">
        <v>24</v>
      </c>
      <c r="AK24" s="26" t="s">
        <v>420</v>
      </c>
      <c r="AL24" s="28" t="s">
        <v>22</v>
      </c>
    </row>
    <row r="25" spans="8:38" ht="19.5" customHeight="1">
      <c r="H25" s="193"/>
      <c r="I25" s="179"/>
      <c r="J25" s="189" t="s">
        <v>409</v>
      </c>
      <c r="K25" s="191"/>
      <c r="L25" s="17">
        <f t="shared" si="5"/>
        <v>711566</v>
      </c>
      <c r="M25" s="17">
        <f t="shared" si="6"/>
        <v>17805</v>
      </c>
      <c r="AB25" s="28" t="s">
        <v>414</v>
      </c>
      <c r="AC25" s="15" t="s">
        <v>378</v>
      </c>
      <c r="AD25" s="40" t="s">
        <v>411</v>
      </c>
      <c r="AE25" s="39" t="s">
        <v>380</v>
      </c>
      <c r="AF25" s="35">
        <f ca="1" t="shared" si="4"/>
        <v>188485</v>
      </c>
      <c r="AH25" s="102" t="str">
        <f>+'廃棄物事業経費（歳入）'!B25</f>
        <v>09344</v>
      </c>
      <c r="AI25" s="2">
        <v>25</v>
      </c>
      <c r="AK25" s="26" t="s">
        <v>421</v>
      </c>
      <c r="AL25" s="28" t="s">
        <v>23</v>
      </c>
    </row>
    <row r="26" spans="8:38" ht="19.5" customHeight="1">
      <c r="H26" s="193"/>
      <c r="I26" s="180"/>
      <c r="J26" s="195" t="s">
        <v>374</v>
      </c>
      <c r="K26" s="196"/>
      <c r="L26" s="17">
        <f t="shared" si="5"/>
        <v>135602</v>
      </c>
      <c r="M26" s="17">
        <f t="shared" si="6"/>
        <v>69313</v>
      </c>
      <c r="AB26" s="28" t="s">
        <v>414</v>
      </c>
      <c r="AC26" s="1" t="s">
        <v>382</v>
      </c>
      <c r="AD26" s="40" t="s">
        <v>411</v>
      </c>
      <c r="AE26" s="34" t="s">
        <v>383</v>
      </c>
      <c r="AF26" s="35">
        <f ca="1" t="shared" si="4"/>
        <v>2055579</v>
      </c>
      <c r="AH26" s="102" t="str">
        <f>+'廃棄物事業経費（歳入）'!B26</f>
        <v>09345</v>
      </c>
      <c r="AI26" s="2">
        <v>26</v>
      </c>
      <c r="AK26" s="26" t="s">
        <v>422</v>
      </c>
      <c r="AL26" s="28" t="s">
        <v>24</v>
      </c>
    </row>
    <row r="27" spans="8:38" ht="19.5" customHeight="1">
      <c r="H27" s="193"/>
      <c r="I27" s="189" t="s">
        <v>382</v>
      </c>
      <c r="J27" s="190"/>
      <c r="K27" s="191"/>
      <c r="L27" s="17">
        <f t="shared" si="5"/>
        <v>3534697</v>
      </c>
      <c r="M27" s="17">
        <f t="shared" si="6"/>
        <v>1369999</v>
      </c>
      <c r="AB27" s="28" t="s">
        <v>414</v>
      </c>
      <c r="AC27" s="1" t="s">
        <v>423</v>
      </c>
      <c r="AD27" s="40" t="s">
        <v>411</v>
      </c>
      <c r="AE27" s="34" t="s">
        <v>424</v>
      </c>
      <c r="AF27" s="35">
        <f ca="1" t="shared" si="4"/>
        <v>1368223</v>
      </c>
      <c r="AH27" s="102" t="str">
        <f>+'廃棄物事業経費（歳入）'!B27</f>
        <v>09361</v>
      </c>
      <c r="AI27" s="2">
        <v>27</v>
      </c>
      <c r="AK27" s="26" t="s">
        <v>425</v>
      </c>
      <c r="AL27" s="28" t="s">
        <v>25</v>
      </c>
    </row>
    <row r="28" spans="8:38" ht="19.5" customHeight="1">
      <c r="H28" s="193"/>
      <c r="I28" s="189" t="s">
        <v>426</v>
      </c>
      <c r="J28" s="190"/>
      <c r="K28" s="191"/>
      <c r="L28" s="17">
        <f t="shared" si="5"/>
        <v>41410</v>
      </c>
      <c r="M28" s="17">
        <f t="shared" si="6"/>
        <v>789</v>
      </c>
      <c r="AB28" s="28" t="s">
        <v>414</v>
      </c>
      <c r="AC28" s="1" t="s">
        <v>427</v>
      </c>
      <c r="AD28" s="40" t="s">
        <v>411</v>
      </c>
      <c r="AE28" s="34" t="s">
        <v>391</v>
      </c>
      <c r="AF28" s="35">
        <f ca="1" t="shared" si="4"/>
        <v>499188</v>
      </c>
      <c r="AH28" s="102" t="str">
        <f>+'廃棄物事業経費（歳入）'!B28</f>
        <v>09364</v>
      </c>
      <c r="AI28" s="2">
        <v>28</v>
      </c>
      <c r="AK28" s="26" t="s">
        <v>428</v>
      </c>
      <c r="AL28" s="28" t="s">
        <v>26</v>
      </c>
    </row>
    <row r="29" spans="8:38" ht="19.5" customHeight="1">
      <c r="H29" s="193"/>
      <c r="I29" s="172" t="s">
        <v>386</v>
      </c>
      <c r="J29" s="184"/>
      <c r="K29" s="185"/>
      <c r="L29" s="19">
        <f>SUM(L15:L28)</f>
        <v>21788610</v>
      </c>
      <c r="M29" s="19">
        <f>SUM(M15:M28)</f>
        <v>4705839</v>
      </c>
      <c r="AB29" s="28" t="s">
        <v>414</v>
      </c>
      <c r="AC29" s="1" t="s">
        <v>429</v>
      </c>
      <c r="AD29" s="40" t="s">
        <v>411</v>
      </c>
      <c r="AE29" s="34" t="s">
        <v>396</v>
      </c>
      <c r="AF29" s="35">
        <f ca="1" t="shared" si="4"/>
        <v>999521</v>
      </c>
      <c r="AH29" s="102" t="str">
        <f>+'廃棄物事業経費（歳入）'!B29</f>
        <v>09367</v>
      </c>
      <c r="AI29" s="2">
        <v>29</v>
      </c>
      <c r="AK29" s="26" t="s">
        <v>430</v>
      </c>
      <c r="AL29" s="28" t="s">
        <v>27</v>
      </c>
    </row>
    <row r="30" spans="8:38" ht="19.5" customHeight="1">
      <c r="H30" s="194"/>
      <c r="I30" s="20"/>
      <c r="J30" s="24"/>
      <c r="K30" s="21" t="s">
        <v>390</v>
      </c>
      <c r="L30" s="23">
        <f>L29-L27</f>
        <v>18253913</v>
      </c>
      <c r="M30" s="23">
        <f>M29-M27</f>
        <v>3335840</v>
      </c>
      <c r="AB30" s="28" t="s">
        <v>414</v>
      </c>
      <c r="AC30" s="1" t="s">
        <v>431</v>
      </c>
      <c r="AD30" s="40" t="s">
        <v>411</v>
      </c>
      <c r="AE30" s="34" t="s">
        <v>432</v>
      </c>
      <c r="AF30" s="35">
        <f ca="1" t="shared" si="4"/>
        <v>66188</v>
      </c>
      <c r="AH30" s="102" t="str">
        <f>+'廃棄物事業経費（歳入）'!B30</f>
        <v>09384</v>
      </c>
      <c r="AI30" s="2">
        <v>30</v>
      </c>
      <c r="AK30" s="26" t="s">
        <v>433</v>
      </c>
      <c r="AL30" s="28" t="s">
        <v>28</v>
      </c>
    </row>
    <row r="31" spans="8:38" ht="19.5" customHeight="1">
      <c r="H31" s="189" t="s">
        <v>374</v>
      </c>
      <c r="I31" s="190"/>
      <c r="J31" s="190"/>
      <c r="K31" s="191"/>
      <c r="L31" s="17">
        <f>AF41</f>
        <v>418101</v>
      </c>
      <c r="M31" s="17">
        <f>AF62</f>
        <v>130695</v>
      </c>
      <c r="AB31" s="28" t="s">
        <v>414</v>
      </c>
      <c r="AC31" s="1" t="s">
        <v>434</v>
      </c>
      <c r="AD31" s="40" t="s">
        <v>411</v>
      </c>
      <c r="AE31" s="34" t="s">
        <v>435</v>
      </c>
      <c r="AF31" s="35">
        <f ca="1" t="shared" si="4"/>
        <v>247713</v>
      </c>
      <c r="AH31" s="102" t="str">
        <f>+'廃棄物事業経費（歳入）'!B31</f>
        <v>09386</v>
      </c>
      <c r="AI31" s="2">
        <v>31</v>
      </c>
      <c r="AK31" s="26" t="s">
        <v>436</v>
      </c>
      <c r="AL31" s="28" t="s">
        <v>29</v>
      </c>
    </row>
    <row r="32" spans="8:38" ht="19.5" customHeight="1">
      <c r="H32" s="172" t="s">
        <v>398</v>
      </c>
      <c r="I32" s="184"/>
      <c r="J32" s="184"/>
      <c r="K32" s="185"/>
      <c r="L32" s="19">
        <f>SUM(L13,L29,L31)</f>
        <v>29123039</v>
      </c>
      <c r="M32" s="19">
        <f>SUM(M13,M29,M31)</f>
        <v>4953774</v>
      </c>
      <c r="AB32" s="28" t="s">
        <v>414</v>
      </c>
      <c r="AC32" s="1" t="s">
        <v>437</v>
      </c>
      <c r="AD32" s="40" t="s">
        <v>411</v>
      </c>
      <c r="AE32" s="34" t="s">
        <v>438</v>
      </c>
      <c r="AF32" s="35">
        <f ca="1" t="shared" si="4"/>
        <v>2884259</v>
      </c>
      <c r="AH32" s="102" t="str">
        <f>+'廃棄物事業経費（歳入）'!B32</f>
        <v>09407</v>
      </c>
      <c r="AI32" s="2">
        <v>32</v>
      </c>
      <c r="AK32" s="26" t="s">
        <v>439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390</v>
      </c>
      <c r="L33" s="23">
        <f>SUM(L14,L30,L31)</f>
        <v>23532763</v>
      </c>
      <c r="M33" s="23">
        <f>SUM(M14,M30,M31)</f>
        <v>3583775</v>
      </c>
      <c r="AB33" s="28" t="s">
        <v>414</v>
      </c>
      <c r="AC33" s="1" t="s">
        <v>440</v>
      </c>
      <c r="AD33" s="40" t="s">
        <v>411</v>
      </c>
      <c r="AE33" s="34" t="s">
        <v>441</v>
      </c>
      <c r="AF33" s="35">
        <f ca="1" t="shared" si="4"/>
        <v>229119</v>
      </c>
      <c r="AH33" s="102" t="str">
        <f>+'廃棄物事業経費（歳入）'!B33</f>
        <v>09411</v>
      </c>
      <c r="AI33" s="2">
        <v>33</v>
      </c>
      <c r="AK33" s="26" t="s">
        <v>442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414</v>
      </c>
      <c r="AC34" s="15" t="s">
        <v>413</v>
      </c>
      <c r="AD34" s="40" t="s">
        <v>411</v>
      </c>
      <c r="AE34" s="34" t="s">
        <v>443</v>
      </c>
      <c r="AF34" s="35">
        <f ca="1" t="shared" si="4"/>
        <v>12017</v>
      </c>
      <c r="AH34" s="102" t="str">
        <f>+'廃棄物事業経費（歳入）'!B34</f>
        <v>09806</v>
      </c>
      <c r="AI34" s="2">
        <v>34</v>
      </c>
      <c r="AK34" s="26" t="s">
        <v>444</v>
      </c>
      <c r="AL34" s="28" t="s">
        <v>32</v>
      </c>
    </row>
    <row r="35" spans="28:38" ht="14.25" hidden="1">
      <c r="AB35" s="28" t="s">
        <v>414</v>
      </c>
      <c r="AC35" s="1" t="s">
        <v>445</v>
      </c>
      <c r="AD35" s="40" t="s">
        <v>411</v>
      </c>
      <c r="AE35" s="34" t="s">
        <v>446</v>
      </c>
      <c r="AF35" s="35">
        <f ca="1" t="shared" si="4"/>
        <v>4593975</v>
      </c>
      <c r="AH35" s="102" t="str">
        <f>+'廃棄物事業経費（歳入）'!B35</f>
        <v>09808</v>
      </c>
      <c r="AI35" s="2">
        <v>35</v>
      </c>
      <c r="AK35" s="135" t="s">
        <v>447</v>
      </c>
      <c r="AL35" s="28" t="s">
        <v>448</v>
      </c>
    </row>
    <row r="36" spans="28:38" ht="14.25" hidden="1">
      <c r="AB36" s="28" t="s">
        <v>414</v>
      </c>
      <c r="AC36" s="1" t="s">
        <v>449</v>
      </c>
      <c r="AD36" s="40" t="s">
        <v>411</v>
      </c>
      <c r="AE36" s="34" t="s">
        <v>450</v>
      </c>
      <c r="AF36" s="35">
        <f ca="1" t="shared" si="4"/>
        <v>6465132</v>
      </c>
      <c r="AH36" s="102" t="str">
        <f>+'廃棄物事業経費（歳入）'!B36</f>
        <v>09821</v>
      </c>
      <c r="AI36" s="2">
        <v>36</v>
      </c>
      <c r="AK36" s="135" t="s">
        <v>451</v>
      </c>
      <c r="AL36" s="28" t="s">
        <v>452</v>
      </c>
    </row>
    <row r="37" spans="28:38" ht="14.25" hidden="1">
      <c r="AB37" s="28" t="s">
        <v>414</v>
      </c>
      <c r="AC37" s="1" t="s">
        <v>453</v>
      </c>
      <c r="AD37" s="40" t="s">
        <v>411</v>
      </c>
      <c r="AE37" s="34" t="s">
        <v>454</v>
      </c>
      <c r="AF37" s="35">
        <f ca="1" t="shared" si="4"/>
        <v>711566</v>
      </c>
      <c r="AH37" s="102" t="str">
        <f>+'廃棄物事業経費（歳入）'!B37</f>
        <v>09831</v>
      </c>
      <c r="AI37" s="2">
        <v>37</v>
      </c>
      <c r="AK37" s="135" t="s">
        <v>455</v>
      </c>
      <c r="AL37" s="28" t="s">
        <v>456</v>
      </c>
    </row>
    <row r="38" spans="28:38" ht="14.25" hidden="1">
      <c r="AB38" s="28" t="s">
        <v>414</v>
      </c>
      <c r="AC38" s="1" t="s">
        <v>374</v>
      </c>
      <c r="AD38" s="40" t="s">
        <v>411</v>
      </c>
      <c r="AE38" s="34" t="s">
        <v>457</v>
      </c>
      <c r="AF38" s="34">
        <f ca="1" t="shared" si="4"/>
        <v>135602</v>
      </c>
      <c r="AH38" s="102" t="str">
        <f>+'廃棄物事業経費（歳入）'!B38</f>
        <v>09833</v>
      </c>
      <c r="AI38" s="2">
        <v>38</v>
      </c>
      <c r="AK38" s="135" t="s">
        <v>458</v>
      </c>
      <c r="AL38" s="28" t="s">
        <v>459</v>
      </c>
    </row>
    <row r="39" spans="28:38" ht="14.25" hidden="1">
      <c r="AB39" s="28" t="s">
        <v>414</v>
      </c>
      <c r="AC39" s="1" t="s">
        <v>382</v>
      </c>
      <c r="AD39" s="40" t="s">
        <v>411</v>
      </c>
      <c r="AE39" s="34" t="s">
        <v>460</v>
      </c>
      <c r="AF39" s="34">
        <f ca="1" t="shared" si="4"/>
        <v>3534697</v>
      </c>
      <c r="AH39" s="102" t="str">
        <f>+'廃棄物事業経費（歳入）'!B39</f>
        <v>09841</v>
      </c>
      <c r="AI39" s="2">
        <v>39</v>
      </c>
      <c r="AK39" s="135" t="s">
        <v>461</v>
      </c>
      <c r="AL39" s="28" t="s">
        <v>462</v>
      </c>
    </row>
    <row r="40" spans="28:38" ht="14.25" hidden="1">
      <c r="AB40" s="28" t="s">
        <v>414</v>
      </c>
      <c r="AC40" s="1" t="s">
        <v>40</v>
      </c>
      <c r="AD40" s="40" t="s">
        <v>411</v>
      </c>
      <c r="AE40" s="34" t="s">
        <v>463</v>
      </c>
      <c r="AF40" s="34">
        <f ca="1" t="shared" si="4"/>
        <v>41410</v>
      </c>
      <c r="AH40" s="102" t="str">
        <f>+'廃棄物事業経費（歳入）'!B40</f>
        <v>09850</v>
      </c>
      <c r="AI40" s="2">
        <v>40</v>
      </c>
      <c r="AK40" s="135" t="s">
        <v>464</v>
      </c>
      <c r="AL40" s="28" t="s">
        <v>465</v>
      </c>
    </row>
    <row r="41" spans="28:38" ht="14.25" hidden="1">
      <c r="AB41" s="28" t="s">
        <v>414</v>
      </c>
      <c r="AC41" s="1" t="s">
        <v>374</v>
      </c>
      <c r="AD41" s="40" t="s">
        <v>411</v>
      </c>
      <c r="AE41" s="34" t="s">
        <v>466</v>
      </c>
      <c r="AF41" s="34">
        <f ca="1" t="shared" si="4"/>
        <v>418101</v>
      </c>
      <c r="AH41" s="102" t="str">
        <f>+'廃棄物事業経費（歳入）'!B41</f>
        <v>09852</v>
      </c>
      <c r="AI41" s="2">
        <v>41</v>
      </c>
      <c r="AK41" s="135" t="s">
        <v>467</v>
      </c>
      <c r="AL41" s="28" t="s">
        <v>468</v>
      </c>
    </row>
    <row r="42" spans="28:38" ht="14.25" hidden="1">
      <c r="AB42" s="28" t="s">
        <v>469</v>
      </c>
      <c r="AC42" s="15" t="s">
        <v>410</v>
      </c>
      <c r="AD42" s="40" t="s">
        <v>411</v>
      </c>
      <c r="AE42" s="34" t="s">
        <v>470</v>
      </c>
      <c r="AF42" s="34">
        <f ca="1" t="shared" si="4"/>
        <v>0</v>
      </c>
      <c r="AH42" s="102" t="e">
        <f>+廃棄物事業経費（歳入）!#REF!</f>
        <v>#REF!</v>
      </c>
      <c r="AI42" s="2">
        <v>42</v>
      </c>
      <c r="AK42" s="135" t="s">
        <v>471</v>
      </c>
      <c r="AL42" s="28" t="s">
        <v>472</v>
      </c>
    </row>
    <row r="43" spans="28:38" ht="14.25" hidden="1">
      <c r="AB43" s="28" t="s">
        <v>469</v>
      </c>
      <c r="AC43" s="15" t="s">
        <v>415</v>
      </c>
      <c r="AD43" s="40" t="s">
        <v>411</v>
      </c>
      <c r="AE43" s="34" t="s">
        <v>473</v>
      </c>
      <c r="AF43" s="34">
        <f ca="1" t="shared" si="4"/>
        <v>115531</v>
      </c>
      <c r="AH43" s="102" t="e">
        <f>+廃棄物事業経費（歳入）!#REF!</f>
        <v>#REF!</v>
      </c>
      <c r="AI43" s="2">
        <v>43</v>
      </c>
      <c r="AK43" s="135" t="s">
        <v>474</v>
      </c>
      <c r="AL43" s="28" t="s">
        <v>475</v>
      </c>
    </row>
    <row r="44" spans="28:38" ht="14.25" hidden="1">
      <c r="AB44" s="28" t="s">
        <v>469</v>
      </c>
      <c r="AC44" s="1" t="s">
        <v>418</v>
      </c>
      <c r="AD44" s="40" t="s">
        <v>411</v>
      </c>
      <c r="AE44" s="34" t="s">
        <v>476</v>
      </c>
      <c r="AF44" s="34">
        <f ca="1" t="shared" si="4"/>
        <v>0</v>
      </c>
      <c r="AH44" s="102" t="e">
        <f>+廃棄物事業経費（歳入）!#REF!</f>
        <v>#REF!</v>
      </c>
      <c r="AI44" s="2">
        <v>44</v>
      </c>
      <c r="AK44" s="135" t="s">
        <v>477</v>
      </c>
      <c r="AL44" s="28" t="s">
        <v>478</v>
      </c>
    </row>
    <row r="45" spans="28:38" ht="14.25" hidden="1">
      <c r="AB45" s="28" t="s">
        <v>469</v>
      </c>
      <c r="AC45" s="15" t="s">
        <v>374</v>
      </c>
      <c r="AD45" s="40" t="s">
        <v>411</v>
      </c>
      <c r="AE45" s="34" t="s">
        <v>479</v>
      </c>
      <c r="AF45" s="34">
        <f ca="1" t="shared" si="4"/>
        <v>664</v>
      </c>
      <c r="AH45" s="102" t="e">
        <f>+廃棄物事業経費（歳入）!#REF!</f>
        <v>#REF!</v>
      </c>
      <c r="AI45" s="2">
        <v>45</v>
      </c>
      <c r="AK45" s="135" t="s">
        <v>480</v>
      </c>
      <c r="AL45" s="28" t="s">
        <v>481</v>
      </c>
    </row>
    <row r="46" spans="28:38" ht="14.25" hidden="1">
      <c r="AB46" s="28" t="s">
        <v>469</v>
      </c>
      <c r="AC46" s="15" t="s">
        <v>378</v>
      </c>
      <c r="AD46" s="40" t="s">
        <v>411</v>
      </c>
      <c r="AE46" s="34" t="s">
        <v>482</v>
      </c>
      <c r="AF46" s="34">
        <f ca="1" t="shared" si="4"/>
        <v>1045</v>
      </c>
      <c r="AH46" s="102" t="e">
        <f>+廃棄物事業経費（歳入）!#REF!</f>
        <v>#REF!</v>
      </c>
      <c r="AI46" s="2">
        <v>46</v>
      </c>
      <c r="AK46" s="135" t="s">
        <v>483</v>
      </c>
      <c r="AL46" s="28" t="s">
        <v>484</v>
      </c>
    </row>
    <row r="47" spans="28:38" ht="14.25" hidden="1">
      <c r="AB47" s="28" t="s">
        <v>469</v>
      </c>
      <c r="AC47" s="1" t="s">
        <v>382</v>
      </c>
      <c r="AD47" s="40" t="s">
        <v>411</v>
      </c>
      <c r="AE47" s="34" t="s">
        <v>485</v>
      </c>
      <c r="AF47" s="34">
        <f ca="1" t="shared" si="4"/>
        <v>0</v>
      </c>
      <c r="AH47" s="102" t="e">
        <f>+廃棄物事業経費（歳入）!#REF!</f>
        <v>#REF!</v>
      </c>
      <c r="AI47" s="2">
        <v>47</v>
      </c>
      <c r="AK47" s="135" t="s">
        <v>486</v>
      </c>
      <c r="AL47" s="28" t="s">
        <v>487</v>
      </c>
    </row>
    <row r="48" spans="28:38" ht="14.25" hidden="1">
      <c r="AB48" s="28" t="s">
        <v>469</v>
      </c>
      <c r="AC48" s="1" t="s">
        <v>423</v>
      </c>
      <c r="AD48" s="40" t="s">
        <v>411</v>
      </c>
      <c r="AE48" s="34" t="s">
        <v>488</v>
      </c>
      <c r="AF48" s="34">
        <f ca="1" t="shared" si="4"/>
        <v>345006</v>
      </c>
      <c r="AH48" s="102" t="e">
        <f>+廃棄物事業経費（歳入）!#REF!</f>
        <v>#REF!</v>
      </c>
      <c r="AI48" s="2">
        <v>48</v>
      </c>
      <c r="AK48" s="135" t="s">
        <v>489</v>
      </c>
      <c r="AL48" s="28" t="s">
        <v>490</v>
      </c>
    </row>
    <row r="49" spans="28:38" ht="14.25" hidden="1">
      <c r="AB49" s="28" t="s">
        <v>469</v>
      </c>
      <c r="AC49" s="1" t="s">
        <v>427</v>
      </c>
      <c r="AD49" s="40" t="s">
        <v>411</v>
      </c>
      <c r="AE49" s="34" t="s">
        <v>491</v>
      </c>
      <c r="AF49" s="34">
        <f ca="1" t="shared" si="4"/>
        <v>379761</v>
      </c>
      <c r="AG49" s="28"/>
      <c r="AH49" s="102" t="e">
        <f>+廃棄物事業経費（歳入）!#REF!</f>
        <v>#REF!</v>
      </c>
      <c r="AI49" s="2">
        <v>49</v>
      </c>
      <c r="AK49" s="135" t="s">
        <v>492</v>
      </c>
      <c r="AL49" s="28" t="s">
        <v>493</v>
      </c>
    </row>
    <row r="50" spans="28:38" ht="14.25" hidden="1">
      <c r="AB50" s="28" t="s">
        <v>469</v>
      </c>
      <c r="AC50" s="1" t="s">
        <v>429</v>
      </c>
      <c r="AD50" s="40" t="s">
        <v>411</v>
      </c>
      <c r="AE50" s="34" t="s">
        <v>494</v>
      </c>
      <c r="AF50" s="34">
        <f ca="1" t="shared" si="4"/>
        <v>151245</v>
      </c>
      <c r="AG50" s="28"/>
      <c r="AH50" s="102" t="e">
        <f>+廃棄物事業経費（歳入）!#REF!</f>
        <v>#REF!</v>
      </c>
      <c r="AI50" s="2">
        <v>50</v>
      </c>
      <c r="AK50" s="135" t="s">
        <v>495</v>
      </c>
      <c r="AL50" s="28" t="s">
        <v>496</v>
      </c>
    </row>
    <row r="51" spans="28:38" ht="14.25" hidden="1">
      <c r="AB51" s="28" t="s">
        <v>469</v>
      </c>
      <c r="AC51" s="1" t="s">
        <v>431</v>
      </c>
      <c r="AD51" s="40" t="s">
        <v>411</v>
      </c>
      <c r="AE51" s="34" t="s">
        <v>497</v>
      </c>
      <c r="AF51" s="34">
        <f ca="1" t="shared" si="4"/>
        <v>0</v>
      </c>
      <c r="AG51" s="28"/>
      <c r="AH51" s="102" t="e">
        <f>+廃棄物事業経費（歳入）!#REF!</f>
        <v>#REF!</v>
      </c>
      <c r="AI51" s="2">
        <v>51</v>
      </c>
      <c r="AK51" s="135" t="s">
        <v>498</v>
      </c>
      <c r="AL51" s="28" t="s">
        <v>499</v>
      </c>
    </row>
    <row r="52" spans="28:38" ht="14.25" hidden="1">
      <c r="AB52" s="28" t="s">
        <v>469</v>
      </c>
      <c r="AC52" s="1" t="s">
        <v>434</v>
      </c>
      <c r="AD52" s="40" t="s">
        <v>411</v>
      </c>
      <c r="AE52" s="34" t="s">
        <v>500</v>
      </c>
      <c r="AF52" s="34">
        <f ca="1" t="shared" si="4"/>
        <v>41048</v>
      </c>
      <c r="AG52" s="28"/>
      <c r="AH52" s="102" t="e">
        <f>+廃棄物事業経費（歳入）!#REF!</f>
        <v>#REF!</v>
      </c>
      <c r="AI52" s="2">
        <v>52</v>
      </c>
      <c r="AK52" s="135" t="s">
        <v>501</v>
      </c>
      <c r="AL52" s="28" t="s">
        <v>502</v>
      </c>
    </row>
    <row r="53" spans="28:35" ht="14.25" hidden="1">
      <c r="AB53" s="28" t="s">
        <v>469</v>
      </c>
      <c r="AC53" s="1" t="s">
        <v>437</v>
      </c>
      <c r="AD53" s="40" t="s">
        <v>411</v>
      </c>
      <c r="AE53" s="34" t="s">
        <v>517</v>
      </c>
      <c r="AF53" s="34">
        <f ca="1" t="shared" si="4"/>
        <v>1005268</v>
      </c>
      <c r="AG53" s="28"/>
      <c r="AH53" s="102" t="e">
        <f>+廃棄物事業経費（歳入）!#REF!</f>
        <v>#REF!</v>
      </c>
      <c r="AI53" s="2">
        <v>53</v>
      </c>
    </row>
    <row r="54" spans="28:35" ht="14.25" hidden="1">
      <c r="AB54" s="28" t="s">
        <v>469</v>
      </c>
      <c r="AC54" s="1" t="s">
        <v>440</v>
      </c>
      <c r="AD54" s="40" t="s">
        <v>411</v>
      </c>
      <c r="AE54" s="34" t="s">
        <v>503</v>
      </c>
      <c r="AF54" s="34">
        <f ca="1" t="shared" si="4"/>
        <v>0</v>
      </c>
      <c r="AG54" s="28"/>
      <c r="AH54" s="102" t="e">
        <f>+廃棄物事業経費（歳入）!#REF!</f>
        <v>#REF!</v>
      </c>
      <c r="AI54" s="2">
        <v>54</v>
      </c>
    </row>
    <row r="55" spans="28:35" ht="14.25" hidden="1">
      <c r="AB55" s="28" t="s">
        <v>469</v>
      </c>
      <c r="AC55" s="15" t="s">
        <v>413</v>
      </c>
      <c r="AD55" s="40" t="s">
        <v>411</v>
      </c>
      <c r="AE55" s="34" t="s">
        <v>504</v>
      </c>
      <c r="AF55" s="34">
        <f ca="1" t="shared" si="4"/>
        <v>18590</v>
      </c>
      <c r="AG55" s="28"/>
      <c r="AH55" s="102" t="e">
        <f>+廃棄物事業経費（歳入）!#REF!</f>
        <v>#REF!</v>
      </c>
      <c r="AI55" s="2">
        <v>55</v>
      </c>
    </row>
    <row r="56" spans="28:35" ht="14.25" hidden="1">
      <c r="AB56" s="28" t="s">
        <v>469</v>
      </c>
      <c r="AC56" s="1" t="s">
        <v>445</v>
      </c>
      <c r="AD56" s="40" t="s">
        <v>411</v>
      </c>
      <c r="AE56" s="34" t="s">
        <v>505</v>
      </c>
      <c r="AF56" s="34">
        <f ca="1" t="shared" si="4"/>
        <v>238339</v>
      </c>
      <c r="AG56" s="28"/>
      <c r="AH56" s="102" t="e">
        <f>+廃棄物事業経費（歳入）!#REF!</f>
        <v>#REF!</v>
      </c>
      <c r="AI56" s="2">
        <v>56</v>
      </c>
    </row>
    <row r="57" spans="28:35" ht="14.25" hidden="1">
      <c r="AB57" s="28" t="s">
        <v>469</v>
      </c>
      <c r="AC57" s="1" t="s">
        <v>449</v>
      </c>
      <c r="AD57" s="40" t="s">
        <v>411</v>
      </c>
      <c r="AE57" s="34" t="s">
        <v>506</v>
      </c>
      <c r="AF57" s="34">
        <f ca="1" t="shared" si="4"/>
        <v>1068676</v>
      </c>
      <c r="AG57" s="28"/>
      <c r="AH57" s="102" t="e">
        <f>+廃棄物事業経費（歳入）!#REF!</f>
        <v>#REF!</v>
      </c>
      <c r="AI57" s="2">
        <v>57</v>
      </c>
    </row>
    <row r="58" spans="28:35" ht="14.25" hidden="1">
      <c r="AB58" s="28" t="s">
        <v>469</v>
      </c>
      <c r="AC58" s="1" t="s">
        <v>453</v>
      </c>
      <c r="AD58" s="40" t="s">
        <v>411</v>
      </c>
      <c r="AE58" s="34" t="s">
        <v>507</v>
      </c>
      <c r="AF58" s="34">
        <f ca="1" t="shared" si="4"/>
        <v>17805</v>
      </c>
      <c r="AG58" s="28"/>
      <c r="AH58" s="102" t="e">
        <f>+廃棄物事業経費（歳入）!#REF!</f>
        <v>#REF!</v>
      </c>
      <c r="AI58" s="2">
        <v>58</v>
      </c>
    </row>
    <row r="59" spans="28:35" ht="14.25" hidden="1">
      <c r="AB59" s="28" t="s">
        <v>469</v>
      </c>
      <c r="AC59" s="1" t="s">
        <v>374</v>
      </c>
      <c r="AD59" s="40" t="s">
        <v>411</v>
      </c>
      <c r="AE59" s="34" t="s">
        <v>508</v>
      </c>
      <c r="AF59" s="34">
        <f ca="1" t="shared" si="4"/>
        <v>69313</v>
      </c>
      <c r="AG59" s="28"/>
      <c r="AH59" s="102" t="e">
        <f>+廃棄物事業経費（歳入）!#REF!</f>
        <v>#REF!</v>
      </c>
      <c r="AI59" s="2">
        <v>59</v>
      </c>
    </row>
    <row r="60" spans="28:35" ht="14.25" hidden="1">
      <c r="AB60" s="28" t="s">
        <v>469</v>
      </c>
      <c r="AC60" s="1" t="s">
        <v>382</v>
      </c>
      <c r="AD60" s="40" t="s">
        <v>411</v>
      </c>
      <c r="AE60" s="34" t="s">
        <v>509</v>
      </c>
      <c r="AF60" s="34">
        <f ca="1" t="shared" si="4"/>
        <v>1369999</v>
      </c>
      <c r="AG60" s="28"/>
      <c r="AH60" s="102" t="e">
        <f>+廃棄物事業経費（歳入）!#REF!</f>
        <v>#REF!</v>
      </c>
      <c r="AI60" s="2">
        <v>60</v>
      </c>
    </row>
    <row r="61" spans="28:35" ht="14.25" hidden="1">
      <c r="AB61" s="28" t="s">
        <v>469</v>
      </c>
      <c r="AC61" s="1" t="s">
        <v>40</v>
      </c>
      <c r="AD61" s="40" t="s">
        <v>411</v>
      </c>
      <c r="AE61" s="34" t="s">
        <v>510</v>
      </c>
      <c r="AF61" s="34">
        <f ca="1" t="shared" si="4"/>
        <v>789</v>
      </c>
      <c r="AG61" s="28"/>
      <c r="AH61" s="102" t="e">
        <f>+廃棄物事業経費（歳入）!#REF!</f>
        <v>#REF!</v>
      </c>
      <c r="AI61" s="2">
        <v>61</v>
      </c>
    </row>
    <row r="62" spans="28:35" ht="14.25" hidden="1">
      <c r="AB62" s="28" t="s">
        <v>469</v>
      </c>
      <c r="AC62" s="1" t="s">
        <v>374</v>
      </c>
      <c r="AD62" s="40" t="s">
        <v>411</v>
      </c>
      <c r="AE62" s="34" t="s">
        <v>511</v>
      </c>
      <c r="AF62" s="34">
        <f ca="1" t="shared" si="4"/>
        <v>130695</v>
      </c>
      <c r="AG62" s="28"/>
      <c r="AH62" s="102" t="e">
        <f>+廃棄物事業経費（歳入）!#REF!</f>
        <v>#REF!</v>
      </c>
      <c r="AI62" s="2">
        <v>62</v>
      </c>
    </row>
    <row r="63" spans="29:35" ht="14.25" hidden="1">
      <c r="AC63" s="28"/>
      <c r="AD63" s="28"/>
      <c r="AE63" s="28"/>
      <c r="AF63" s="28"/>
      <c r="AG63" s="28"/>
      <c r="AH63" s="102" t="e">
        <f>+廃棄物事業経費（歳入）!#REF!</f>
        <v>#REF!</v>
      </c>
      <c r="AI63" s="2">
        <v>63</v>
      </c>
    </row>
    <row r="64" spans="29:35" ht="14.25" hidden="1">
      <c r="AC64" s="28"/>
      <c r="AD64" s="28"/>
      <c r="AE64" s="28"/>
      <c r="AF64" s="28"/>
      <c r="AG64" s="28"/>
      <c r="AH64" s="102" t="e">
        <f>+廃棄物事業経費（歳入）!#REF!</f>
        <v>#REF!</v>
      </c>
      <c r="AI64" s="2">
        <v>64</v>
      </c>
    </row>
    <row r="65" spans="34:35" ht="14.25" hidden="1">
      <c r="AH65" s="102" t="e">
        <f>+廃棄物事業経費（歳入）!#REF!</f>
        <v>#REF!</v>
      </c>
      <c r="AI65" s="2">
        <v>65</v>
      </c>
    </row>
    <row r="66" spans="34:35" ht="14.25" hidden="1">
      <c r="AH66" s="102" t="e">
        <f>+廃棄物事業経費（歳入）!#REF!</f>
        <v>#REF!</v>
      </c>
      <c r="AI66" s="2">
        <v>66</v>
      </c>
    </row>
    <row r="67" spans="34:35" ht="14.25" hidden="1">
      <c r="AH67" s="102" t="e">
        <f>+廃棄物事業経費（歳入）!#REF!</f>
        <v>#REF!</v>
      </c>
      <c r="AI67" s="2">
        <v>67</v>
      </c>
    </row>
    <row r="68" spans="34:35" ht="14.25" hidden="1">
      <c r="AH68" s="102" t="e">
        <f>+廃棄物事業経費（歳入）!#REF!</f>
        <v>#REF!</v>
      </c>
      <c r="AI68" s="2">
        <v>68</v>
      </c>
    </row>
    <row r="69" spans="34:35" ht="14.25" hidden="1">
      <c r="AH69" s="102" t="e">
        <f>+廃棄物事業経費（歳入）!#REF!</f>
        <v>#REF!</v>
      </c>
      <c r="AI69" s="2">
        <v>69</v>
      </c>
    </row>
    <row r="70" spans="34:35" ht="14.25" hidden="1">
      <c r="AH70" s="102" t="e">
        <f>+廃棄物事業経費（歳入）!#REF!</f>
        <v>#REF!</v>
      </c>
      <c r="AI70" s="2">
        <v>70</v>
      </c>
    </row>
    <row r="71" spans="34:35" ht="14.25" hidden="1">
      <c r="AH71" s="102" t="e">
        <f>+廃棄物事業経費（歳入）!#REF!</f>
        <v>#REF!</v>
      </c>
      <c r="AI71" s="2">
        <v>71</v>
      </c>
    </row>
    <row r="72" spans="34:35" ht="14.25" hidden="1">
      <c r="AH72" s="102" t="e">
        <f>+廃棄物事業経費（歳入）!#REF!</f>
        <v>#REF!</v>
      </c>
      <c r="AI72" s="2">
        <v>72</v>
      </c>
    </row>
    <row r="73" spans="34:35" ht="14.25" hidden="1">
      <c r="AH73" s="102" t="e">
        <f>+廃棄物事業経費（歳入）!#REF!</f>
        <v>#REF!</v>
      </c>
      <c r="AI73" s="2">
        <v>73</v>
      </c>
    </row>
    <row r="74" spans="34:35" ht="14.25" hidden="1">
      <c r="AH74" s="102" t="e">
        <f>+廃棄物事業経費（歳入）!#REF!</f>
        <v>#REF!</v>
      </c>
      <c r="AI74" s="2">
        <v>74</v>
      </c>
    </row>
    <row r="75" spans="34:35" ht="14.25" hidden="1">
      <c r="AH75" s="102" t="e">
        <f>+廃棄物事業経費（歳入）!#REF!</f>
        <v>#REF!</v>
      </c>
      <c r="AI75" s="2">
        <v>75</v>
      </c>
    </row>
    <row r="76" spans="34:35" ht="14.25" hidden="1">
      <c r="AH76" s="102" t="e">
        <f>+廃棄物事業経費（歳入）!#REF!</f>
        <v>#REF!</v>
      </c>
      <c r="AI76" s="2">
        <v>76</v>
      </c>
    </row>
    <row r="77" spans="34:35" ht="14.25" hidden="1">
      <c r="AH77" s="102" t="e">
        <f>+廃棄物事業経費（歳入）!#REF!</f>
        <v>#REF!</v>
      </c>
      <c r="AI77" s="2">
        <v>77</v>
      </c>
    </row>
    <row r="78" spans="34:35" ht="14.25" hidden="1">
      <c r="AH78" s="102" t="e">
        <f>+廃棄物事業経費（歳入）!#REF!</f>
        <v>#REF!</v>
      </c>
      <c r="AI78" s="2">
        <v>78</v>
      </c>
    </row>
    <row r="79" spans="34:35" ht="14.25" hidden="1">
      <c r="AH79" s="102" t="e">
        <f>+廃棄物事業経費（歳入）!#REF!</f>
        <v>#REF!</v>
      </c>
      <c r="AI79" s="2">
        <v>79</v>
      </c>
    </row>
    <row r="80" spans="34:35" ht="14.25" hidden="1">
      <c r="AH80" s="102" t="e">
        <f>+廃棄物事業経費（歳入）!#REF!</f>
        <v>#REF!</v>
      </c>
      <c r="AI80" s="2">
        <v>80</v>
      </c>
    </row>
    <row r="81" spans="34:35" ht="14.25" hidden="1">
      <c r="AH81" s="102" t="e">
        <f>+廃棄物事業経費（歳入）!#REF!</f>
        <v>#REF!</v>
      </c>
      <c r="AI81" s="2">
        <v>81</v>
      </c>
    </row>
    <row r="82" spans="34:35" ht="14.25" hidden="1">
      <c r="AH82" s="102" t="e">
        <f>+廃棄物事業経費（歳入）!#REF!</f>
        <v>#REF!</v>
      </c>
      <c r="AI82" s="2">
        <v>82</v>
      </c>
    </row>
    <row r="83" spans="34:35" ht="14.25" hidden="1">
      <c r="AH83" s="102" t="e">
        <f>+廃棄物事業経費（歳入）!#REF!</f>
        <v>#REF!</v>
      </c>
      <c r="AI83" s="2">
        <v>83</v>
      </c>
    </row>
    <row r="84" spans="34:35" ht="14.25" hidden="1">
      <c r="AH84" s="102" t="e">
        <f>+廃棄物事業経費（歳入）!#REF!</f>
        <v>#REF!</v>
      </c>
      <c r="AI84" s="2">
        <v>84</v>
      </c>
    </row>
    <row r="85" spans="34:35" ht="14.25" hidden="1">
      <c r="AH85" s="102" t="e">
        <f>+廃棄物事業経費（歳入）!#REF!</f>
        <v>#REF!</v>
      </c>
      <c r="AI85" s="2">
        <v>85</v>
      </c>
    </row>
    <row r="86" spans="34:35" ht="14.25" hidden="1">
      <c r="AH86" s="102" t="e">
        <f>+廃棄物事業経費（歳入）!#REF!</f>
        <v>#REF!</v>
      </c>
      <c r="AI86" s="2">
        <v>86</v>
      </c>
    </row>
    <row r="87" spans="34:35" ht="14.25" hidden="1">
      <c r="AH87" s="102" t="e">
        <f>+廃棄物事業経費（歳入）!#REF!</f>
        <v>#REF!</v>
      </c>
      <c r="AI87" s="2">
        <v>87</v>
      </c>
    </row>
    <row r="88" spans="34:35" ht="14.25" hidden="1">
      <c r="AH88" s="102" t="e">
        <f>+廃棄物事業経費（歳入）!#REF!</f>
        <v>#REF!</v>
      </c>
      <c r="AI88" s="2">
        <v>88</v>
      </c>
    </row>
    <row r="89" spans="34:35" ht="14.25" hidden="1">
      <c r="AH89" s="102" t="e">
        <f>+廃棄物事業経費（歳入）!#REF!</f>
        <v>#REF!</v>
      </c>
      <c r="AI89" s="2">
        <v>89</v>
      </c>
    </row>
    <row r="90" spans="34:35" ht="14.25" hidden="1">
      <c r="AH90" s="102" t="e">
        <f>+廃棄物事業経費（歳入）!#REF!</f>
        <v>#REF!</v>
      </c>
      <c r="AI90" s="2">
        <v>90</v>
      </c>
    </row>
    <row r="91" spans="34:35" ht="14.25" hidden="1">
      <c r="AH91" s="102" t="e">
        <f>+廃棄物事業経費（歳入）!#REF!</f>
        <v>#REF!</v>
      </c>
      <c r="AI91" s="2">
        <v>91</v>
      </c>
    </row>
    <row r="92" spans="34:35" ht="14.25" hidden="1">
      <c r="AH92" s="102" t="e">
        <f>+廃棄物事業経費（歳入）!#REF!</f>
        <v>#REF!</v>
      </c>
      <c r="AI92" s="2">
        <v>92</v>
      </c>
    </row>
    <row r="93" spans="34:35" ht="14.25" hidden="1">
      <c r="AH93" s="102" t="e">
        <f>+廃棄物事業経費（歳入）!#REF!</f>
        <v>#REF!</v>
      </c>
      <c r="AI93" s="2">
        <v>93</v>
      </c>
    </row>
    <row r="94" spans="34:35" ht="14.25" hidden="1">
      <c r="AH94" s="102" t="e">
        <f>+廃棄物事業経費（歳入）!#REF!</f>
        <v>#REF!</v>
      </c>
      <c r="AI94" s="2">
        <v>94</v>
      </c>
    </row>
    <row r="95" spans="34:35" ht="14.25" hidden="1">
      <c r="AH95" s="102" t="e">
        <f>+廃棄物事業経費（歳入）!#REF!</f>
        <v>#REF!</v>
      </c>
      <c r="AI95" s="2">
        <v>95</v>
      </c>
    </row>
    <row r="96" spans="34:35" ht="14.25" hidden="1">
      <c r="AH96" s="102" t="e">
        <f>+廃棄物事業経費（歳入）!#REF!</f>
        <v>#REF!</v>
      </c>
      <c r="AI96" s="2">
        <v>96</v>
      </c>
    </row>
    <row r="97" spans="34:35" ht="14.25" hidden="1">
      <c r="AH97" s="102" t="e">
        <f>+廃棄物事業経費（歳入）!#REF!</f>
        <v>#REF!</v>
      </c>
      <c r="AI97" s="2">
        <v>97</v>
      </c>
    </row>
    <row r="98" spans="34:35" ht="14.25" hidden="1">
      <c r="AH98" s="102" t="e">
        <f>+廃棄物事業経費（歳入）!#REF!</f>
        <v>#REF!</v>
      </c>
      <c r="AI98" s="2">
        <v>98</v>
      </c>
    </row>
    <row r="99" spans="34:35" ht="14.25" hidden="1">
      <c r="AH99" s="102" t="e">
        <f>+廃棄物事業経費（歳入）!#REF!</f>
        <v>#REF!</v>
      </c>
      <c r="AI99" s="2">
        <v>99</v>
      </c>
    </row>
    <row r="100" spans="34:35" ht="14.25" hidden="1">
      <c r="AH100" s="102" t="e">
        <f>+廃棄物事業経費（歳入）!#REF!</f>
        <v>#REF!</v>
      </c>
      <c r="AI100" s="2">
        <v>100</v>
      </c>
    </row>
    <row r="101" spans="34:35" ht="14.25" hidden="1">
      <c r="AH101" s="102" t="e">
        <f>+廃棄物事業経費（歳入）!#REF!</f>
        <v>#REF!</v>
      </c>
      <c r="AI101" s="2">
        <v>101</v>
      </c>
    </row>
    <row r="102" spans="34:35" ht="14.25" hidden="1">
      <c r="AH102" s="102" t="e">
        <f>+廃棄物事業経費（歳入）!#REF!</f>
        <v>#REF!</v>
      </c>
      <c r="AI102" s="2">
        <v>102</v>
      </c>
    </row>
    <row r="103" spans="34:35" ht="14.25" hidden="1">
      <c r="AH103" s="102" t="e">
        <f>+廃棄物事業経費（歳入）!#REF!</f>
        <v>#REF!</v>
      </c>
      <c r="AI103" s="2">
        <v>103</v>
      </c>
    </row>
    <row r="104" spans="34:35" ht="14.25" hidden="1">
      <c r="AH104" s="102" t="e">
        <f>+廃棄物事業経費（歳入）!#REF!</f>
        <v>#REF!</v>
      </c>
      <c r="AI104" s="2">
        <v>104</v>
      </c>
    </row>
    <row r="105" spans="34:35" ht="14.25" hidden="1">
      <c r="AH105" s="102" t="e">
        <f>+廃棄物事業経費（歳入）!#REF!</f>
        <v>#REF!</v>
      </c>
      <c r="AI105" s="2">
        <v>105</v>
      </c>
    </row>
    <row r="106" spans="34:35" ht="14.25" hidden="1">
      <c r="AH106" s="102" t="e">
        <f>+廃棄物事業経費（歳入）!#REF!</f>
        <v>#REF!</v>
      </c>
      <c r="AI106" s="2">
        <v>106</v>
      </c>
    </row>
    <row r="107" spans="34:35" ht="14.25" hidden="1">
      <c r="AH107" s="102" t="e">
        <f>+廃棄物事業経費（歳入）!#REF!</f>
        <v>#REF!</v>
      </c>
      <c r="AI107" s="2">
        <v>107</v>
      </c>
    </row>
    <row r="108" spans="34:35" ht="14.25" hidden="1">
      <c r="AH108" s="102" t="e">
        <f>+廃棄物事業経費（歳入）!#REF!</f>
        <v>#REF!</v>
      </c>
      <c r="AI108" s="2">
        <v>108</v>
      </c>
    </row>
    <row r="109" spans="34:35" ht="14.25" hidden="1">
      <c r="AH109" s="102" t="e">
        <f>+廃棄物事業経費（歳入）!#REF!</f>
        <v>#REF!</v>
      </c>
      <c r="AI109" s="2">
        <v>109</v>
      </c>
    </row>
    <row r="110" spans="34:35" ht="14.25" hidden="1">
      <c r="AH110" s="102" t="e">
        <f>+廃棄物事業経費（歳入）!#REF!</f>
        <v>#REF!</v>
      </c>
      <c r="AI110" s="2">
        <v>110</v>
      </c>
    </row>
    <row r="111" spans="34:35" ht="14.25" hidden="1">
      <c r="AH111" s="102" t="e">
        <f>+廃棄物事業経費（歳入）!#REF!</f>
        <v>#REF!</v>
      </c>
      <c r="AI111" s="2">
        <v>111</v>
      </c>
    </row>
    <row r="112" spans="34:35" ht="14.25" hidden="1">
      <c r="AH112" s="102" t="e">
        <f>+廃棄物事業経費（歳入）!#REF!</f>
        <v>#REF!</v>
      </c>
      <c r="AI112" s="2">
        <v>112</v>
      </c>
    </row>
    <row r="113" spans="34:35" ht="14.25" hidden="1">
      <c r="AH113" s="102" t="e">
        <f>+廃棄物事業経費（歳入）!#REF!</f>
        <v>#REF!</v>
      </c>
      <c r="AI113" s="2">
        <v>113</v>
      </c>
    </row>
    <row r="114" spans="34:35" ht="14.25" hidden="1">
      <c r="AH114" s="102" t="e">
        <f>+廃棄物事業経費（歳入）!#REF!</f>
        <v>#REF!</v>
      </c>
      <c r="AI114" s="2">
        <v>114</v>
      </c>
    </row>
    <row r="115" spans="34:35" ht="14.25" hidden="1">
      <c r="AH115" s="102" t="e">
        <f>+廃棄物事業経費（歳入）!#REF!</f>
        <v>#REF!</v>
      </c>
      <c r="AI115" s="2">
        <v>115</v>
      </c>
    </row>
    <row r="116" spans="34:35" ht="14.25" hidden="1">
      <c r="AH116" s="102" t="e">
        <f>+廃棄物事業経費（歳入）!#REF!</f>
        <v>#REF!</v>
      </c>
      <c r="AI116" s="2">
        <v>116</v>
      </c>
    </row>
    <row r="117" spans="34:35" ht="14.25" hidden="1">
      <c r="AH117" s="102" t="e">
        <f>+廃棄物事業経費（歳入）!#REF!</f>
        <v>#REF!</v>
      </c>
      <c r="AI117" s="2">
        <v>117</v>
      </c>
    </row>
    <row r="118" spans="34:35" ht="14.25" hidden="1">
      <c r="AH118" s="102" t="e">
        <f>+廃棄物事業経費（歳入）!#REF!</f>
        <v>#REF!</v>
      </c>
      <c r="AI118" s="2">
        <v>118</v>
      </c>
    </row>
    <row r="119" spans="34:35" ht="14.25" hidden="1">
      <c r="AH119" s="102" t="e">
        <f>+廃棄物事業経費（歳入）!#REF!</f>
        <v>#REF!</v>
      </c>
      <c r="AI119" s="2">
        <v>119</v>
      </c>
    </row>
    <row r="120" spans="34:35" ht="14.25" hidden="1">
      <c r="AH120" s="102" t="e">
        <f>+廃棄物事業経費（歳入）!#REF!</f>
        <v>#REF!</v>
      </c>
      <c r="AI120" s="2">
        <v>120</v>
      </c>
    </row>
    <row r="121" spans="34:35" ht="14.25" hidden="1">
      <c r="AH121" s="102" t="e">
        <f>+廃棄物事業経費（歳入）!#REF!</f>
        <v>#REF!</v>
      </c>
      <c r="AI121" s="2">
        <v>121</v>
      </c>
    </row>
    <row r="122" spans="34:35" ht="14.25" hidden="1">
      <c r="AH122" s="102" t="e">
        <f>+廃棄物事業経費（歳入）!#REF!</f>
        <v>#REF!</v>
      </c>
      <c r="AI122" s="2">
        <v>122</v>
      </c>
    </row>
    <row r="123" spans="34:35" ht="14.25" hidden="1">
      <c r="AH123" s="102" t="e">
        <f>+廃棄物事業経費（歳入）!#REF!</f>
        <v>#REF!</v>
      </c>
      <c r="AI123" s="2">
        <v>123</v>
      </c>
    </row>
    <row r="124" spans="34:35" ht="14.25" hidden="1">
      <c r="AH124" s="102" t="e">
        <f>+廃棄物事業経費（歳入）!#REF!</f>
        <v>#REF!</v>
      </c>
      <c r="AI124" s="2">
        <v>124</v>
      </c>
    </row>
    <row r="125" spans="34:35" ht="14.25" hidden="1">
      <c r="AH125" s="102" t="e">
        <f>+廃棄物事業経費（歳入）!#REF!</f>
        <v>#REF!</v>
      </c>
      <c r="AI125" s="2">
        <v>125</v>
      </c>
    </row>
    <row r="126" spans="34:35" ht="14.25" hidden="1">
      <c r="AH126" s="102" t="e">
        <f>+廃棄物事業経費（歳入）!#REF!</f>
        <v>#REF!</v>
      </c>
      <c r="AI126" s="2">
        <v>126</v>
      </c>
    </row>
    <row r="127" spans="34:35" ht="14.25" hidden="1">
      <c r="AH127" s="102" t="e">
        <f>+廃棄物事業経費（歳入）!#REF!</f>
        <v>#REF!</v>
      </c>
      <c r="AI127" s="2">
        <v>127</v>
      </c>
    </row>
    <row r="128" spans="34:35" ht="14.25" hidden="1">
      <c r="AH128" s="102" t="e">
        <f>+廃棄物事業経費（歳入）!#REF!</f>
        <v>#REF!</v>
      </c>
      <c r="AI128" s="2">
        <v>128</v>
      </c>
    </row>
    <row r="129" spans="34:35" ht="14.25" hidden="1">
      <c r="AH129" s="102" t="e">
        <f>+廃棄物事業経費（歳入）!#REF!</f>
        <v>#REF!</v>
      </c>
      <c r="AI129" s="2">
        <v>129</v>
      </c>
    </row>
    <row r="130" spans="34:35" ht="14.25" hidden="1">
      <c r="AH130" s="102" t="e">
        <f>+廃棄物事業経費（歳入）!#REF!</f>
        <v>#REF!</v>
      </c>
      <c r="AI130" s="2">
        <v>130</v>
      </c>
    </row>
    <row r="131" spans="34:35" ht="14.25" hidden="1">
      <c r="AH131" s="102" t="e">
        <f>+廃棄物事業経費（歳入）!#REF!</f>
        <v>#REF!</v>
      </c>
      <c r="AI131" s="2">
        <v>131</v>
      </c>
    </row>
    <row r="132" spans="34:35" ht="14.25" hidden="1">
      <c r="AH132" s="102" t="e">
        <f>+廃棄物事業経費（歳入）!#REF!</f>
        <v>#REF!</v>
      </c>
      <c r="AI132" s="2">
        <v>132</v>
      </c>
    </row>
    <row r="133" spans="34:35" ht="14.25" hidden="1">
      <c r="AH133" s="102" t="e">
        <f>+廃棄物事業経費（歳入）!#REF!</f>
        <v>#REF!</v>
      </c>
      <c r="AI133" s="2">
        <v>133</v>
      </c>
    </row>
    <row r="134" spans="34:35" ht="14.25" hidden="1">
      <c r="AH134" s="102" t="e">
        <f>+廃棄物事業経費（歳入）!#REF!</f>
        <v>#REF!</v>
      </c>
      <c r="AI134" s="2">
        <v>134</v>
      </c>
    </row>
    <row r="135" spans="34:35" ht="14.25" hidden="1">
      <c r="AH135" s="102" t="e">
        <f>+廃棄物事業経費（歳入）!#REF!</f>
        <v>#REF!</v>
      </c>
      <c r="AI135" s="2">
        <v>135</v>
      </c>
    </row>
    <row r="136" spans="34:35" ht="14.25" hidden="1">
      <c r="AH136" s="102" t="e">
        <f>+廃棄物事業経費（歳入）!#REF!</f>
        <v>#REF!</v>
      </c>
      <c r="AI136" s="2">
        <v>136</v>
      </c>
    </row>
    <row r="137" spans="34:35" ht="14.25" hidden="1">
      <c r="AH137" s="102" t="e">
        <f>+廃棄物事業経費（歳入）!#REF!</f>
        <v>#REF!</v>
      </c>
      <c r="AI137" s="2">
        <v>137</v>
      </c>
    </row>
    <row r="138" spans="34:35" ht="14.25" hidden="1">
      <c r="AH138" s="102" t="e">
        <f>+廃棄物事業経費（歳入）!#REF!</f>
        <v>#REF!</v>
      </c>
      <c r="AI138" s="2">
        <v>138</v>
      </c>
    </row>
    <row r="139" spans="34:35" ht="14.25" hidden="1">
      <c r="AH139" s="102" t="e">
        <f>+廃棄物事業経費（歳入）!#REF!</f>
        <v>#REF!</v>
      </c>
      <c r="AI139" s="2">
        <v>139</v>
      </c>
    </row>
    <row r="140" spans="34:35" ht="14.25" hidden="1">
      <c r="AH140" s="102" t="e">
        <f>+廃棄物事業経費（歳入）!#REF!</f>
        <v>#REF!</v>
      </c>
      <c r="AI140" s="2">
        <v>140</v>
      </c>
    </row>
    <row r="141" spans="34:35" ht="14.25" hidden="1">
      <c r="AH141" s="102" t="e">
        <f>+廃棄物事業経費（歳入）!#REF!</f>
        <v>#REF!</v>
      </c>
      <c r="AI141" s="2">
        <v>141</v>
      </c>
    </row>
    <row r="142" spans="34:35" ht="14.25" hidden="1">
      <c r="AH142" s="102" t="e">
        <f>+廃棄物事業経費（歳入）!#REF!</f>
        <v>#REF!</v>
      </c>
      <c r="AI142" s="2">
        <v>142</v>
      </c>
    </row>
    <row r="143" spans="34:35" ht="14.25" hidden="1">
      <c r="AH143" s="102" t="e">
        <f>+廃棄物事業経費（歳入）!#REF!</f>
        <v>#REF!</v>
      </c>
      <c r="AI143" s="2">
        <v>143</v>
      </c>
    </row>
    <row r="144" spans="34:35" ht="14.25" hidden="1">
      <c r="AH144" s="102" t="e">
        <f>+廃棄物事業経費（歳入）!#REF!</f>
        <v>#REF!</v>
      </c>
      <c r="AI144" s="2">
        <v>144</v>
      </c>
    </row>
    <row r="145" spans="34:35" ht="14.25" hidden="1">
      <c r="AH145" s="102" t="e">
        <f>+廃棄物事業経費（歳入）!#REF!</f>
        <v>#REF!</v>
      </c>
      <c r="AI145" s="2">
        <v>145</v>
      </c>
    </row>
    <row r="146" spans="34:35" ht="14.25" hidden="1">
      <c r="AH146" s="102" t="e">
        <f>+廃棄物事業経費（歳入）!#REF!</f>
        <v>#REF!</v>
      </c>
      <c r="AI146" s="2">
        <v>146</v>
      </c>
    </row>
    <row r="147" spans="34:35" ht="14.25" hidden="1">
      <c r="AH147" s="102" t="e">
        <f>+廃棄物事業経費（歳入）!#REF!</f>
        <v>#REF!</v>
      </c>
      <c r="AI147" s="2">
        <v>147</v>
      </c>
    </row>
    <row r="148" spans="34:35" ht="14.25" hidden="1">
      <c r="AH148" s="102" t="e">
        <f>+廃棄物事業経費（歳入）!#REF!</f>
        <v>#REF!</v>
      </c>
      <c r="AI148" s="2">
        <v>148</v>
      </c>
    </row>
    <row r="149" spans="34:35" ht="14.25" hidden="1">
      <c r="AH149" s="102" t="e">
        <f>+廃棄物事業経費（歳入）!#REF!</f>
        <v>#REF!</v>
      </c>
      <c r="AI149" s="2">
        <v>149</v>
      </c>
    </row>
    <row r="150" spans="34:35" ht="14.25" hidden="1">
      <c r="AH150" s="102" t="e">
        <f>+廃棄物事業経費（歳入）!#REF!</f>
        <v>#REF!</v>
      </c>
      <c r="AI150" s="2">
        <v>150</v>
      </c>
    </row>
    <row r="151" spans="34:35" ht="14.25" hidden="1">
      <c r="AH151" s="102" t="e">
        <f>+廃棄物事業経費（歳入）!#REF!</f>
        <v>#REF!</v>
      </c>
      <c r="AI151" s="2">
        <v>151</v>
      </c>
    </row>
    <row r="152" spans="34:35" ht="14.25" hidden="1">
      <c r="AH152" s="102" t="e">
        <f>+廃棄物事業経費（歳入）!#REF!</f>
        <v>#REF!</v>
      </c>
      <c r="AI152" s="2">
        <v>152</v>
      </c>
    </row>
    <row r="153" spans="34:35" ht="14.25" hidden="1">
      <c r="AH153" s="102" t="e">
        <f>+廃棄物事業経費（歳入）!#REF!</f>
        <v>#REF!</v>
      </c>
      <c r="AI153" s="2">
        <v>153</v>
      </c>
    </row>
    <row r="154" spans="34:35" ht="14.25" hidden="1">
      <c r="AH154" s="102" t="e">
        <f>+廃棄物事業経費（歳入）!#REF!</f>
        <v>#REF!</v>
      </c>
      <c r="AI154" s="2">
        <v>154</v>
      </c>
    </row>
    <row r="155" spans="34:35" ht="14.25" hidden="1">
      <c r="AH155" s="102" t="e">
        <f>+廃棄物事業経費（歳入）!#REF!</f>
        <v>#REF!</v>
      </c>
      <c r="AI155" s="2">
        <v>155</v>
      </c>
    </row>
    <row r="156" spans="34:35" ht="14.25" hidden="1">
      <c r="AH156" s="102" t="e">
        <f>+廃棄物事業経費（歳入）!#REF!</f>
        <v>#REF!</v>
      </c>
      <c r="AI156" s="2">
        <v>156</v>
      </c>
    </row>
    <row r="157" spans="34:35" ht="14.25" hidden="1">
      <c r="AH157" s="102" t="e">
        <f>+廃棄物事業経費（歳入）!#REF!</f>
        <v>#REF!</v>
      </c>
      <c r="AI157" s="2">
        <v>157</v>
      </c>
    </row>
    <row r="158" spans="34:35" ht="14.25" hidden="1">
      <c r="AH158" s="102" t="e">
        <f>+廃棄物事業経費（歳入）!#REF!</f>
        <v>#REF!</v>
      </c>
      <c r="AI158" s="2">
        <v>158</v>
      </c>
    </row>
    <row r="159" spans="34:35" ht="14.25" hidden="1">
      <c r="AH159" s="102" t="e">
        <f>+廃棄物事業経費（歳入）!#REF!</f>
        <v>#REF!</v>
      </c>
      <c r="AI159" s="2">
        <v>159</v>
      </c>
    </row>
    <row r="160" spans="34:35" ht="14.25" hidden="1">
      <c r="AH160" s="102" t="e">
        <f>+廃棄物事業経費（歳入）!#REF!</f>
        <v>#REF!</v>
      </c>
      <c r="AI160" s="2">
        <v>160</v>
      </c>
    </row>
    <row r="161" spans="34:35" ht="14.25" hidden="1">
      <c r="AH161" s="102" t="e">
        <f>+廃棄物事業経費（歳入）!#REF!</f>
        <v>#REF!</v>
      </c>
      <c r="AI161" s="2">
        <v>161</v>
      </c>
    </row>
    <row r="162" spans="34:35" ht="14.25" hidden="1">
      <c r="AH162" s="102" t="e">
        <f>+廃棄物事業経費（歳入）!#REF!</f>
        <v>#REF!</v>
      </c>
      <c r="AI162" s="2">
        <v>162</v>
      </c>
    </row>
    <row r="163" spans="34:35" ht="14.25" hidden="1">
      <c r="AH163" s="102" t="e">
        <f>+廃棄物事業経費（歳入）!#REF!</f>
        <v>#REF!</v>
      </c>
      <c r="AI163" s="2">
        <v>163</v>
      </c>
    </row>
    <row r="164" spans="34:35" ht="14.25" hidden="1">
      <c r="AH164" s="102" t="e">
        <f>+廃棄物事業経費（歳入）!#REF!</f>
        <v>#REF!</v>
      </c>
      <c r="AI164" s="2">
        <v>164</v>
      </c>
    </row>
    <row r="165" spans="34:35" ht="14.25" hidden="1">
      <c r="AH165" s="102" t="e">
        <f>+廃棄物事業経費（歳入）!#REF!</f>
        <v>#REF!</v>
      </c>
      <c r="AI165" s="2">
        <v>165</v>
      </c>
    </row>
    <row r="166" spans="34:35" ht="14.25" hidden="1">
      <c r="AH166" s="102" t="e">
        <f>+廃棄物事業経費（歳入）!#REF!</f>
        <v>#REF!</v>
      </c>
      <c r="AI166" s="2">
        <v>166</v>
      </c>
    </row>
    <row r="167" spans="34:35" ht="14.25" hidden="1">
      <c r="AH167" s="102" t="e">
        <f>+廃棄物事業経費（歳入）!#REF!</f>
        <v>#REF!</v>
      </c>
      <c r="AI167" s="2">
        <v>167</v>
      </c>
    </row>
    <row r="168" spans="34:35" ht="14.25" hidden="1">
      <c r="AH168" s="102" t="e">
        <f>+廃棄物事業経費（歳入）!#REF!</f>
        <v>#REF!</v>
      </c>
      <c r="AI168" s="2">
        <v>168</v>
      </c>
    </row>
    <row r="169" spans="34:35" ht="14.25" hidden="1">
      <c r="AH169" s="102" t="e">
        <f>+廃棄物事業経費（歳入）!#REF!</f>
        <v>#REF!</v>
      </c>
      <c r="AI169" s="2">
        <v>169</v>
      </c>
    </row>
    <row r="170" spans="34:35" ht="14.25" hidden="1">
      <c r="AH170" s="102" t="e">
        <f>+廃棄物事業経費（歳入）!#REF!</f>
        <v>#REF!</v>
      </c>
      <c r="AI170" s="2">
        <v>170</v>
      </c>
    </row>
    <row r="171" spans="34:35" ht="14.25" hidden="1">
      <c r="AH171" s="102" t="e">
        <f>+廃棄物事業経費（歳入）!#REF!</f>
        <v>#REF!</v>
      </c>
      <c r="AI171" s="2">
        <v>171</v>
      </c>
    </row>
    <row r="172" spans="34:35" ht="14.25" hidden="1">
      <c r="AH172" s="102" t="e">
        <f>+廃棄物事業経費（歳入）!#REF!</f>
        <v>#REF!</v>
      </c>
      <c r="AI172" s="2">
        <v>172</v>
      </c>
    </row>
    <row r="173" spans="34:35" ht="14.25" hidden="1">
      <c r="AH173" s="102" t="e">
        <f>+廃棄物事業経費（歳入）!#REF!</f>
        <v>#REF!</v>
      </c>
      <c r="AI173" s="2">
        <v>173</v>
      </c>
    </row>
    <row r="174" spans="34:35" ht="14.25" hidden="1">
      <c r="AH174" s="102" t="e">
        <f>+廃棄物事業経費（歳入）!#REF!</f>
        <v>#REF!</v>
      </c>
      <c r="AI174" s="2">
        <v>174</v>
      </c>
    </row>
    <row r="175" spans="34:35" ht="14.25" hidden="1">
      <c r="AH175" s="102" t="e">
        <f>+廃棄物事業経費（歳入）!#REF!</f>
        <v>#REF!</v>
      </c>
      <c r="AI175" s="2">
        <v>175</v>
      </c>
    </row>
    <row r="176" spans="34:35" ht="14.25" hidden="1">
      <c r="AH176" s="102" t="e">
        <f>+廃棄物事業経費（歳入）!#REF!</f>
        <v>#REF!</v>
      </c>
      <c r="AI176" s="2">
        <v>176</v>
      </c>
    </row>
    <row r="177" spans="34:35" ht="14.25" hidden="1">
      <c r="AH177" s="102" t="e">
        <f>+廃棄物事業経費（歳入）!#REF!</f>
        <v>#REF!</v>
      </c>
      <c r="AI177" s="2">
        <v>177</v>
      </c>
    </row>
    <row r="178" spans="34:35" ht="14.25" hidden="1">
      <c r="AH178" s="102" t="e">
        <f>+廃棄物事業経費（歳入）!#REF!</f>
        <v>#REF!</v>
      </c>
      <c r="AI178" s="2">
        <v>178</v>
      </c>
    </row>
    <row r="179" spans="34:35" ht="14.25" hidden="1">
      <c r="AH179" s="102" t="e">
        <f>+廃棄物事業経費（歳入）!#REF!</f>
        <v>#REF!</v>
      </c>
      <c r="AI179" s="2">
        <v>179</v>
      </c>
    </row>
    <row r="180" spans="34:35" ht="14.25" hidden="1">
      <c r="AH180" s="102" t="e">
        <f>+廃棄物事業経費（歳入）!#REF!</f>
        <v>#REF!</v>
      </c>
      <c r="AI180" s="2">
        <v>180</v>
      </c>
    </row>
    <row r="181" spans="34:35" ht="14.25" hidden="1">
      <c r="AH181" s="102" t="e">
        <f>+廃棄物事業経費（歳入）!#REF!</f>
        <v>#REF!</v>
      </c>
      <c r="AI181" s="2">
        <v>181</v>
      </c>
    </row>
    <row r="182" spans="34:35" ht="14.25" hidden="1">
      <c r="AH182" s="102" t="e">
        <f>+廃棄物事業経費（歳入）!#REF!</f>
        <v>#REF!</v>
      </c>
      <c r="AI182" s="2">
        <v>182</v>
      </c>
    </row>
    <row r="183" spans="34:35" ht="14.25" hidden="1">
      <c r="AH183" s="102" t="e">
        <f>+廃棄物事業経費（歳入）!#REF!</f>
        <v>#REF!</v>
      </c>
      <c r="AI183" s="2">
        <v>183</v>
      </c>
    </row>
    <row r="184" spans="34:35" ht="14.25" hidden="1">
      <c r="AH184" s="102" t="e">
        <f>+廃棄物事業経費（歳入）!#REF!</f>
        <v>#REF!</v>
      </c>
      <c r="AI184" s="2">
        <v>184</v>
      </c>
    </row>
    <row r="185" spans="34:35" ht="14.25" hidden="1">
      <c r="AH185" s="102" t="e">
        <f>+廃棄物事業経費（歳入）!#REF!</f>
        <v>#REF!</v>
      </c>
      <c r="AI185" s="2">
        <v>185</v>
      </c>
    </row>
    <row r="186" spans="34:35" ht="14.25" hidden="1">
      <c r="AH186" s="102" t="e">
        <f>+廃棄物事業経費（歳入）!#REF!</f>
        <v>#REF!</v>
      </c>
      <c r="AI186" s="2">
        <v>186</v>
      </c>
    </row>
    <row r="187" spans="34:35" ht="14.25" hidden="1">
      <c r="AH187" s="102" t="e">
        <f>+廃棄物事業経費（歳入）!#REF!</f>
        <v>#REF!</v>
      </c>
      <c r="AI187" s="2">
        <v>187</v>
      </c>
    </row>
    <row r="188" spans="34:35" ht="14.25" hidden="1">
      <c r="AH188" s="102" t="e">
        <f>+廃棄物事業経費（歳入）!#REF!</f>
        <v>#REF!</v>
      </c>
      <c r="AI188" s="2">
        <v>188</v>
      </c>
    </row>
    <row r="189" spans="34:35" ht="14.25" hidden="1">
      <c r="AH189" s="102" t="e">
        <f>+廃棄物事業経費（歳入）!#REF!</f>
        <v>#REF!</v>
      </c>
      <c r="AI189" s="2">
        <v>189</v>
      </c>
    </row>
    <row r="190" spans="34:35" ht="14.25" hidden="1">
      <c r="AH190" s="102" t="e">
        <f>+廃棄物事業経費（歳入）!#REF!</f>
        <v>#REF!</v>
      </c>
      <c r="AI190" s="2">
        <v>190</v>
      </c>
    </row>
    <row r="191" spans="34:35" ht="14.25" hidden="1">
      <c r="AH191" s="102" t="e">
        <f>+廃棄物事業経費（歳入）!#REF!</f>
        <v>#REF!</v>
      </c>
      <c r="AI191" s="2">
        <v>191</v>
      </c>
    </row>
    <row r="192" spans="34:35" ht="14.25" hidden="1">
      <c r="AH192" s="102" t="e">
        <f>+廃棄物事業経費（歳入）!#REF!</f>
        <v>#REF!</v>
      </c>
      <c r="AI192" s="2">
        <v>192</v>
      </c>
    </row>
    <row r="193" spans="34:35" ht="14.25" hidden="1">
      <c r="AH193" s="102" t="e">
        <f>+廃棄物事業経費（歳入）!#REF!</f>
        <v>#REF!</v>
      </c>
      <c r="AI193" s="2">
        <v>193</v>
      </c>
    </row>
    <row r="194" spans="34:35" ht="14.25" hidden="1">
      <c r="AH194" s="102" t="e">
        <f>+廃棄物事業経費（歳入）!#REF!</f>
        <v>#REF!</v>
      </c>
      <c r="AI194" s="2">
        <v>194</v>
      </c>
    </row>
    <row r="195" spans="34:35" ht="14.25" hidden="1">
      <c r="AH195" s="102" t="e">
        <f>+廃棄物事業経費（歳入）!#REF!</f>
        <v>#REF!</v>
      </c>
      <c r="AI195" s="2">
        <v>195</v>
      </c>
    </row>
    <row r="196" spans="34:35" ht="14.25" hidden="1">
      <c r="AH196" s="102" t="e">
        <f>+廃棄物事業経費（歳入）!#REF!</f>
        <v>#REF!</v>
      </c>
      <c r="AI196" s="2">
        <v>196</v>
      </c>
    </row>
    <row r="197" spans="34:35" ht="14.25" hidden="1">
      <c r="AH197" s="102" t="e">
        <f>+廃棄物事業経費（歳入）!#REF!</f>
        <v>#REF!</v>
      </c>
      <c r="AI197" s="2">
        <v>197</v>
      </c>
    </row>
    <row r="198" spans="34:35" ht="14.25" hidden="1">
      <c r="AH198" s="102" t="e">
        <f>+廃棄物事業経費（歳入）!#REF!</f>
        <v>#REF!</v>
      </c>
      <c r="AI198" s="2">
        <v>198</v>
      </c>
    </row>
    <row r="199" spans="34:35" ht="14.25" hidden="1">
      <c r="AH199" s="102" t="e">
        <f>+廃棄物事業経費（歳入）!#REF!</f>
        <v>#REF!</v>
      </c>
      <c r="AI199" s="2">
        <v>199</v>
      </c>
    </row>
    <row r="200" spans="34:35" ht="14.25" hidden="1">
      <c r="AH200" s="102" t="e">
        <f>+廃棄物事業経費（歳入）!#REF!</f>
        <v>#REF!</v>
      </c>
      <c r="AI200" s="2">
        <v>200</v>
      </c>
    </row>
    <row r="201" spans="34:35" ht="14.25" hidden="1">
      <c r="AH201" s="102" t="e">
        <f>+廃棄物事業経費（歳入）!#REF!</f>
        <v>#REF!</v>
      </c>
      <c r="AI201" s="2">
        <v>201</v>
      </c>
    </row>
    <row r="202" spans="34:35" ht="14.25" hidden="1">
      <c r="AH202" s="102" t="e">
        <f>+廃棄物事業経費（歳入）!#REF!</f>
        <v>#REF!</v>
      </c>
      <c r="AI202" s="2">
        <v>202</v>
      </c>
    </row>
    <row r="203" spans="34:35" ht="14.25" hidden="1">
      <c r="AH203" s="102" t="e">
        <f>+廃棄物事業経費（歳入）!#REF!</f>
        <v>#REF!</v>
      </c>
      <c r="AI203" s="2">
        <v>203</v>
      </c>
    </row>
    <row r="204" spans="34:35" ht="14.25" hidden="1">
      <c r="AH204" s="102" t="e">
        <f>+廃棄物事業経費（歳入）!#REF!</f>
        <v>#REF!</v>
      </c>
      <c r="AI204" s="2">
        <v>204</v>
      </c>
    </row>
    <row r="205" spans="34:35" ht="14.25" hidden="1">
      <c r="AH205" s="102" t="e">
        <f>+廃棄物事業経費（歳入）!#REF!</f>
        <v>#REF!</v>
      </c>
      <c r="AI205" s="2">
        <v>205</v>
      </c>
    </row>
    <row r="206" spans="34:35" ht="14.25" hidden="1">
      <c r="AH206" s="102" t="e">
        <f>+廃棄物事業経費（歳入）!#REF!</f>
        <v>#REF!</v>
      </c>
      <c r="AI206" s="2">
        <v>206</v>
      </c>
    </row>
    <row r="207" spans="34:35" ht="14.25" hidden="1">
      <c r="AH207" s="102" t="e">
        <f>+廃棄物事業経費（歳入）!#REF!</f>
        <v>#REF!</v>
      </c>
      <c r="AI207" s="2">
        <v>207</v>
      </c>
    </row>
    <row r="208" spans="34:35" ht="14.25" hidden="1">
      <c r="AH208" s="102" t="e">
        <f>+廃棄物事業経費（歳入）!#REF!</f>
        <v>#REF!</v>
      </c>
      <c r="AI208" s="2">
        <v>208</v>
      </c>
    </row>
    <row r="209" spans="34:35" ht="14.25" hidden="1">
      <c r="AH209" s="102" t="e">
        <f>+廃棄物事業経費（歳入）!#REF!</f>
        <v>#REF!</v>
      </c>
      <c r="AI209" s="2">
        <v>209</v>
      </c>
    </row>
    <row r="210" spans="34:35" ht="14.25" hidden="1">
      <c r="AH210" s="102" t="e">
        <f>+廃棄物事業経費（歳入）!#REF!</f>
        <v>#REF!</v>
      </c>
      <c r="AI210" s="2">
        <v>210</v>
      </c>
    </row>
    <row r="211" spans="34:35" ht="14.25" hidden="1">
      <c r="AH211" s="102" t="e">
        <f>+廃棄物事業経費（歳入）!#REF!</f>
        <v>#REF!</v>
      </c>
      <c r="AI211" s="2">
        <v>211</v>
      </c>
    </row>
    <row r="212" spans="34:35" ht="14.25" hidden="1">
      <c r="AH212" s="102" t="e">
        <f>+廃棄物事業経費（歳入）!#REF!</f>
        <v>#REF!</v>
      </c>
      <c r="AI212" s="2">
        <v>212</v>
      </c>
    </row>
    <row r="213" spans="34:35" ht="14.25" hidden="1">
      <c r="AH213" s="102" t="e">
        <f>+廃棄物事業経費（歳入）!#REF!</f>
        <v>#REF!</v>
      </c>
      <c r="AI213" s="2">
        <v>213</v>
      </c>
    </row>
    <row r="214" spans="34:35" ht="14.25" hidden="1">
      <c r="AH214" s="102" t="e">
        <f>+廃棄物事業経費（歳入）!#REF!</f>
        <v>#REF!</v>
      </c>
      <c r="AI214" s="2">
        <v>214</v>
      </c>
    </row>
    <row r="215" spans="34:35" ht="14.25" hidden="1">
      <c r="AH215" s="102" t="e">
        <f>+廃棄物事業経費（歳入）!#REF!</f>
        <v>#REF!</v>
      </c>
      <c r="AI215" s="2">
        <v>215</v>
      </c>
    </row>
    <row r="216" spans="34:35" ht="14.25" hidden="1">
      <c r="AH216" s="102" t="e">
        <f>+廃棄物事業経費（歳入）!#REF!</f>
        <v>#REF!</v>
      </c>
      <c r="AI216" s="2">
        <v>216</v>
      </c>
    </row>
    <row r="217" spans="34:35" ht="14.25" hidden="1">
      <c r="AH217" s="102" t="e">
        <f>+廃棄物事業経費（歳入）!#REF!</f>
        <v>#REF!</v>
      </c>
      <c r="AI217" s="2">
        <v>217</v>
      </c>
    </row>
    <row r="218" spans="34:35" ht="14.25" hidden="1">
      <c r="AH218" s="102" t="e">
        <f>+廃棄物事業経費（歳入）!#REF!</f>
        <v>#REF!</v>
      </c>
      <c r="AI218" s="2">
        <v>218</v>
      </c>
    </row>
    <row r="219" spans="34:35" ht="14.25" hidden="1">
      <c r="AH219" s="102" t="e">
        <f>+廃棄物事業経費（歳入）!#REF!</f>
        <v>#REF!</v>
      </c>
      <c r="AI219" s="2">
        <v>219</v>
      </c>
    </row>
    <row r="220" spans="34:35" ht="14.25" hidden="1">
      <c r="AH220" s="102" t="e">
        <f>+廃棄物事業経費（歳入）!#REF!</f>
        <v>#REF!</v>
      </c>
      <c r="AI220" s="2">
        <v>220</v>
      </c>
    </row>
    <row r="221" spans="34:35" ht="14.25" hidden="1">
      <c r="AH221" s="102" t="e">
        <f>+廃棄物事業経費（歳入）!#REF!</f>
        <v>#REF!</v>
      </c>
      <c r="AI221" s="2">
        <v>221</v>
      </c>
    </row>
    <row r="222" spans="34:35" ht="14.25" hidden="1">
      <c r="AH222" s="102" t="e">
        <f>+廃棄物事業経費（歳入）!#REF!</f>
        <v>#REF!</v>
      </c>
      <c r="AI222" s="2">
        <v>222</v>
      </c>
    </row>
    <row r="223" spans="34:35" ht="14.25" hidden="1">
      <c r="AH223" s="102" t="e">
        <f>+廃棄物事業経費（歳入）!#REF!</f>
        <v>#REF!</v>
      </c>
      <c r="AI223" s="2">
        <v>223</v>
      </c>
    </row>
    <row r="224" spans="34:35" ht="14.25" hidden="1">
      <c r="AH224" s="102" t="e">
        <f>+廃棄物事業経費（歳入）!#REF!</f>
        <v>#REF!</v>
      </c>
      <c r="AI224" s="2">
        <v>224</v>
      </c>
    </row>
    <row r="225" spans="34:35" ht="14.25" hidden="1">
      <c r="AH225" s="102" t="e">
        <f>+廃棄物事業経費（歳入）!#REF!</f>
        <v>#REF!</v>
      </c>
      <c r="AI225" s="2">
        <v>225</v>
      </c>
    </row>
    <row r="226" spans="34:35" ht="14.25" hidden="1">
      <c r="AH226" s="102" t="e">
        <f>+廃棄物事業経費（歳入）!#REF!</f>
        <v>#REF!</v>
      </c>
      <c r="AI226" s="2">
        <v>226</v>
      </c>
    </row>
    <row r="227" spans="34:35" ht="14.25" hidden="1">
      <c r="AH227" s="102" t="e">
        <f>+廃棄物事業経費（歳入）!#REF!</f>
        <v>#REF!</v>
      </c>
      <c r="AI227" s="2">
        <v>227</v>
      </c>
    </row>
    <row r="228" spans="34:35" ht="14.25" hidden="1">
      <c r="AH228" s="102" t="e">
        <f>+廃棄物事業経費（歳入）!#REF!</f>
        <v>#REF!</v>
      </c>
      <c r="AI228" s="2">
        <v>228</v>
      </c>
    </row>
    <row r="229" spans="34:35" ht="14.25" hidden="1">
      <c r="AH229" s="102" t="e">
        <f>+廃棄物事業経費（歳入）!#REF!</f>
        <v>#REF!</v>
      </c>
      <c r="AI229" s="2">
        <v>229</v>
      </c>
    </row>
    <row r="230" spans="34:35" ht="14.25" hidden="1">
      <c r="AH230" s="102" t="e">
        <f>+廃棄物事業経費（歳入）!#REF!</f>
        <v>#REF!</v>
      </c>
      <c r="AI230" s="2">
        <v>230</v>
      </c>
    </row>
    <row r="231" spans="34:35" ht="14.25" hidden="1">
      <c r="AH231" s="102" t="e">
        <f>+廃棄物事業経費（歳入）!#REF!</f>
        <v>#REF!</v>
      </c>
      <c r="AI231" s="2">
        <v>231</v>
      </c>
    </row>
    <row r="232" spans="34:35" ht="14.25" hidden="1">
      <c r="AH232" s="102" t="e">
        <f>+廃棄物事業経費（歳入）!#REF!</f>
        <v>#REF!</v>
      </c>
      <c r="AI232" s="2">
        <v>232</v>
      </c>
    </row>
    <row r="233" spans="34:35" ht="14.25" hidden="1">
      <c r="AH233" s="102" t="e">
        <f>+廃棄物事業経費（歳入）!#REF!</f>
        <v>#REF!</v>
      </c>
      <c r="AI233" s="2">
        <v>233</v>
      </c>
    </row>
    <row r="234" spans="34:35" ht="14.25" hidden="1">
      <c r="AH234" s="102" t="e">
        <f>+廃棄物事業経費（歳入）!#REF!</f>
        <v>#REF!</v>
      </c>
      <c r="AI234" s="2">
        <v>234</v>
      </c>
    </row>
    <row r="235" spans="34:35" ht="14.25" hidden="1">
      <c r="AH235" s="102" t="e">
        <f>+廃棄物事業経費（歳入）!#REF!</f>
        <v>#REF!</v>
      </c>
      <c r="AI235" s="2">
        <v>235</v>
      </c>
    </row>
    <row r="236" spans="34:35" ht="14.25" hidden="1">
      <c r="AH236" s="102" t="e">
        <f>+廃棄物事業経費（歳入）!#REF!</f>
        <v>#REF!</v>
      </c>
      <c r="AI236" s="2">
        <v>236</v>
      </c>
    </row>
    <row r="237" spans="34:35" ht="14.25" hidden="1">
      <c r="AH237" s="102" t="e">
        <f>+廃棄物事業経費（歳入）!#REF!</f>
        <v>#REF!</v>
      </c>
      <c r="AI237" s="2">
        <v>237</v>
      </c>
    </row>
    <row r="238" spans="34:35" ht="14.25" hidden="1">
      <c r="AH238" s="102" t="e">
        <f>+廃棄物事業経費（歳入）!#REF!</f>
        <v>#REF!</v>
      </c>
      <c r="AI238" s="2">
        <v>238</v>
      </c>
    </row>
    <row r="239" spans="34:35" ht="14.25" hidden="1">
      <c r="AH239" s="102" t="e">
        <f>+廃棄物事業経費（歳入）!#REF!</f>
        <v>#REF!</v>
      </c>
      <c r="AI239" s="2">
        <v>239</v>
      </c>
    </row>
    <row r="240" spans="34:35" ht="14.25" hidden="1">
      <c r="AH240" s="102" t="e">
        <f>+廃棄物事業経費（歳入）!#REF!</f>
        <v>#REF!</v>
      </c>
      <c r="AI240" s="2">
        <v>240</v>
      </c>
    </row>
    <row r="241" spans="34:35" ht="14.25" hidden="1">
      <c r="AH241" s="102" t="e">
        <f>+廃棄物事業経費（歳入）!#REF!</f>
        <v>#REF!</v>
      </c>
      <c r="AI241" s="2">
        <v>241</v>
      </c>
    </row>
    <row r="242" spans="34:35" ht="14.25" hidden="1">
      <c r="AH242" s="102" t="e">
        <f>+廃棄物事業経費（歳入）!#REF!</f>
        <v>#REF!</v>
      </c>
      <c r="AI242" s="2">
        <v>242</v>
      </c>
    </row>
    <row r="243" spans="34:35" ht="14.25" hidden="1">
      <c r="AH243" s="102" t="e">
        <f>+廃棄物事業経費（歳入）!#REF!</f>
        <v>#REF!</v>
      </c>
      <c r="AI243" s="2">
        <v>243</v>
      </c>
    </row>
    <row r="244" spans="34:35" ht="14.25" hidden="1">
      <c r="AH244" s="102" t="e">
        <f>+廃棄物事業経費（歳入）!#REF!</f>
        <v>#REF!</v>
      </c>
      <c r="AI244" s="2">
        <v>244</v>
      </c>
    </row>
    <row r="245" spans="34:35" ht="14.25" hidden="1">
      <c r="AH245" s="102" t="e">
        <f>+廃棄物事業経費（歳入）!#REF!</f>
        <v>#REF!</v>
      </c>
      <c r="AI245" s="2">
        <v>245</v>
      </c>
    </row>
    <row r="246" spans="34:35" ht="14.25" hidden="1">
      <c r="AH246" s="102" t="e">
        <f>+廃棄物事業経費（歳入）!#REF!</f>
        <v>#REF!</v>
      </c>
      <c r="AI246" s="2">
        <v>246</v>
      </c>
    </row>
    <row r="247" spans="34:35" ht="14.25" hidden="1">
      <c r="AH247" s="102" t="e">
        <f>+廃棄物事業経費（歳入）!#REF!</f>
        <v>#REF!</v>
      </c>
      <c r="AI247" s="2">
        <v>247</v>
      </c>
    </row>
    <row r="248" spans="34:35" ht="14.25" hidden="1">
      <c r="AH248" s="102" t="e">
        <f>+廃棄物事業経費（歳入）!#REF!</f>
        <v>#REF!</v>
      </c>
      <c r="AI248" s="2">
        <v>248</v>
      </c>
    </row>
    <row r="249" spans="34:35" ht="14.25" hidden="1">
      <c r="AH249" s="102" t="e">
        <f>+廃棄物事業経費（歳入）!#REF!</f>
        <v>#REF!</v>
      </c>
      <c r="AI249" s="2">
        <v>249</v>
      </c>
    </row>
    <row r="250" spans="34:35" ht="14.25" hidden="1">
      <c r="AH250" s="102" t="e">
        <f>+廃棄物事業経費（歳入）!#REF!</f>
        <v>#REF!</v>
      </c>
      <c r="AI250" s="2">
        <v>250</v>
      </c>
    </row>
    <row r="251" spans="34:35" ht="14.25" hidden="1">
      <c r="AH251" s="102" t="e">
        <f>+廃棄物事業経費（歳入）!#REF!</f>
        <v>#REF!</v>
      </c>
      <c r="AI251" s="2">
        <v>251</v>
      </c>
    </row>
    <row r="252" spans="34:35" ht="14.25" hidden="1">
      <c r="AH252" s="102" t="e">
        <f>+廃棄物事業経費（歳入）!#REF!</f>
        <v>#REF!</v>
      </c>
      <c r="AI252" s="2">
        <v>252</v>
      </c>
    </row>
    <row r="253" spans="34:35" ht="14.25" hidden="1">
      <c r="AH253" s="102" t="e">
        <f>+廃棄物事業経費（歳入）!#REF!</f>
        <v>#REF!</v>
      </c>
      <c r="AI253" s="2">
        <v>253</v>
      </c>
    </row>
    <row r="254" spans="34:35" ht="14.25" hidden="1">
      <c r="AH254" s="102" t="e">
        <f>+廃棄物事業経費（歳入）!#REF!</f>
        <v>#REF!</v>
      </c>
      <c r="AI254" s="2">
        <v>254</v>
      </c>
    </row>
    <row r="255" spans="34:35" ht="14.25" hidden="1">
      <c r="AH255" s="102" t="e">
        <f>+廃棄物事業経費（歳入）!#REF!</f>
        <v>#REF!</v>
      </c>
      <c r="AI255" s="2">
        <v>255</v>
      </c>
    </row>
    <row r="256" spans="34:35" ht="14.25" hidden="1">
      <c r="AH256" s="102" t="e">
        <f>+廃棄物事業経費（歳入）!#REF!</f>
        <v>#REF!</v>
      </c>
      <c r="AI256" s="2">
        <v>256</v>
      </c>
    </row>
    <row r="257" spans="34:35" ht="14.25" hidden="1">
      <c r="AH257" s="102" t="e">
        <f>+廃棄物事業経費（歳入）!#REF!</f>
        <v>#REF!</v>
      </c>
      <c r="AI257" s="2">
        <v>257</v>
      </c>
    </row>
    <row r="258" spans="34:35" ht="14.25" hidden="1">
      <c r="AH258" s="102" t="e">
        <f>+廃棄物事業経費（歳入）!#REF!</f>
        <v>#REF!</v>
      </c>
      <c r="AI258" s="2">
        <v>258</v>
      </c>
    </row>
    <row r="259" spans="34:35" ht="14.25" hidden="1">
      <c r="AH259" s="102" t="e">
        <f>+廃棄物事業経費（歳入）!#REF!</f>
        <v>#REF!</v>
      </c>
      <c r="AI259" s="2">
        <v>259</v>
      </c>
    </row>
    <row r="260" spans="34:35" ht="14.25" hidden="1">
      <c r="AH260" s="102" t="e">
        <f>+廃棄物事業経費（歳入）!#REF!</f>
        <v>#REF!</v>
      </c>
      <c r="AI260" s="2">
        <v>260</v>
      </c>
    </row>
    <row r="261" spans="34:35" ht="14.25" hidden="1">
      <c r="AH261" s="102" t="e">
        <f>+廃棄物事業経費（歳入）!#REF!</f>
        <v>#REF!</v>
      </c>
      <c r="AI261" s="2">
        <v>261</v>
      </c>
    </row>
    <row r="262" spans="34:35" ht="14.25" hidden="1">
      <c r="AH262" s="102" t="e">
        <f>+廃棄物事業経費（歳入）!#REF!</f>
        <v>#REF!</v>
      </c>
      <c r="AI262" s="2">
        <v>262</v>
      </c>
    </row>
    <row r="263" spans="34:35" ht="14.25" hidden="1">
      <c r="AH263" s="102" t="e">
        <f>+廃棄物事業経費（歳入）!#REF!</f>
        <v>#REF!</v>
      </c>
      <c r="AI263" s="2">
        <v>263</v>
      </c>
    </row>
    <row r="264" spans="34:35" ht="14.25" hidden="1">
      <c r="AH264" s="102" t="e">
        <f>+廃棄物事業経費（歳入）!#REF!</f>
        <v>#REF!</v>
      </c>
      <c r="AI264" s="2">
        <v>264</v>
      </c>
    </row>
    <row r="265" spans="34:35" ht="14.25" hidden="1">
      <c r="AH265" s="102" t="e">
        <f>+廃棄物事業経費（歳入）!#REF!</f>
        <v>#REF!</v>
      </c>
      <c r="AI265" s="2">
        <v>265</v>
      </c>
    </row>
    <row r="266" spans="34:35" ht="14.25" hidden="1">
      <c r="AH266" s="102" t="e">
        <f>+廃棄物事業経費（歳入）!#REF!</f>
        <v>#REF!</v>
      </c>
      <c r="AI266" s="2">
        <v>266</v>
      </c>
    </row>
    <row r="267" spans="34:35" ht="14.25" hidden="1">
      <c r="AH267" s="102" t="e">
        <f>+廃棄物事業経費（歳入）!#REF!</f>
        <v>#REF!</v>
      </c>
      <c r="AI267" s="2">
        <v>267</v>
      </c>
    </row>
    <row r="268" spans="34:35" ht="14.25" hidden="1">
      <c r="AH268" s="102" t="e">
        <f>+廃棄物事業経費（歳入）!#REF!</f>
        <v>#REF!</v>
      </c>
      <c r="AI268" s="2">
        <v>268</v>
      </c>
    </row>
    <row r="269" spans="34:35" ht="14.25" hidden="1">
      <c r="AH269" s="102" t="e">
        <f>+廃棄物事業経費（歳入）!#REF!</f>
        <v>#REF!</v>
      </c>
      <c r="AI269" s="2">
        <v>269</v>
      </c>
    </row>
    <row r="270" spans="34:35" ht="14.25" hidden="1">
      <c r="AH270" s="102" t="e">
        <f>+廃棄物事業経費（歳入）!#REF!</f>
        <v>#REF!</v>
      </c>
      <c r="AI270" s="2">
        <v>270</v>
      </c>
    </row>
    <row r="271" spans="34:35" ht="14.25" hidden="1">
      <c r="AH271" s="102" t="e">
        <f>+廃棄物事業経費（歳入）!#REF!</f>
        <v>#REF!</v>
      </c>
      <c r="AI271" s="2">
        <v>271</v>
      </c>
    </row>
    <row r="272" spans="34:35" ht="14.25" hidden="1">
      <c r="AH272" s="102" t="e">
        <f>+廃棄物事業経費（歳入）!#REF!</f>
        <v>#REF!</v>
      </c>
      <c r="AI272" s="2">
        <v>272</v>
      </c>
    </row>
    <row r="273" spans="34:35" ht="14.25" hidden="1">
      <c r="AH273" s="102" t="e">
        <f>+廃棄物事業経費（歳入）!#REF!</f>
        <v>#REF!</v>
      </c>
      <c r="AI273" s="2">
        <v>273</v>
      </c>
    </row>
    <row r="274" spans="34:35" ht="14.25" hidden="1">
      <c r="AH274" s="102" t="e">
        <f>+廃棄物事業経費（歳入）!#REF!</f>
        <v>#REF!</v>
      </c>
      <c r="AI274" s="2">
        <v>274</v>
      </c>
    </row>
    <row r="275" spans="34:35" ht="14.25" hidden="1">
      <c r="AH275" s="102" t="e">
        <f>+廃棄物事業経費（歳入）!#REF!</f>
        <v>#REF!</v>
      </c>
      <c r="AI275" s="2">
        <v>275</v>
      </c>
    </row>
    <row r="276" spans="34:35" ht="14.25" hidden="1">
      <c r="AH276" s="102" t="e">
        <f>+廃棄物事業経費（歳入）!#REF!</f>
        <v>#REF!</v>
      </c>
      <c r="AI276" s="2">
        <v>276</v>
      </c>
    </row>
    <row r="277" spans="34:35" ht="14.25" hidden="1">
      <c r="AH277" s="102" t="e">
        <f>+廃棄物事業経費（歳入）!#REF!</f>
        <v>#REF!</v>
      </c>
      <c r="AI277" s="2">
        <v>277</v>
      </c>
    </row>
    <row r="278" spans="34:35" ht="14.25" hidden="1">
      <c r="AH278" s="102" t="e">
        <f>+廃棄物事業経費（歳入）!#REF!</f>
        <v>#REF!</v>
      </c>
      <c r="AI278" s="2">
        <v>278</v>
      </c>
    </row>
    <row r="279" spans="34:35" ht="14.25" hidden="1">
      <c r="AH279" s="102" t="e">
        <f>+廃棄物事業経費（歳入）!#REF!</f>
        <v>#REF!</v>
      </c>
      <c r="AI279" s="2">
        <v>279</v>
      </c>
    </row>
    <row r="280" spans="34:35" ht="14.25" hidden="1">
      <c r="AH280" s="102" t="e">
        <f>+廃棄物事業経費（歳入）!#REF!</f>
        <v>#REF!</v>
      </c>
      <c r="AI280" s="2">
        <v>280</v>
      </c>
    </row>
    <row r="281" spans="34:35" ht="14.25" hidden="1">
      <c r="AH281" s="102" t="e">
        <f>+廃棄物事業経費（歳入）!#REF!</f>
        <v>#REF!</v>
      </c>
      <c r="AI281" s="2">
        <v>281</v>
      </c>
    </row>
    <row r="282" spans="34:35" ht="14.25" hidden="1">
      <c r="AH282" s="102" t="e">
        <f>+廃棄物事業経費（歳入）!#REF!</f>
        <v>#REF!</v>
      </c>
      <c r="AI282" s="2">
        <v>282</v>
      </c>
    </row>
    <row r="283" spans="34:35" ht="14.25" hidden="1">
      <c r="AH283" s="102" t="e">
        <f>+廃棄物事業経費（歳入）!#REF!</f>
        <v>#REF!</v>
      </c>
      <c r="AI283" s="2">
        <v>283</v>
      </c>
    </row>
    <row r="284" spans="34:35" ht="14.25" hidden="1">
      <c r="AH284" s="102" t="e">
        <f>+廃棄物事業経費（歳入）!#REF!</f>
        <v>#REF!</v>
      </c>
      <c r="AI284" s="2">
        <v>284</v>
      </c>
    </row>
    <row r="285" spans="34:35" ht="14.25" hidden="1">
      <c r="AH285" s="102" t="e">
        <f>+廃棄物事業経費（歳入）!#REF!</f>
        <v>#REF!</v>
      </c>
      <c r="AI285" s="2">
        <v>285</v>
      </c>
    </row>
    <row r="286" spans="34:35" ht="14.25" hidden="1">
      <c r="AH286" s="102" t="e">
        <f>+廃棄物事業経費（歳入）!#REF!</f>
        <v>#REF!</v>
      </c>
      <c r="AI286" s="2">
        <v>286</v>
      </c>
    </row>
    <row r="287" spans="34:35" ht="14.25" hidden="1">
      <c r="AH287" s="102" t="e">
        <f>+廃棄物事業経費（歳入）!#REF!</f>
        <v>#REF!</v>
      </c>
      <c r="AI287" s="2">
        <v>287</v>
      </c>
    </row>
    <row r="288" spans="34:35" ht="14.25" hidden="1">
      <c r="AH288" s="102" t="e">
        <f>+廃棄物事業経費（歳入）!#REF!</f>
        <v>#REF!</v>
      </c>
      <c r="AI288" s="2">
        <v>288</v>
      </c>
    </row>
    <row r="289" spans="34:35" ht="14.25" hidden="1">
      <c r="AH289" s="102" t="e">
        <f>+廃棄物事業経費（歳入）!#REF!</f>
        <v>#REF!</v>
      </c>
      <c r="AI289" s="2">
        <v>289</v>
      </c>
    </row>
    <row r="290" spans="34:35" ht="14.25" hidden="1">
      <c r="AH290" s="102" t="e">
        <f>+廃棄物事業経費（歳入）!#REF!</f>
        <v>#REF!</v>
      </c>
      <c r="AI290" s="2">
        <v>290</v>
      </c>
    </row>
    <row r="291" spans="34:35" ht="14.25" hidden="1">
      <c r="AH291" s="102" t="e">
        <f>+廃棄物事業経費（歳入）!#REF!</f>
        <v>#REF!</v>
      </c>
      <c r="AI291" s="2">
        <v>291</v>
      </c>
    </row>
    <row r="292" spans="34:35" ht="14.25" hidden="1">
      <c r="AH292" s="102" t="e">
        <f>+廃棄物事業経費（歳入）!#REF!</f>
        <v>#REF!</v>
      </c>
      <c r="AI292" s="2">
        <v>292</v>
      </c>
    </row>
    <row r="293" spans="34:35" ht="14.25" hidden="1">
      <c r="AH293" s="102" t="e">
        <f>+廃棄物事業経費（歳入）!#REF!</f>
        <v>#REF!</v>
      </c>
      <c r="AI293" s="2">
        <v>293</v>
      </c>
    </row>
    <row r="294" spans="34:35" ht="14.25" hidden="1">
      <c r="AH294" s="102" t="e">
        <f>+廃棄物事業経費（歳入）!#REF!</f>
        <v>#REF!</v>
      </c>
      <c r="AI294" s="2">
        <v>294</v>
      </c>
    </row>
    <row r="295" spans="34:35" ht="14.25" hidden="1">
      <c r="AH295" s="102" t="e">
        <f>+廃棄物事業経費（歳入）!#REF!</f>
        <v>#REF!</v>
      </c>
      <c r="AI295" s="2">
        <v>295</v>
      </c>
    </row>
    <row r="296" spans="34:35" ht="14.25" hidden="1">
      <c r="AH296" s="102" t="e">
        <f>+廃棄物事業経費（歳入）!#REF!</f>
        <v>#REF!</v>
      </c>
      <c r="AI296" s="2">
        <v>296</v>
      </c>
    </row>
    <row r="297" spans="34:35" ht="14.25" hidden="1">
      <c r="AH297" s="102" t="e">
        <f>+廃棄物事業経費（歳入）!#REF!</f>
        <v>#REF!</v>
      </c>
      <c r="AI297" s="2">
        <v>297</v>
      </c>
    </row>
    <row r="298" spans="34:35" ht="14.25" hidden="1">
      <c r="AH298" s="102" t="e">
        <f>+廃棄物事業経費（歳入）!#REF!</f>
        <v>#REF!</v>
      </c>
      <c r="AI298" s="2">
        <v>298</v>
      </c>
    </row>
    <row r="299" spans="34:35" ht="14.25" hidden="1">
      <c r="AH299" s="102" t="e">
        <f>+廃棄物事業経費（歳入）!#REF!</f>
        <v>#REF!</v>
      </c>
      <c r="AI299" s="2">
        <v>299</v>
      </c>
    </row>
    <row r="300" spans="34:35" ht="14.25" hidden="1">
      <c r="AH300" s="102" t="e">
        <f>+廃棄物事業経費（歳入）!#REF!</f>
        <v>#REF!</v>
      </c>
      <c r="AI300" s="2">
        <v>300</v>
      </c>
    </row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14.2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ht="14.25" customHeight="1" hidden="1"/>
    <row r="661" ht="14.25" customHeight="1" hidden="1"/>
    <row r="662" ht="14.25" customHeight="1" hidden="1"/>
    <row r="663" ht="14.25" customHeight="1" hidden="1"/>
    <row r="664" ht="14.25" customHeight="1" hidden="1"/>
    <row r="665" ht="14.25" customHeight="1" hidden="1"/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14.25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customHeight="1" hidden="1"/>
    <row r="694" ht="14.25" customHeight="1" hidden="1"/>
    <row r="695" ht="14.25" customHeight="1" hidden="1"/>
    <row r="696" ht="14.25" customHeight="1" hidden="1"/>
    <row r="697" ht="14.25" customHeight="1" hidden="1"/>
    <row r="698" ht="14.25" customHeight="1" hidden="1"/>
    <row r="699" ht="14.25" customHeight="1" hidden="1"/>
    <row r="700" ht="14.25" customHeight="1" hidden="1"/>
    <row r="701" ht="14.25" customHeight="1" hidden="1"/>
    <row r="702" ht="14.25" customHeight="1" hidden="1"/>
    <row r="703" ht="14.25" customHeight="1" hidden="1"/>
    <row r="704" ht="14.25" customHeight="1" hidden="1"/>
    <row r="705" ht="14.25" customHeight="1" hidden="1"/>
    <row r="706" ht="14.25" customHeight="1" hidden="1"/>
    <row r="707" ht="14.25" customHeight="1" hidden="1"/>
    <row r="708" ht="14.25" customHeight="1" hidden="1"/>
    <row r="709" ht="14.25" customHeight="1" hidden="1"/>
    <row r="710" ht="14.25" customHeight="1" hidden="1"/>
    <row r="711" ht="14.25" customHeight="1" hidden="1"/>
    <row r="712" ht="14.25" customHeight="1" hidden="1"/>
    <row r="713" ht="14.25" customHeight="1" hidden="1"/>
    <row r="714" ht="14.25" customHeight="1" hidden="1"/>
    <row r="715" ht="14.25" customHeight="1" hidden="1"/>
    <row r="716" ht="14.25" customHeight="1" hidden="1"/>
    <row r="717" ht="14.25" customHeight="1" hidden="1"/>
    <row r="718" ht="14.25" customHeight="1" hidden="1"/>
    <row r="719" ht="14.25" customHeight="1" hidden="1"/>
    <row r="720" ht="14.25" customHeight="1" hidden="1"/>
    <row r="721" ht="14.25" customHeight="1" hidden="1"/>
    <row r="722" ht="14.25" customHeight="1" hidden="1"/>
    <row r="723" ht="14.25" customHeight="1" hidden="1"/>
    <row r="724" ht="14.25" customHeight="1" hidden="1"/>
    <row r="725" ht="14.25" customHeight="1" hidden="1"/>
    <row r="726" ht="14.25" customHeight="1" hidden="1"/>
    <row r="727" ht="14.25" customHeight="1" hidden="1"/>
    <row r="728" ht="14.25" customHeight="1" hidden="1"/>
    <row r="729" ht="14.25" customHeight="1" hidden="1"/>
    <row r="730" ht="14.25" customHeight="1" hidden="1"/>
    <row r="731" ht="14.25" customHeight="1" hidden="1"/>
    <row r="732" ht="14.25" customHeight="1" hidden="1"/>
    <row r="733" ht="14.25" customHeight="1" hidden="1"/>
    <row r="734" ht="14.25" customHeight="1" hidden="1"/>
    <row r="735" ht="14.25" customHeight="1" hidden="1"/>
    <row r="736" ht="14.25" customHeight="1" hidden="1"/>
    <row r="737" ht="14.25" customHeight="1" hidden="1"/>
    <row r="738" ht="14.25" customHeight="1" hidden="1"/>
    <row r="739" ht="14.25" customHeight="1" hidden="1"/>
    <row r="740" ht="14.25" customHeight="1" hidden="1"/>
    <row r="741" ht="14.25" customHeight="1" hidden="1"/>
    <row r="742" ht="14.25" customHeight="1" hidden="1"/>
    <row r="743" ht="14.25" customHeight="1" hidden="1"/>
    <row r="744" ht="14.25" customHeight="1" hidden="1"/>
    <row r="745" ht="14.25" customHeight="1" hidden="1"/>
    <row r="746" ht="14.25" customHeight="1" hidden="1"/>
    <row r="747" ht="14.25" customHeight="1" hidden="1"/>
    <row r="748" ht="14.25" customHeight="1" hidden="1"/>
    <row r="749" ht="14.25" customHeight="1" hidden="1"/>
    <row r="750" ht="14.25" customHeight="1" hidden="1"/>
    <row r="751" ht="14.25" customHeight="1" hidden="1"/>
    <row r="752" ht="14.25" customHeight="1" hidden="1"/>
    <row r="753" ht="14.25" customHeight="1" hidden="1"/>
    <row r="754" ht="14.25" customHeight="1" hidden="1"/>
    <row r="755" ht="14.25" customHeight="1" hidden="1"/>
    <row r="756" ht="14.25" customHeight="1" hidden="1"/>
    <row r="757" ht="14.25" customHeight="1" hidden="1"/>
    <row r="758" ht="14.25" customHeight="1" hidden="1"/>
    <row r="759" ht="14.25" customHeight="1" hidden="1"/>
    <row r="760" ht="14.25" customHeight="1" hidden="1"/>
    <row r="761" ht="14.25" customHeight="1" hidden="1"/>
    <row r="762" ht="14.25" customHeight="1" hidden="1"/>
    <row r="763" ht="14.25" customHeight="1" hidden="1"/>
    <row r="764" ht="14.25" customHeight="1" hidden="1"/>
    <row r="765" ht="14.25" customHeight="1" hidden="1"/>
    <row r="766" ht="14.25" customHeight="1" hidden="1"/>
    <row r="767" ht="14.25" customHeight="1" hidden="1"/>
    <row r="768" ht="14.25" customHeight="1" hidden="1"/>
    <row r="769" ht="14.25" customHeight="1" hidden="1"/>
    <row r="770" ht="14.25" customHeight="1" hidden="1"/>
    <row r="771" ht="14.25" customHeight="1" hidden="1"/>
    <row r="772" ht="14.25" customHeight="1" hidden="1"/>
    <row r="773" ht="14.25" customHeight="1" hidden="1"/>
    <row r="774" ht="14.25" customHeight="1" hidden="1"/>
    <row r="775" ht="14.25" customHeight="1" hidden="1"/>
    <row r="776" ht="14.25" customHeight="1" hidden="1"/>
    <row r="777" ht="14.25" customHeight="1" hidden="1"/>
    <row r="778" ht="14.25" customHeight="1" hidden="1"/>
    <row r="779" ht="14.25" customHeight="1" hidden="1"/>
    <row r="780" ht="14.25" customHeight="1" hidden="1"/>
    <row r="781" ht="14.25" customHeight="1" hidden="1"/>
    <row r="782" ht="14.25" customHeight="1" hidden="1"/>
    <row r="783" ht="14.25" customHeight="1" hidden="1"/>
    <row r="784" ht="14.25" customHeight="1" hidden="1"/>
    <row r="785" ht="14.25" customHeight="1" hidden="1"/>
    <row r="786" ht="14.25" customHeight="1" hidden="1"/>
    <row r="787" ht="14.25" customHeight="1" hidden="1"/>
    <row r="788" ht="14.25" customHeight="1" hidden="1"/>
    <row r="789" ht="14.25" customHeight="1" hidden="1"/>
    <row r="790" ht="14.25" customHeight="1" hidden="1"/>
    <row r="791" ht="14.25" customHeight="1" hidden="1"/>
    <row r="792" ht="14.25" customHeight="1" hidden="1"/>
    <row r="793" ht="14.25" customHeight="1" hidden="1"/>
    <row r="794" ht="14.25" customHeight="1" hidden="1"/>
    <row r="795" ht="14.25" customHeight="1" hidden="1"/>
    <row r="796" ht="14.25" customHeight="1" hidden="1"/>
    <row r="797" ht="14.25" customHeight="1" hidden="1"/>
    <row r="798" ht="14.25" customHeight="1" hidden="1"/>
    <row r="799" ht="14.25" customHeight="1" hidden="1"/>
    <row r="800" ht="14.25" customHeight="1" hidden="1"/>
    <row r="801" ht="14.25" customHeight="1" hidden="1"/>
    <row r="802" ht="14.25" customHeight="1" hidden="1"/>
    <row r="803" ht="14.25" customHeight="1" hidden="1"/>
    <row r="804" ht="14.25" customHeight="1" hidden="1"/>
    <row r="805" ht="14.25" customHeight="1" hidden="1"/>
    <row r="806" ht="14.25" customHeight="1" hidden="1"/>
    <row r="807" ht="14.25" customHeight="1" hidden="1"/>
    <row r="808" ht="14.25" customHeight="1" hidden="1"/>
    <row r="809" ht="14.25" customHeight="1" hidden="1"/>
    <row r="810" ht="14.25" customHeight="1" hidden="1"/>
    <row r="811" ht="14.25" customHeight="1" hidden="1"/>
    <row r="812" ht="14.25" customHeight="1" hidden="1"/>
    <row r="813" ht="14.25" customHeight="1" hidden="1"/>
    <row r="814" ht="14.25" customHeight="1" hidden="1"/>
    <row r="815" ht="14.25" customHeight="1" hidden="1"/>
    <row r="816" ht="14.25" customHeight="1" hidden="1"/>
    <row r="817" ht="14.25" customHeight="1" hidden="1"/>
    <row r="818" ht="14.25" customHeight="1" hidden="1"/>
    <row r="819" ht="14.25" customHeight="1" hidden="1"/>
    <row r="820" ht="14.25" customHeight="1" hidden="1"/>
    <row r="821" ht="14.25" customHeight="1" hidden="1"/>
    <row r="822" ht="14.25" customHeight="1" hidden="1"/>
    <row r="823" ht="14.25" customHeight="1" hidden="1"/>
    <row r="824" ht="14.25" customHeight="1" hidden="1"/>
    <row r="825" ht="14.25" customHeight="1" hidden="1"/>
    <row r="826" ht="14.25" customHeight="1" hidden="1"/>
    <row r="827" ht="14.25" customHeight="1" hidden="1"/>
    <row r="828" ht="14.25" customHeight="1" hidden="1"/>
    <row r="829" ht="14.25" customHeight="1" hidden="1"/>
    <row r="830" ht="14.25" customHeight="1" hidden="1"/>
    <row r="831" ht="14.25" customHeight="1" hidden="1"/>
    <row r="832" ht="14.25" customHeight="1" hidden="1"/>
    <row r="833" ht="14.25" customHeight="1" hidden="1"/>
    <row r="834" ht="14.25" customHeight="1" hidden="1"/>
    <row r="835" ht="14.25" customHeight="1" hidden="1"/>
    <row r="836" ht="14.25" customHeight="1" hidden="1"/>
    <row r="837" ht="14.25" customHeight="1" hidden="1"/>
    <row r="838" ht="14.25" customHeight="1" hidden="1"/>
    <row r="839" ht="14.25" customHeight="1" hidden="1"/>
    <row r="840" ht="14.25" customHeight="1" hidden="1"/>
    <row r="841" ht="14.25" customHeight="1" hidden="1"/>
    <row r="842" ht="14.25" customHeight="1" hidden="1"/>
    <row r="843" ht="14.25" customHeight="1" hidden="1"/>
    <row r="844" ht="14.25" customHeight="1" hidden="1"/>
    <row r="845" ht="14.25" customHeight="1" hidden="1"/>
    <row r="846" ht="14.25" customHeight="1" hidden="1"/>
    <row r="847" ht="14.25" customHeight="1" hidden="1"/>
    <row r="848" ht="14.25" customHeight="1" hidden="1"/>
    <row r="849" ht="14.25" customHeight="1" hidden="1"/>
    <row r="850" ht="14.25" customHeight="1" hidden="1"/>
    <row r="851" ht="14.25" customHeight="1" hidden="1"/>
    <row r="852" ht="14.25" customHeight="1" hidden="1"/>
    <row r="853" ht="14.25" customHeight="1" hidden="1"/>
    <row r="854" ht="14.25" customHeight="1" hidden="1"/>
    <row r="855" ht="14.25" customHeight="1" hidden="1"/>
    <row r="856" ht="14.25" customHeight="1" hidden="1"/>
    <row r="857" ht="14.25" customHeight="1" hidden="1"/>
    <row r="858" ht="14.25" customHeight="1" hidden="1"/>
    <row r="859" ht="14.25" customHeight="1" hidden="1"/>
    <row r="860" ht="14.25" customHeight="1" hidden="1"/>
    <row r="861" ht="14.25" customHeight="1" hidden="1"/>
    <row r="862" ht="14.25" customHeight="1" hidden="1"/>
    <row r="863" ht="14.25" customHeight="1" hidden="1"/>
    <row r="864" ht="14.25" customHeight="1" hidden="1"/>
    <row r="865" ht="14.25" customHeight="1" hidden="1"/>
    <row r="866" ht="14.25" customHeight="1" hidden="1"/>
    <row r="867" ht="14.25" customHeight="1" hidden="1"/>
    <row r="868" ht="14.25" customHeight="1" hidden="1"/>
    <row r="869" ht="14.25" customHeight="1" hidden="1"/>
    <row r="870" ht="14.25" customHeight="1" hidden="1"/>
    <row r="871" ht="14.25" customHeight="1" hidden="1"/>
    <row r="872" ht="14.25" customHeight="1" hidden="1"/>
    <row r="873" ht="14.25" customHeight="1" hidden="1"/>
    <row r="874" ht="14.25" customHeight="1" hidden="1"/>
    <row r="875" ht="14.25" customHeight="1" hidden="1"/>
    <row r="876" ht="14.25" customHeight="1" hidden="1"/>
    <row r="877" ht="14.25" customHeight="1" hidden="1"/>
    <row r="878" ht="14.25" customHeight="1" hidden="1"/>
    <row r="879" ht="14.25" customHeight="1" hidden="1"/>
    <row r="880" ht="14.25" customHeight="1" hidden="1"/>
    <row r="881" ht="14.25" customHeight="1" hidden="1"/>
    <row r="882" ht="14.25" customHeight="1" hidden="1"/>
    <row r="883" ht="14.25" customHeight="1" hidden="1"/>
    <row r="884" ht="14.25" customHeight="1" hidden="1"/>
    <row r="885" ht="14.25" customHeight="1" hidden="1"/>
    <row r="886" ht="14.25" customHeight="1" hidden="1"/>
    <row r="887" ht="14.25" customHeight="1" hidden="1"/>
    <row r="888" ht="14.25" customHeight="1" hidden="1"/>
    <row r="889" ht="14.25" customHeight="1" hidden="1"/>
    <row r="890" ht="14.25" customHeight="1" hidden="1"/>
    <row r="891" ht="14.25" customHeight="1" hidden="1"/>
    <row r="892" ht="14.25" customHeight="1" hidden="1"/>
    <row r="893" ht="14.25" customHeight="1" hidden="1"/>
    <row r="894" ht="14.25" customHeight="1" hidden="1"/>
    <row r="895" ht="14.25" customHeight="1" hidden="1"/>
    <row r="896" ht="14.25" customHeight="1" hidden="1"/>
    <row r="897" ht="14.25" customHeight="1" hidden="1"/>
    <row r="898" ht="14.25" customHeight="1" hidden="1"/>
    <row r="899" ht="14.25" customHeight="1" hidden="1"/>
    <row r="900" ht="14.25" customHeight="1" hidden="1"/>
    <row r="901" ht="14.25" customHeight="1" hidden="1"/>
    <row r="902" ht="14.25" customHeight="1" hidden="1"/>
    <row r="903" ht="14.25" customHeight="1" hidden="1"/>
    <row r="904" ht="14.25" customHeight="1" hidden="1"/>
    <row r="905" ht="14.25" customHeight="1" hidden="1"/>
    <row r="906" ht="14.25" customHeight="1" hidden="1"/>
    <row r="907" ht="14.25" customHeight="1" hidden="1"/>
    <row r="908" ht="14.25" customHeight="1" hidden="1"/>
    <row r="909" ht="14.25" customHeight="1" hidden="1"/>
    <row r="910" ht="14.25" customHeight="1" hidden="1"/>
    <row r="911" ht="14.25" customHeight="1" hidden="1"/>
    <row r="912" ht="14.25" customHeight="1" hidden="1"/>
    <row r="913" ht="14.25" customHeight="1" hidden="1"/>
    <row r="914" ht="14.25" customHeight="1" hidden="1"/>
    <row r="915" ht="14.25" customHeight="1" hidden="1"/>
    <row r="916" ht="14.25" customHeight="1" hidden="1"/>
    <row r="917" ht="14.25" customHeight="1" hidden="1"/>
    <row r="918" ht="14.25" customHeight="1" hidden="1"/>
    <row r="919" ht="14.25" customHeight="1" hidden="1"/>
    <row r="920" ht="14.25" customHeight="1" hidden="1"/>
    <row r="921" ht="14.25" customHeight="1" hidden="1"/>
    <row r="922" ht="14.25" customHeight="1" hidden="1"/>
    <row r="923" ht="14.25" customHeight="1" hidden="1"/>
    <row r="924" ht="14.25" customHeight="1" hidden="1"/>
    <row r="925" ht="14.25" customHeight="1" hidden="1"/>
    <row r="926" ht="14.25" customHeight="1" hidden="1"/>
    <row r="927" ht="14.25" customHeight="1" hidden="1"/>
    <row r="928" ht="14.25" customHeight="1" hidden="1"/>
    <row r="929" ht="14.25" customHeight="1" hidden="1"/>
    <row r="930" ht="14.25" customHeight="1" hidden="1"/>
    <row r="931" ht="14.25" customHeight="1" hidden="1"/>
    <row r="932" ht="14.25" customHeight="1" hidden="1"/>
    <row r="933" ht="14.25" customHeight="1" hidden="1"/>
    <row r="934" ht="14.25" customHeight="1" hidden="1"/>
    <row r="935" ht="14.25" customHeight="1" hidden="1"/>
    <row r="936" ht="14.25" customHeight="1" hidden="1"/>
    <row r="937" ht="14.25" customHeight="1" hidden="1"/>
    <row r="938" ht="14.25" customHeight="1" hidden="1"/>
    <row r="939" ht="14.25" customHeight="1" hidden="1"/>
    <row r="940" ht="14.25" customHeight="1" hidden="1"/>
    <row r="941" ht="14.25" customHeight="1" hidden="1"/>
    <row r="942" ht="14.25" customHeight="1" hidden="1"/>
    <row r="943" ht="14.25" customHeight="1" hidden="1"/>
    <row r="944" ht="14.25" customHeight="1" hidden="1"/>
    <row r="945" ht="14.25" customHeight="1" hidden="1"/>
    <row r="946" ht="14.25" customHeight="1" hidden="1"/>
    <row r="947" ht="14.25" customHeight="1" hidden="1"/>
    <row r="948" ht="14.25" customHeight="1" hidden="1"/>
    <row r="949" ht="14.25" customHeight="1" hidden="1"/>
    <row r="950" ht="14.25" customHeight="1" hidden="1"/>
    <row r="951" ht="14.25" customHeight="1" hidden="1"/>
    <row r="952" ht="14.25" customHeight="1" hidden="1"/>
    <row r="953" ht="14.25" customHeight="1" hidden="1"/>
    <row r="954" ht="14.25" customHeight="1" hidden="1"/>
    <row r="955" ht="14.25" customHeight="1" hidden="1"/>
    <row r="956" ht="14.25" customHeight="1" hidden="1"/>
    <row r="957" ht="14.25" customHeight="1" hidden="1"/>
    <row r="958" ht="14.25" customHeight="1" hidden="1"/>
    <row r="959" ht="14.25" customHeight="1" hidden="1"/>
    <row r="960" ht="14.25" customHeight="1" hidden="1"/>
    <row r="961" ht="14.25" customHeight="1" hidden="1"/>
    <row r="962" ht="14.25" customHeight="1" hidden="1"/>
    <row r="963" ht="14.25" customHeight="1" hidden="1"/>
    <row r="964" ht="14.25" customHeight="1" hidden="1"/>
    <row r="965" ht="14.25" customHeight="1" hidden="1"/>
    <row r="966" ht="14.25" customHeight="1" hidden="1"/>
    <row r="967" ht="14.25" customHeight="1" hidden="1"/>
    <row r="968" ht="14.25" customHeight="1" hidden="1"/>
    <row r="969" ht="14.25" customHeight="1" hidden="1"/>
    <row r="970" ht="14.25" customHeight="1" hidden="1"/>
    <row r="971" ht="14.25" customHeight="1" hidden="1"/>
    <row r="972" ht="14.25" customHeight="1" hidden="1"/>
    <row r="973" ht="14.25" customHeight="1" hidden="1"/>
    <row r="974" ht="14.25" customHeight="1" hidden="1"/>
    <row r="975" ht="14.25" customHeight="1" hidden="1"/>
    <row r="976" ht="14.25" customHeight="1" hidden="1"/>
    <row r="977" ht="14.25" customHeight="1" hidden="1"/>
    <row r="978" ht="14.25" customHeight="1" hidden="1"/>
    <row r="979" ht="14.25" customHeight="1" hidden="1"/>
    <row r="980" ht="14.25" customHeight="1" hidden="1"/>
    <row r="981" ht="14.25" customHeight="1" hidden="1"/>
    <row r="982" ht="14.25" customHeight="1" hidden="1"/>
    <row r="983" ht="14.25" customHeight="1" hidden="1"/>
    <row r="984" ht="14.25" customHeight="1" hidden="1"/>
    <row r="985" ht="14.25" customHeight="1" hidden="1"/>
    <row r="986" ht="14.25" customHeight="1" hidden="1"/>
    <row r="987" ht="14.25" customHeight="1" hidden="1"/>
    <row r="988" ht="14.25" customHeight="1" hidden="1"/>
    <row r="989" ht="14.25" customHeight="1" hidden="1"/>
    <row r="990" ht="14.25" customHeight="1" hidden="1"/>
    <row r="991" ht="14.25" customHeight="1" hidden="1"/>
    <row r="992" ht="14.25" customHeight="1" hidden="1"/>
    <row r="993" ht="14.25" customHeight="1" hidden="1"/>
    <row r="994" ht="14.25" customHeight="1" hidden="1"/>
    <row r="995" ht="14.25" customHeight="1" hidden="1"/>
    <row r="996" ht="14.25" customHeight="1" hidden="1"/>
    <row r="997" ht="14.25" customHeight="1" hidden="1"/>
    <row r="998" ht="14.25" customHeight="1" hidden="1"/>
    <row r="999" ht="14.25" customHeight="1" hidden="1"/>
    <row r="1000" ht="14.25" customHeight="1" hidden="1"/>
    <row r="1001" ht="14.25" customHeight="1" hidden="1"/>
    <row r="1002" ht="14.25" customHeight="1" hidden="1"/>
    <row r="1003" ht="14.25" customHeight="1" hidden="1"/>
    <row r="1004" ht="14.25" customHeight="1" hidden="1"/>
    <row r="1005" ht="14.25" customHeight="1" hidden="1"/>
    <row r="1006" ht="14.25" customHeight="1" hidden="1"/>
    <row r="1007" ht="14.25" customHeight="1" hidden="1"/>
    <row r="1008" ht="14.25" customHeight="1" hidden="1"/>
    <row r="1009" ht="14.25" customHeight="1" hidden="1"/>
    <row r="1010" ht="14.25" customHeight="1" hidden="1"/>
    <row r="1011" ht="14.25" customHeight="1" hidden="1"/>
    <row r="1012" ht="14.25" customHeight="1" hidden="1"/>
    <row r="1013" ht="14.25" customHeight="1" hidden="1"/>
    <row r="1014" ht="14.25" customHeight="1" hidden="1"/>
    <row r="1015" ht="14.25" customHeight="1" hidden="1"/>
    <row r="1016" ht="14.25" customHeight="1" hidden="1"/>
    <row r="1017" ht="14.25" customHeight="1" hidden="1"/>
    <row r="1018" ht="14.25" customHeight="1" hidden="1"/>
    <row r="1019" ht="14.25" customHeight="1" hidden="1"/>
    <row r="1020" ht="14.25" customHeight="1" hidden="1"/>
    <row r="1021" ht="14.25" customHeight="1" hidden="1"/>
    <row r="1022" ht="14.25" customHeight="1" hidden="1"/>
    <row r="1023" ht="14.25" customHeight="1" hidden="1"/>
    <row r="1024" ht="14.25" customHeight="1" hidden="1"/>
    <row r="1025" ht="14.25" customHeight="1" hidden="1"/>
    <row r="1026" ht="14.25" customHeight="1" hidden="1"/>
    <row r="1027" ht="14.25" customHeight="1" hidden="1"/>
    <row r="1028" ht="14.25" customHeight="1" hidden="1"/>
    <row r="1029" ht="14.25" customHeight="1" hidden="1"/>
    <row r="1030" ht="14.25" customHeight="1" hidden="1"/>
    <row r="1031" ht="14.25" customHeight="1" hidden="1"/>
    <row r="1032" ht="14.25" customHeight="1" hidden="1"/>
    <row r="1033" ht="14.25" customHeight="1" hidden="1"/>
    <row r="1034" ht="14.25" customHeight="1" hidden="1"/>
    <row r="1035" ht="14.25" customHeight="1" hidden="1"/>
    <row r="1036" ht="14.25" customHeight="1" hidden="1"/>
    <row r="1037" ht="14.25" customHeight="1" hidden="1"/>
    <row r="1038" ht="14.25" customHeight="1" hidden="1"/>
    <row r="1039" ht="14.25" customHeight="1" hidden="1"/>
    <row r="1040" ht="14.25" customHeight="1" hidden="1"/>
    <row r="1041" ht="14.25" customHeight="1" hidden="1"/>
    <row r="1042" ht="14.25" customHeight="1" hidden="1"/>
    <row r="1043" ht="14.25" customHeight="1" hidden="1"/>
    <row r="1044" ht="14.25" customHeight="1" hidden="1"/>
    <row r="1045" ht="14.25" customHeight="1" hidden="1"/>
    <row r="1046" ht="14.25" customHeight="1" hidden="1"/>
    <row r="1047" ht="14.25" customHeight="1" hidden="1"/>
    <row r="1048" ht="14.25" customHeight="1" hidden="1"/>
    <row r="1049" ht="14.25" customHeight="1" hidden="1"/>
    <row r="1050" ht="14.25" customHeight="1" hidden="1"/>
    <row r="1051" ht="14.25" customHeight="1" hidden="1"/>
    <row r="1052" ht="14.25" customHeight="1" hidden="1"/>
    <row r="1053" ht="14.25" customHeight="1" hidden="1"/>
    <row r="1054" ht="14.25" customHeight="1" hidden="1"/>
    <row r="1055" ht="14.25" customHeight="1" hidden="1"/>
    <row r="1056" ht="14.25" customHeight="1" hidden="1"/>
    <row r="1057" ht="14.25" customHeight="1" hidden="1"/>
    <row r="1058" ht="14.25" customHeight="1" hidden="1"/>
    <row r="1059" ht="14.25" customHeight="1" hidden="1"/>
    <row r="1060" ht="14.25" customHeight="1" hidden="1"/>
    <row r="1061" ht="14.25" customHeight="1" hidden="1"/>
    <row r="1062" ht="14.25" customHeight="1" hidden="1"/>
    <row r="1063" ht="14.25" customHeight="1" hidden="1"/>
    <row r="1064" ht="14.25" customHeight="1" hidden="1"/>
    <row r="1065" ht="14.25" customHeight="1" hidden="1"/>
    <row r="1066" ht="14.25" customHeight="1" hidden="1"/>
    <row r="1067" ht="14.25" customHeight="1" hidden="1"/>
    <row r="1068" ht="14.25" customHeight="1" hidden="1"/>
    <row r="1069" ht="14.25" customHeight="1" hidden="1"/>
    <row r="1070" ht="14.25" customHeight="1" hidden="1"/>
    <row r="1071" ht="14.25" customHeight="1" hidden="1"/>
    <row r="1072" ht="14.25" customHeight="1" hidden="1"/>
    <row r="1073" ht="14.25" customHeight="1" hidden="1"/>
    <row r="1074" ht="14.25" customHeight="1" hidden="1"/>
    <row r="1075" ht="14.25" customHeight="1" hidden="1"/>
    <row r="1076" ht="14.25" customHeight="1" hidden="1"/>
    <row r="1077" ht="14.25" customHeight="1" hidden="1"/>
    <row r="1078" ht="14.25" customHeight="1" hidden="1"/>
    <row r="1079" ht="14.25" customHeight="1" hidden="1"/>
    <row r="1080" ht="14.25" customHeight="1" hidden="1"/>
    <row r="1081" ht="14.25" customHeight="1" hidden="1"/>
    <row r="1082" ht="14.25" customHeight="1" hidden="1"/>
    <row r="1083" ht="14.25" customHeight="1" hidden="1"/>
    <row r="1084" ht="14.25" customHeight="1" hidden="1"/>
    <row r="1085" ht="14.25" customHeight="1" hidden="1"/>
    <row r="1086" ht="14.25" customHeight="1" hidden="1"/>
    <row r="1087" ht="14.25" customHeight="1" hidden="1"/>
    <row r="1088" ht="14.25" customHeight="1" hidden="1"/>
    <row r="1089" ht="14.25" customHeight="1" hidden="1"/>
    <row r="1090" ht="14.25" customHeight="1" hidden="1"/>
    <row r="1091" ht="14.25" customHeight="1" hidden="1"/>
    <row r="1092" ht="14.25" customHeight="1" hidden="1"/>
    <row r="1093" ht="14.25" customHeight="1" hidden="1"/>
    <row r="1094" ht="14.25" customHeight="1" hidden="1"/>
    <row r="1095" ht="14.25" customHeight="1" hidden="1"/>
    <row r="1096" ht="14.25" customHeight="1" hidden="1"/>
    <row r="1097" ht="14.25" customHeight="1" hidden="1"/>
    <row r="1098" ht="14.25" customHeight="1" hidden="1"/>
    <row r="1099" ht="14.25" customHeight="1" hidden="1"/>
    <row r="1100" ht="14.25" customHeight="1" hidden="1"/>
    <row r="1101" ht="14.25" customHeight="1" hidden="1"/>
    <row r="1102" ht="14.25" customHeight="1" hidden="1"/>
    <row r="1103" ht="14.25" customHeight="1" hidden="1"/>
    <row r="1104" ht="14.25" customHeight="1" hidden="1"/>
    <row r="1105" ht="14.25" customHeight="1" hidden="1"/>
    <row r="1106" ht="14.25" customHeight="1" hidden="1"/>
    <row r="1107" ht="14.25" customHeight="1" hidden="1"/>
    <row r="1108" ht="14.25" customHeight="1" hidden="1"/>
    <row r="1109" ht="14.25" customHeight="1" hidden="1"/>
    <row r="1110" ht="14.25" customHeight="1" hidden="1"/>
    <row r="1111" ht="14.25" customHeight="1" hidden="1"/>
    <row r="1112" ht="14.25" customHeight="1" hidden="1"/>
    <row r="1113" ht="14.25" customHeight="1" hidden="1"/>
    <row r="1114" ht="14.25" customHeight="1" hidden="1"/>
    <row r="1115" ht="14.25" customHeight="1" hidden="1"/>
    <row r="1116" ht="14.25" customHeight="1" hidden="1"/>
    <row r="1117" ht="14.25" customHeight="1" hidden="1"/>
    <row r="1118" ht="14.25" customHeight="1" hidden="1"/>
    <row r="1119" ht="14.25" customHeight="1" hidden="1"/>
    <row r="1120" ht="14.25" customHeight="1" hidden="1"/>
    <row r="1121" ht="14.25" customHeight="1" hidden="1"/>
    <row r="1122" ht="14.25" customHeight="1" hidden="1"/>
    <row r="1123" ht="14.25" customHeight="1" hidden="1"/>
    <row r="1124" ht="14.25" customHeight="1" hidden="1"/>
    <row r="1125" ht="14.25" customHeight="1" hidden="1"/>
    <row r="1126" ht="14.25" customHeight="1" hidden="1"/>
    <row r="1127" ht="14.25" customHeight="1" hidden="1"/>
    <row r="1128" ht="14.25" customHeight="1" hidden="1"/>
    <row r="1129" ht="14.25" customHeight="1" hidden="1"/>
    <row r="1130" ht="14.25" customHeight="1" hidden="1"/>
    <row r="1131" ht="14.25" customHeight="1" hidden="1"/>
    <row r="1132" ht="14.25" customHeight="1" hidden="1"/>
    <row r="1133" ht="14.25" customHeight="1" hidden="1"/>
    <row r="1134" ht="14.25" customHeight="1" hidden="1"/>
    <row r="1135" ht="14.25" customHeight="1" hidden="1"/>
    <row r="1136" ht="14.25" customHeight="1" hidden="1"/>
    <row r="1137" ht="14.25" customHeight="1" hidden="1"/>
    <row r="1138" ht="14.25" customHeight="1" hidden="1"/>
    <row r="1139" ht="14.25" customHeight="1" hidden="1"/>
    <row r="1140" ht="14.25" customHeight="1" hidden="1"/>
    <row r="1141" ht="14.25" customHeight="1" hidden="1"/>
    <row r="1142" ht="14.25" customHeight="1" hidden="1"/>
    <row r="1143" ht="14.25" customHeight="1" hidden="1"/>
    <row r="1144" ht="14.25" customHeight="1" hidden="1"/>
    <row r="1145" ht="14.25" customHeight="1" hidden="1"/>
    <row r="1146" ht="14.25" customHeight="1" hidden="1"/>
    <row r="1147" ht="14.25" customHeight="1" hidden="1"/>
    <row r="1148" ht="14.25" customHeight="1" hidden="1"/>
    <row r="1149" ht="14.25" customHeight="1" hidden="1"/>
    <row r="1150" ht="14.25" customHeight="1" hidden="1"/>
    <row r="1151" ht="14.25" customHeight="1" hidden="1"/>
    <row r="1152" ht="14.25" customHeight="1" hidden="1"/>
    <row r="1153" ht="14.25" customHeight="1" hidden="1"/>
    <row r="1154" ht="14.25" customHeight="1" hidden="1"/>
    <row r="1155" ht="14.25" customHeight="1" hidden="1"/>
    <row r="1156" ht="14.25" customHeight="1" hidden="1"/>
    <row r="1157" ht="14.25" customHeight="1" hidden="1"/>
    <row r="1158" ht="14.25" customHeight="1" hidden="1"/>
    <row r="1159" ht="14.25" customHeight="1" hidden="1"/>
    <row r="1160" ht="14.25" customHeight="1" hidden="1"/>
    <row r="1161" ht="14.25" customHeight="1" hidden="1"/>
    <row r="1162" ht="14.25" customHeight="1" hidden="1"/>
    <row r="1163" ht="14.25" customHeight="1" hidden="1"/>
    <row r="1164" ht="14.25" customHeight="1" hidden="1"/>
    <row r="1165" ht="14.25" customHeight="1" hidden="1"/>
    <row r="1166" ht="14.25" customHeight="1" hidden="1"/>
    <row r="1167" ht="14.25" customHeight="1" hidden="1"/>
    <row r="1168" ht="14.25" customHeight="1" hidden="1"/>
    <row r="1169" ht="14.25" customHeight="1" hidden="1"/>
    <row r="1170" ht="14.25" customHeight="1" hidden="1"/>
    <row r="1171" ht="14.25" customHeight="1" hidden="1"/>
    <row r="1172" ht="14.25" customHeight="1" hidden="1"/>
    <row r="1173" ht="14.25" customHeight="1" hidden="1"/>
    <row r="1174" ht="14.25" customHeight="1" hidden="1"/>
    <row r="1175" ht="14.25" customHeight="1" hidden="1"/>
    <row r="1176" ht="14.25" customHeight="1" hidden="1"/>
    <row r="1177" ht="14.25" customHeight="1" hidden="1"/>
    <row r="1178" ht="14.25" customHeight="1" hidden="1"/>
    <row r="1179" ht="14.25" customHeight="1" hidden="1"/>
    <row r="1180" ht="14.25" customHeight="1" hidden="1"/>
    <row r="1181" ht="14.25" customHeight="1" hidden="1"/>
    <row r="1182" ht="14.25" customHeight="1" hidden="1"/>
    <row r="1183" ht="14.25" customHeight="1" hidden="1"/>
    <row r="1184" ht="14.25" customHeight="1" hidden="1"/>
    <row r="1185" ht="14.25" customHeight="1" hidden="1"/>
    <row r="1186" ht="14.25" customHeight="1" hidden="1"/>
    <row r="1187" ht="14.25" customHeight="1" hidden="1"/>
    <row r="1188" ht="14.25" customHeight="1" hidden="1"/>
    <row r="1189" ht="14.25" customHeight="1" hidden="1"/>
    <row r="1190" ht="14.25" customHeight="1" hidden="1"/>
    <row r="1191" ht="14.25" customHeight="1" hidden="1"/>
    <row r="1192" ht="14.25" customHeight="1" hidden="1"/>
    <row r="1193" ht="14.25" customHeight="1" hidden="1"/>
    <row r="1194" ht="14.25" customHeight="1" hidden="1"/>
    <row r="1195" ht="14.25" customHeight="1" hidden="1"/>
    <row r="1196" ht="14.25" customHeight="1" hidden="1"/>
    <row r="1197" ht="14.25" customHeight="1" hidden="1"/>
    <row r="1198" ht="14.25" customHeight="1" hidden="1"/>
    <row r="1199" ht="14.25" customHeight="1" hidden="1"/>
    <row r="1200" ht="14.25" customHeight="1" hidden="1"/>
    <row r="1201" ht="14.25" customHeight="1" hidden="1"/>
    <row r="1202" ht="14.25" customHeight="1" hidden="1"/>
    <row r="1203" ht="14.25" customHeight="1" hidden="1"/>
    <row r="1204" ht="14.25" customHeight="1" hidden="1"/>
    <row r="1205" ht="14.25" customHeight="1" hidden="1"/>
    <row r="1206" ht="14.25" customHeight="1" hidden="1"/>
    <row r="1207" ht="14.25" customHeight="1" hidden="1"/>
    <row r="1208" ht="14.25" customHeight="1" hidden="1"/>
    <row r="1209" ht="14.25" customHeight="1" hidden="1"/>
    <row r="1210" ht="14.25" customHeight="1" hidden="1"/>
    <row r="1211" ht="14.25" customHeight="1" hidden="1"/>
    <row r="1212" ht="14.25" customHeight="1" hidden="1"/>
    <row r="1213" ht="14.25" customHeight="1" hidden="1"/>
    <row r="1214" ht="14.25" customHeight="1" hidden="1"/>
    <row r="1215" ht="14.25" customHeight="1" hidden="1"/>
    <row r="1216" ht="14.25" customHeight="1" hidden="1"/>
    <row r="1217" ht="14.25" customHeight="1" hidden="1"/>
    <row r="1218" ht="14.25" customHeight="1" hidden="1"/>
    <row r="1219" ht="14.25" customHeight="1" hidden="1"/>
    <row r="1220" ht="14.25" customHeight="1" hidden="1"/>
    <row r="1221" ht="14.25" customHeight="1" hidden="1"/>
    <row r="1222" ht="14.25" customHeight="1" hidden="1"/>
    <row r="1223" ht="14.25" customHeight="1" hidden="1"/>
    <row r="1224" ht="14.25" customHeight="1" hidden="1"/>
    <row r="1225" ht="14.25" customHeight="1" hidden="1"/>
    <row r="1226" ht="14.25" customHeight="1" hidden="1"/>
    <row r="1227" ht="14.25" customHeight="1" hidden="1"/>
    <row r="1228" ht="14.25" customHeight="1" hidden="1"/>
    <row r="1229" ht="14.25" customHeight="1" hidden="1"/>
    <row r="1230" ht="14.25" customHeight="1" hidden="1"/>
    <row r="1231" ht="14.25" customHeight="1" hidden="1"/>
    <row r="1232" ht="14.25" customHeight="1" hidden="1"/>
    <row r="1233" ht="14.25" customHeight="1" hidden="1"/>
    <row r="1234" ht="14.25" customHeight="1" hidden="1"/>
    <row r="1235" ht="14.25" customHeight="1" hidden="1"/>
    <row r="1236" ht="14.25" customHeight="1" hidden="1"/>
    <row r="1237" ht="14.25" customHeight="1" hidden="1"/>
    <row r="1238" ht="14.25" customHeight="1" hidden="1"/>
    <row r="1239" ht="14.25" customHeight="1" hidden="1"/>
    <row r="1240" ht="14.25" customHeight="1" hidden="1"/>
    <row r="1241" ht="14.25" customHeight="1" hidden="1"/>
    <row r="1242" ht="14.25" customHeight="1" hidden="1"/>
    <row r="1243" ht="14.25" customHeight="1" hidden="1"/>
    <row r="1244" ht="14.25" customHeight="1" hidden="1"/>
    <row r="1245" ht="14.25" customHeight="1" hidden="1"/>
    <row r="1246" ht="14.25" customHeight="1" hidden="1"/>
    <row r="1247" ht="14.25" customHeight="1" hidden="1"/>
    <row r="1248" ht="14.25" customHeight="1" hidden="1"/>
    <row r="1249" ht="14.25" customHeight="1" hidden="1"/>
    <row r="1250" ht="14.25" customHeight="1" hidden="1"/>
    <row r="1251" ht="14.25" customHeight="1" hidden="1"/>
    <row r="1252" ht="14.25" customHeight="1" hidden="1"/>
    <row r="1253" ht="14.25" customHeight="1" hidden="1"/>
    <row r="1254" ht="14.25" customHeight="1" hidden="1"/>
    <row r="1255" ht="14.25" customHeight="1" hidden="1"/>
    <row r="1256" ht="14.25" customHeight="1" hidden="1"/>
    <row r="1257" ht="14.25" customHeight="1" hidden="1"/>
    <row r="1258" ht="14.25" customHeight="1" hidden="1"/>
    <row r="1259" ht="14.25" customHeight="1" hidden="1"/>
    <row r="1260" ht="14.25" customHeight="1" hidden="1"/>
    <row r="1261" ht="14.25" customHeight="1" hidden="1"/>
    <row r="1262" ht="14.25" customHeight="1" hidden="1"/>
    <row r="1263" ht="14.25" customHeight="1" hidden="1"/>
    <row r="1264" ht="14.25" customHeight="1" hidden="1"/>
    <row r="1265" ht="14.25" customHeight="1" hidden="1"/>
    <row r="1266" ht="14.25" customHeight="1" hidden="1"/>
    <row r="1267" ht="14.25" customHeight="1" hidden="1"/>
    <row r="1268" ht="14.25" customHeight="1" hidden="1"/>
    <row r="1269" ht="14.25" customHeight="1" hidden="1"/>
    <row r="1270" ht="14.25" customHeight="1" hidden="1"/>
    <row r="1271" ht="14.25" customHeight="1" hidden="1"/>
    <row r="1272" ht="14.25" customHeight="1" hidden="1"/>
    <row r="1273" ht="14.25" customHeight="1" hidden="1"/>
    <row r="1274" ht="14.25" customHeight="1" hidden="1"/>
    <row r="1275" ht="14.25" customHeight="1" hidden="1"/>
    <row r="1276" ht="14.25" customHeight="1" hidden="1"/>
    <row r="1277" ht="14.25" customHeight="1" hidden="1"/>
    <row r="1278" ht="14.25" customHeight="1" hidden="1"/>
    <row r="1279" ht="14.25" customHeight="1" hidden="1"/>
    <row r="1280" ht="14.25" customHeight="1" hidden="1"/>
    <row r="1281" ht="14.25" customHeight="1" hidden="1"/>
    <row r="1282" ht="14.25" customHeight="1" hidden="1"/>
    <row r="1283" ht="14.25" customHeight="1" hidden="1"/>
    <row r="1284" ht="14.25" customHeight="1" hidden="1"/>
    <row r="1285" ht="14.25" customHeight="1" hidden="1"/>
    <row r="1286" ht="14.25" customHeight="1" hidden="1"/>
    <row r="1287" ht="14.25" customHeight="1" hidden="1"/>
    <row r="1288" ht="14.25" customHeight="1" hidden="1"/>
    <row r="1289" ht="14.25" customHeight="1" hidden="1"/>
    <row r="1290" ht="14.25" customHeight="1" hidden="1"/>
    <row r="1291" ht="14.25" customHeight="1" hidden="1"/>
    <row r="1292" ht="14.25" customHeight="1" hidden="1"/>
    <row r="1293" ht="14.25" customHeight="1" hidden="1"/>
    <row r="1294" ht="14.25" customHeight="1" hidden="1"/>
    <row r="1295" ht="14.25" customHeight="1" hidden="1"/>
    <row r="1296" ht="14.25" customHeight="1" hidden="1"/>
    <row r="1297" ht="14.25" customHeight="1" hidden="1"/>
    <row r="1298" ht="14.25" customHeight="1" hidden="1"/>
    <row r="1299" ht="14.25" customHeight="1" hidden="1"/>
    <row r="1300" ht="14.25" customHeight="1" hidden="1"/>
    <row r="1301" ht="14.25" customHeight="1" hidden="1"/>
    <row r="1302" ht="14.25" customHeight="1" hidden="1"/>
    <row r="1303" ht="14.25" customHeight="1" hidden="1"/>
    <row r="1304" ht="14.25" customHeight="1" hidden="1"/>
    <row r="1305" ht="14.25" customHeight="1" hidden="1"/>
    <row r="1306" ht="14.25" customHeight="1" hidden="1"/>
    <row r="1307" ht="14.25" customHeight="1" hidden="1"/>
    <row r="1308" ht="14.25" customHeight="1" hidden="1"/>
    <row r="1309" ht="14.25" customHeight="1" hidden="1"/>
    <row r="1310" ht="14.25" customHeight="1" hidden="1"/>
    <row r="1311" ht="14.25" customHeight="1" hidden="1"/>
    <row r="1312" ht="14.25" customHeight="1" hidden="1"/>
    <row r="1313" ht="14.25" customHeight="1" hidden="1"/>
    <row r="1314" ht="14.25" customHeight="1" hidden="1"/>
    <row r="1315" ht="14.25" customHeight="1" hidden="1"/>
    <row r="1316" ht="14.25" customHeight="1" hidden="1"/>
    <row r="1317" ht="14.25" customHeight="1" hidden="1"/>
    <row r="1318" ht="14.25" customHeight="1" hidden="1"/>
    <row r="1319" ht="14.25" customHeight="1" hidden="1"/>
    <row r="1320" ht="14.25" customHeight="1" hidden="1"/>
    <row r="1321" ht="14.25" customHeight="1" hidden="1"/>
    <row r="1322" ht="14.25" customHeight="1" hidden="1"/>
    <row r="1323" ht="14.25" customHeight="1" hidden="1"/>
    <row r="1324" ht="14.25" customHeight="1" hidden="1"/>
    <row r="1325" ht="14.25" customHeight="1" hidden="1"/>
    <row r="1326" ht="14.25" customHeight="1" hidden="1"/>
    <row r="1327" ht="14.25" customHeight="1" hidden="1"/>
    <row r="1328" ht="14.25" customHeight="1" hidden="1"/>
    <row r="1329" ht="14.25" customHeight="1" hidden="1"/>
    <row r="1330" ht="14.25" customHeight="1" hidden="1"/>
    <row r="1331" ht="14.25" customHeight="1" hidden="1"/>
    <row r="1332" ht="14.25" customHeight="1" hidden="1"/>
    <row r="1333" ht="14.25" customHeight="1" hidden="1"/>
    <row r="1334" ht="14.25" customHeight="1" hidden="1"/>
    <row r="1335" ht="14.25" customHeight="1" hidden="1"/>
    <row r="1336" ht="14.25" customHeight="1" hidden="1"/>
    <row r="1337" ht="14.25" customHeight="1" hidden="1"/>
    <row r="1338" ht="14.25" customHeight="1" hidden="1"/>
    <row r="1339" ht="14.25" customHeight="1" hidden="1"/>
    <row r="1340" ht="14.25" customHeight="1" hidden="1"/>
    <row r="1341" ht="14.25" customHeight="1" hidden="1"/>
    <row r="1342" ht="14.25" customHeight="1" hidden="1"/>
    <row r="1343" ht="14.25" customHeight="1" hidden="1"/>
    <row r="1344" ht="14.25" customHeight="1" hidden="1"/>
    <row r="1345" ht="14.25" customHeight="1" hidden="1"/>
    <row r="1346" ht="14.25" customHeight="1" hidden="1"/>
    <row r="1347" ht="14.25" customHeight="1" hidden="1"/>
    <row r="1348" ht="14.25" customHeight="1" hidden="1"/>
    <row r="1349" ht="14.25" customHeight="1" hidden="1"/>
    <row r="1350" ht="14.25" customHeight="1" hidden="1"/>
    <row r="1351" ht="14.25" customHeight="1" hidden="1"/>
    <row r="1352" ht="14.25" customHeight="1" hidden="1"/>
    <row r="1353" ht="14.25" customHeight="1" hidden="1"/>
    <row r="1354" ht="14.25" customHeight="1" hidden="1"/>
    <row r="1355" ht="14.25" customHeight="1" hidden="1"/>
    <row r="1356" ht="14.25" customHeight="1" hidden="1"/>
    <row r="1357" ht="14.25" customHeight="1" hidden="1"/>
    <row r="1358" ht="14.25" customHeight="1" hidden="1"/>
    <row r="1359" ht="14.25" customHeight="1" hidden="1"/>
    <row r="1360" ht="14.25" customHeight="1" hidden="1"/>
    <row r="1361" ht="14.25" customHeight="1" hidden="1"/>
    <row r="1362" ht="14.25" customHeight="1" hidden="1"/>
    <row r="1363" ht="14.25" customHeight="1" hidden="1"/>
    <row r="1364" ht="14.25" customHeight="1" hidden="1"/>
    <row r="1365" ht="14.25" customHeight="1" hidden="1"/>
    <row r="1366" ht="14.25" customHeight="1" hidden="1"/>
    <row r="1367" ht="14.25" customHeight="1" hidden="1"/>
    <row r="1368" ht="14.25" customHeight="1" hidden="1"/>
    <row r="1369" ht="14.25" customHeight="1" hidden="1"/>
    <row r="1370" ht="14.25" customHeight="1" hidden="1"/>
    <row r="1371" ht="14.25" customHeight="1" hidden="1"/>
    <row r="1372" ht="14.25" customHeight="1" hidden="1"/>
    <row r="1373" ht="14.25" customHeight="1" hidden="1"/>
    <row r="1374" ht="14.25" customHeight="1" hidden="1"/>
    <row r="1375" ht="14.25" customHeight="1" hidden="1"/>
    <row r="1376" ht="14.25" customHeight="1" hidden="1"/>
    <row r="1377" ht="14.25" customHeight="1" hidden="1"/>
    <row r="1378" ht="14.25" customHeight="1" hidden="1"/>
    <row r="1379" ht="14.25" customHeight="1" hidden="1"/>
    <row r="1380" ht="14.25" customHeight="1" hidden="1"/>
    <row r="1381" ht="14.25" customHeight="1" hidden="1"/>
    <row r="1382" ht="14.25" customHeight="1" hidden="1"/>
    <row r="1383" ht="14.25" customHeight="1" hidden="1"/>
    <row r="1384" ht="14.25" customHeight="1" hidden="1"/>
    <row r="1385" ht="14.25" customHeight="1" hidden="1"/>
    <row r="1386" ht="14.25" customHeight="1" hidden="1"/>
    <row r="1387" ht="14.25" customHeight="1" hidden="1"/>
    <row r="1388" ht="14.25" customHeight="1" hidden="1"/>
    <row r="1389" ht="14.25" customHeight="1" hidden="1"/>
    <row r="1390" ht="14.25" customHeight="1" hidden="1"/>
    <row r="1391" ht="14.25" customHeight="1" hidden="1"/>
    <row r="1392" ht="14.25" customHeight="1" hidden="1"/>
    <row r="1393" ht="14.25" customHeight="1" hidden="1"/>
    <row r="1394" ht="14.25" customHeight="1" hidden="1"/>
    <row r="1395" ht="14.25" customHeight="1" hidden="1"/>
    <row r="1396" ht="14.25" customHeight="1" hidden="1"/>
    <row r="1397" ht="14.25" customHeight="1" hidden="1"/>
    <row r="1398" ht="14.25" customHeight="1" hidden="1"/>
    <row r="1399" ht="14.25" customHeight="1" hidden="1"/>
    <row r="1400" ht="14.25" customHeight="1" hidden="1"/>
    <row r="1401" ht="14.25" customHeight="1" hidden="1"/>
    <row r="1402" ht="14.25" customHeight="1" hidden="1"/>
    <row r="1403" ht="14.25" customHeight="1" hidden="1"/>
    <row r="1404" ht="14.25" customHeight="1" hidden="1"/>
    <row r="1405" ht="14.25" customHeight="1" hidden="1"/>
    <row r="1406" ht="14.25" customHeight="1" hidden="1"/>
    <row r="1407" ht="14.25" customHeight="1" hidden="1"/>
    <row r="1408" ht="14.25" customHeight="1" hidden="1"/>
    <row r="1409" ht="14.25" customHeight="1" hidden="1"/>
    <row r="1410" ht="14.25" customHeight="1" hidden="1"/>
    <row r="1411" ht="14.25" customHeight="1" hidden="1"/>
    <row r="1412" ht="14.25" customHeight="1" hidden="1"/>
    <row r="1413" ht="14.25" customHeight="1" hidden="1"/>
    <row r="1414" ht="14.25" customHeight="1" hidden="1"/>
    <row r="1415" ht="14.25" customHeight="1" hidden="1"/>
    <row r="1416" ht="14.25" customHeight="1" hidden="1"/>
    <row r="1417" ht="14.25" customHeight="1" hidden="1"/>
    <row r="1418" ht="14.25" customHeight="1" hidden="1"/>
    <row r="1419" ht="14.25" customHeight="1" hidden="1"/>
    <row r="1420" ht="14.25" customHeight="1" hidden="1"/>
    <row r="1421" ht="14.25" customHeight="1" hidden="1"/>
    <row r="1422" ht="14.25" customHeight="1" hidden="1"/>
    <row r="1423" ht="14.25" customHeight="1" hidden="1"/>
    <row r="1424" ht="14.25" customHeight="1" hidden="1"/>
    <row r="1425" ht="14.25" customHeight="1" hidden="1"/>
    <row r="1426" ht="14.25" customHeight="1" hidden="1"/>
    <row r="1427" ht="14.25" customHeight="1" hidden="1"/>
    <row r="1428" ht="14.25" customHeight="1" hidden="1"/>
    <row r="1429" ht="14.25" customHeight="1" hidden="1"/>
    <row r="1430" ht="14.25" customHeight="1" hidden="1"/>
    <row r="1431" ht="14.25" customHeight="1" hidden="1"/>
    <row r="1432" ht="14.25" customHeight="1" hidden="1"/>
    <row r="1433" ht="14.25" customHeight="1" hidden="1"/>
    <row r="1434" ht="14.25" customHeight="1" hidden="1"/>
    <row r="1435" ht="14.25" customHeight="1" hidden="1"/>
    <row r="1436" ht="14.25" customHeight="1" hidden="1"/>
    <row r="1437" ht="14.25" customHeight="1" hidden="1"/>
    <row r="1438" ht="14.25" customHeight="1" hidden="1"/>
    <row r="1439" ht="14.25" customHeight="1" hidden="1"/>
    <row r="1440" ht="14.25" customHeight="1" hidden="1"/>
    <row r="1441" ht="14.25" customHeight="1" hidden="1"/>
    <row r="1442" ht="14.25" customHeight="1" hidden="1"/>
    <row r="1443" ht="14.25" customHeight="1" hidden="1"/>
    <row r="1444" ht="14.25" customHeight="1" hidden="1"/>
    <row r="1445" ht="14.25" customHeight="1" hidden="1"/>
    <row r="1446" ht="14.25" customHeight="1" hidden="1"/>
    <row r="1447" ht="14.25" customHeight="1" hidden="1"/>
    <row r="1448" ht="14.25" customHeight="1" hidden="1"/>
    <row r="1449" ht="14.25" customHeight="1" hidden="1"/>
    <row r="1450" ht="14.25" customHeight="1" hidden="1"/>
    <row r="1451" ht="14.25" customHeight="1" hidden="1"/>
    <row r="1452" ht="14.25" customHeight="1" hidden="1"/>
    <row r="1453" ht="14.25" customHeight="1" hidden="1"/>
    <row r="1454" ht="14.25" customHeight="1" hidden="1"/>
    <row r="1455" ht="14.25" customHeight="1" hidden="1"/>
    <row r="1456" ht="14.25" customHeight="1" hidden="1"/>
    <row r="1457" ht="14.25" customHeight="1" hidden="1"/>
    <row r="1458" ht="14.25" customHeight="1" hidden="1"/>
    <row r="1459" ht="14.25" customHeight="1" hidden="1"/>
    <row r="1460" ht="14.25" customHeight="1" hidden="1"/>
    <row r="1461" ht="14.25" customHeight="1" hidden="1"/>
    <row r="1462" ht="14.25" customHeight="1" hidden="1"/>
    <row r="1463" ht="14.25" customHeight="1" hidden="1"/>
    <row r="1464" ht="14.25" customHeight="1" hidden="1"/>
    <row r="1465" ht="14.25" customHeight="1" hidden="1"/>
    <row r="1466" ht="14.25" customHeight="1" hidden="1"/>
    <row r="1467" ht="14.25" customHeight="1" hidden="1"/>
    <row r="1468" ht="14.25" customHeight="1" hidden="1"/>
    <row r="1469" ht="14.25" customHeight="1" hidden="1"/>
    <row r="1470" ht="14.25" customHeight="1" hidden="1"/>
    <row r="1471" ht="14.25" customHeight="1" hidden="1"/>
    <row r="1472" ht="14.25" customHeight="1" hidden="1"/>
    <row r="1473" ht="14.25" customHeight="1" hidden="1"/>
    <row r="1474" ht="14.25" customHeight="1" hidden="1"/>
    <row r="1475" ht="14.25" customHeight="1" hidden="1"/>
    <row r="1476" ht="14.25" customHeight="1" hidden="1"/>
    <row r="1477" ht="14.25" customHeight="1" hidden="1"/>
    <row r="1478" ht="14.25" customHeight="1" hidden="1"/>
    <row r="1479" ht="14.25" customHeight="1" hidden="1"/>
    <row r="1480" ht="14.25" customHeight="1" hidden="1"/>
    <row r="1481" ht="14.25" customHeight="1" hidden="1"/>
    <row r="1482" ht="14.25" customHeight="1" hidden="1"/>
    <row r="1483" ht="14.25" customHeight="1" hidden="1"/>
    <row r="1484" ht="14.25" customHeight="1" hidden="1"/>
    <row r="1485" ht="14.25" customHeight="1" hidden="1"/>
    <row r="1486" ht="14.25" customHeight="1" hidden="1"/>
    <row r="1487" ht="14.25" customHeight="1" hidden="1"/>
    <row r="1488" ht="14.25" customHeight="1" hidden="1"/>
    <row r="1489" ht="14.25" customHeight="1" hidden="1"/>
    <row r="1490" ht="14.25" customHeight="1" hidden="1"/>
    <row r="1491" ht="14.25" customHeight="1" hidden="1"/>
    <row r="1492" ht="14.25" customHeight="1" hidden="1"/>
    <row r="1493" ht="14.25" customHeight="1" hidden="1"/>
    <row r="1494" ht="14.25" customHeight="1" hidden="1"/>
    <row r="1495" ht="14.25" customHeight="1" hidden="1"/>
    <row r="1496" ht="14.25" customHeight="1" hidden="1"/>
    <row r="1497" ht="14.25" customHeight="1" hidden="1"/>
    <row r="1498" ht="14.25" customHeight="1" hidden="1"/>
    <row r="1499" ht="14.25" customHeight="1" hidden="1"/>
    <row r="1500" ht="14.25" customHeight="1" hidden="1"/>
    <row r="1501" ht="14.25" customHeight="1" hidden="1"/>
    <row r="1502" ht="14.25" customHeight="1" hidden="1"/>
    <row r="1503" ht="14.25" customHeight="1" hidden="1"/>
    <row r="1504" ht="14.25" customHeight="1" hidden="1"/>
    <row r="1505" ht="14.25" customHeight="1" hidden="1"/>
    <row r="1506" ht="14.25" customHeight="1" hidden="1"/>
    <row r="1507" ht="14.25" customHeight="1" hidden="1"/>
    <row r="1508" ht="14.25" customHeight="1" hidden="1"/>
    <row r="1509" ht="14.25" customHeight="1" hidden="1"/>
    <row r="1510" ht="14.25" customHeight="1" hidden="1"/>
    <row r="1511" ht="14.25" customHeight="1" hidden="1"/>
    <row r="1512" ht="14.25" customHeight="1" hidden="1"/>
    <row r="1513" ht="14.25" customHeight="1" hidden="1"/>
    <row r="1514" ht="14.25" customHeight="1" hidden="1"/>
    <row r="1515" ht="14.25" customHeight="1" hidden="1"/>
    <row r="1516" ht="14.25" customHeight="1" hidden="1"/>
    <row r="1517" ht="14.25" customHeight="1" hidden="1"/>
    <row r="1518" ht="14.25" customHeight="1" hidden="1"/>
    <row r="1519" ht="14.25" customHeight="1" hidden="1"/>
    <row r="1520" ht="14.25" customHeight="1" hidden="1"/>
    <row r="1521" ht="14.25" customHeight="1" hidden="1"/>
    <row r="1522" ht="14.25" customHeight="1" hidden="1"/>
    <row r="1523" ht="14.25" customHeight="1" hidden="1"/>
    <row r="1524" ht="14.25" customHeight="1" hidden="1"/>
    <row r="1525" ht="14.25" customHeight="1" hidden="1"/>
    <row r="1526" ht="14.25" customHeight="1" hidden="1"/>
    <row r="1527" ht="14.25" customHeight="1" hidden="1"/>
    <row r="1528" ht="14.25" customHeight="1" hidden="1"/>
    <row r="1529" ht="14.25" customHeight="1" hidden="1"/>
    <row r="1530" ht="14.25" customHeight="1" hidden="1"/>
    <row r="1531" ht="14.25" customHeight="1" hidden="1"/>
    <row r="1532" ht="14.25" customHeight="1" hidden="1"/>
    <row r="1533" ht="14.25" customHeight="1" hidden="1"/>
    <row r="1534" ht="14.25" customHeight="1" hidden="1"/>
    <row r="1535" ht="14.25" customHeight="1" hidden="1"/>
    <row r="1536" ht="14.25" customHeight="1" hidden="1"/>
    <row r="1537" ht="14.25" customHeight="1" hidden="1"/>
    <row r="1538" ht="14.25" customHeight="1" hidden="1"/>
    <row r="1539" ht="14.25" customHeight="1" hidden="1"/>
    <row r="1540" ht="14.25" customHeight="1" hidden="1"/>
    <row r="1541" ht="14.25" customHeight="1" hidden="1"/>
    <row r="1542" ht="14.25" customHeight="1" hidden="1"/>
    <row r="1543" ht="14.25" customHeight="1" hidden="1"/>
    <row r="1544" ht="14.25" customHeight="1" hidden="1"/>
    <row r="1545" ht="14.25" customHeight="1" hidden="1"/>
    <row r="1546" ht="14.25" customHeight="1" hidden="1"/>
    <row r="1547" ht="14.25" customHeight="1" hidden="1"/>
    <row r="1548" ht="14.25" customHeight="1" hidden="1"/>
    <row r="1549" ht="14.25" customHeight="1" hidden="1"/>
    <row r="1550" ht="14.25" customHeight="1" hidden="1"/>
    <row r="1551" ht="14.25" customHeight="1" hidden="1"/>
    <row r="1552" ht="14.25" customHeight="1" hidden="1"/>
    <row r="1553" ht="14.25" customHeight="1" hidden="1"/>
    <row r="1554" ht="14.25" customHeight="1" hidden="1"/>
    <row r="1555" ht="14.25" customHeight="1" hidden="1"/>
    <row r="1556" ht="14.25" customHeight="1" hidden="1"/>
    <row r="1557" ht="14.25" customHeight="1" hidden="1"/>
    <row r="1558" ht="14.25" customHeight="1" hidden="1"/>
    <row r="1559" ht="14.25" customHeight="1" hidden="1"/>
    <row r="1560" ht="14.25" customHeight="1" hidden="1"/>
    <row r="1561" ht="14.25" customHeight="1" hidden="1"/>
    <row r="1562" ht="14.25" customHeight="1" hidden="1"/>
    <row r="1563" ht="14.25" customHeight="1" hidden="1"/>
    <row r="1564" ht="14.25" customHeight="1" hidden="1"/>
    <row r="1565" ht="14.25" customHeight="1" hidden="1"/>
    <row r="1566" ht="14.25" customHeight="1" hidden="1"/>
    <row r="1567" ht="14.25" customHeight="1" hidden="1"/>
    <row r="1568" ht="14.25" customHeight="1" hidden="1"/>
    <row r="1569" ht="14.25" customHeight="1" hidden="1"/>
    <row r="1570" ht="14.25" customHeight="1" hidden="1"/>
    <row r="1571" ht="14.25" customHeight="1" hidden="1"/>
    <row r="1572" ht="14.25" customHeight="1" hidden="1"/>
    <row r="1573" ht="14.25" customHeight="1" hidden="1"/>
    <row r="1574" ht="14.25" customHeight="1" hidden="1"/>
    <row r="1575" ht="14.25" customHeight="1" hidden="1"/>
    <row r="1576" ht="14.25" customHeight="1" hidden="1"/>
    <row r="1577" ht="14.25" customHeight="1" hidden="1"/>
    <row r="1578" ht="14.25" customHeight="1" hidden="1"/>
    <row r="1579" ht="14.25" customHeight="1" hidden="1"/>
    <row r="1580" ht="14.25" customHeight="1" hidden="1"/>
    <row r="1581" ht="14.25" customHeight="1" hidden="1"/>
    <row r="1582" ht="14.25" customHeight="1" hidden="1"/>
    <row r="1583" ht="14.25" customHeight="1" hidden="1"/>
    <row r="1584" ht="14.25" customHeight="1" hidden="1"/>
    <row r="1585" ht="14.25" customHeight="1" hidden="1"/>
    <row r="1586" ht="14.25" customHeight="1" hidden="1"/>
    <row r="1587" ht="14.25" customHeight="1" hidden="1"/>
    <row r="1588" ht="14.25" customHeight="1" hidden="1"/>
    <row r="1589" ht="14.25" customHeight="1" hidden="1"/>
    <row r="1590" ht="14.25" customHeight="1" hidden="1"/>
    <row r="1591" ht="14.25" customHeight="1" hidden="1"/>
    <row r="1592" ht="14.25" customHeight="1" hidden="1"/>
    <row r="1593" ht="14.25" customHeight="1" hidden="1"/>
    <row r="1594" ht="14.25" customHeight="1" hidden="1"/>
    <row r="1595" ht="14.25" customHeight="1" hidden="1"/>
    <row r="1596" ht="14.25" customHeight="1" hidden="1"/>
    <row r="1597" ht="14.25" customHeight="1" hidden="1"/>
    <row r="1598" ht="14.25" customHeight="1" hidden="1"/>
    <row r="1599" ht="14.25" customHeight="1" hidden="1"/>
    <row r="1600" ht="14.25" customHeight="1" hidden="1"/>
    <row r="1601" ht="14.25" customHeight="1" hidden="1"/>
    <row r="1602" ht="14.25" customHeight="1" hidden="1"/>
    <row r="1603" ht="14.25" customHeight="1" hidden="1"/>
    <row r="1604" ht="14.25" customHeight="1" hidden="1"/>
    <row r="1605" ht="14.25" customHeight="1" hidden="1"/>
    <row r="1606" ht="14.25" customHeight="1" hidden="1"/>
    <row r="1607" ht="14.25" customHeight="1" hidden="1"/>
    <row r="1608" ht="14.25" customHeight="1" hidden="1"/>
    <row r="1609" ht="14.25" customHeight="1" hidden="1"/>
    <row r="1610" ht="14.25" customHeight="1" hidden="1"/>
    <row r="1611" ht="14.25" customHeight="1" hidden="1"/>
    <row r="1612" ht="14.25" customHeight="1" hidden="1"/>
    <row r="1613" ht="14.25" customHeight="1" hidden="1"/>
    <row r="1614" ht="14.25" customHeight="1" hidden="1"/>
    <row r="1615" ht="14.25" customHeight="1" hidden="1"/>
    <row r="1616" ht="14.25" customHeight="1" hidden="1"/>
    <row r="1617" ht="14.25" customHeight="1" hidden="1"/>
    <row r="1618" ht="14.25" customHeight="1" hidden="1"/>
    <row r="1619" ht="14.25" customHeight="1" hidden="1"/>
    <row r="1620" ht="14.25" customHeight="1" hidden="1"/>
    <row r="1621" ht="14.25" customHeight="1" hidden="1"/>
    <row r="1622" ht="14.25" customHeight="1" hidden="1"/>
    <row r="1623" ht="14.25" customHeight="1" hidden="1"/>
    <row r="1624" ht="14.25" customHeight="1" hidden="1"/>
    <row r="1625" ht="14.25" customHeight="1" hidden="1"/>
    <row r="1626" ht="14.25" customHeight="1" hidden="1"/>
    <row r="1627" ht="14.25" customHeight="1" hidden="1"/>
    <row r="1628" ht="14.25" customHeight="1" hidden="1"/>
    <row r="1629" ht="14.25" customHeight="1" hidden="1"/>
    <row r="1630" ht="14.25" customHeight="1" hidden="1"/>
    <row r="1631" ht="14.25" customHeight="1" hidden="1"/>
    <row r="1632" ht="14.25" customHeight="1" hidden="1"/>
    <row r="1633" ht="14.25" customHeight="1" hidden="1"/>
    <row r="1634" ht="14.25" customHeight="1" hidden="1"/>
    <row r="1635" ht="14.25" customHeight="1" hidden="1"/>
    <row r="1636" ht="14.25" customHeight="1" hidden="1"/>
    <row r="1637" ht="14.25" customHeight="1" hidden="1"/>
    <row r="1638" ht="14.25" customHeight="1" hidden="1"/>
    <row r="1639" ht="14.25" customHeight="1" hidden="1"/>
    <row r="1640" ht="14.25" customHeight="1" hidden="1"/>
    <row r="1641" ht="14.25" customHeight="1" hidden="1"/>
    <row r="1642" ht="14.25" customHeight="1" hidden="1"/>
    <row r="1643" ht="14.25" customHeight="1" hidden="1"/>
    <row r="1644" ht="14.25" customHeight="1" hidden="1"/>
    <row r="1645" ht="14.25" customHeight="1" hidden="1"/>
    <row r="1646" ht="14.25" customHeight="1" hidden="1"/>
    <row r="1647" ht="14.25" customHeight="1" hidden="1"/>
    <row r="1648" ht="14.25" customHeight="1" hidden="1"/>
    <row r="1649" ht="14.25" customHeight="1" hidden="1"/>
    <row r="1650" ht="14.25" customHeight="1" hidden="1"/>
    <row r="1651" ht="14.25" customHeight="1" hidden="1"/>
    <row r="1652" ht="14.25" customHeight="1" hidden="1"/>
    <row r="1653" ht="14.25" customHeight="1" hidden="1"/>
    <row r="1654" ht="14.25" customHeight="1" hidden="1"/>
    <row r="1655" ht="14.25" customHeight="1" hidden="1"/>
    <row r="1656" ht="14.25" customHeight="1" hidden="1"/>
    <row r="1657" ht="14.25" customHeight="1" hidden="1"/>
    <row r="1658" ht="14.25" customHeight="1" hidden="1"/>
    <row r="1659" ht="14.25" customHeight="1" hidden="1"/>
    <row r="1660" ht="14.25" customHeight="1" hidden="1"/>
    <row r="1661" ht="14.25" customHeight="1" hidden="1"/>
    <row r="1662" ht="14.25" customHeight="1" hidden="1"/>
    <row r="1663" ht="14.25" customHeight="1" hidden="1"/>
    <row r="1664" ht="14.25" customHeight="1" hidden="1"/>
    <row r="1665" ht="14.25" customHeight="1" hidden="1"/>
    <row r="1666" ht="14.25" customHeight="1" hidden="1"/>
    <row r="1667" ht="14.25" customHeight="1" hidden="1"/>
    <row r="1668" ht="14.25" customHeight="1" hidden="1"/>
    <row r="1669" ht="14.25" customHeight="1" hidden="1"/>
    <row r="1670" ht="14.25" customHeight="1" hidden="1"/>
    <row r="1671" ht="14.25" customHeight="1" hidden="1"/>
    <row r="1672" ht="14.25" customHeight="1" hidden="1"/>
    <row r="1673" ht="14.25" customHeight="1" hidden="1"/>
    <row r="1674" ht="14.25" customHeight="1" hidden="1"/>
    <row r="1675" ht="14.25" customHeight="1" hidden="1"/>
    <row r="1676" ht="14.25" customHeight="1" hidden="1"/>
    <row r="1677" ht="14.25" customHeight="1" hidden="1"/>
    <row r="1678" ht="14.25" customHeight="1" hidden="1"/>
    <row r="1679" ht="14.25" customHeight="1" hidden="1"/>
    <row r="1680" ht="14.25" customHeight="1" hidden="1"/>
    <row r="1681" ht="14.25" customHeight="1" hidden="1"/>
    <row r="1682" ht="14.25" customHeight="1" hidden="1"/>
    <row r="1683" ht="14.25" customHeight="1" hidden="1"/>
    <row r="1684" ht="14.25" customHeight="1" hidden="1"/>
    <row r="1685" ht="14.25" customHeight="1" hidden="1"/>
    <row r="1686" ht="14.25" customHeight="1" hidden="1"/>
    <row r="1687" ht="14.25" customHeight="1" hidden="1"/>
    <row r="1688" ht="14.25" customHeight="1" hidden="1"/>
    <row r="1689" ht="14.25" customHeight="1" hidden="1"/>
    <row r="1690" ht="14.25" customHeight="1" hidden="1"/>
    <row r="1691" ht="14.25" customHeight="1" hidden="1"/>
    <row r="1692" ht="14.25" customHeight="1" hidden="1"/>
    <row r="1693" ht="14.25" customHeight="1" hidden="1"/>
    <row r="1694" ht="14.25" customHeight="1" hidden="1"/>
    <row r="1695" ht="14.25" customHeight="1" hidden="1"/>
    <row r="1696" ht="14.25" customHeight="1" hidden="1"/>
    <row r="1697" ht="14.25" customHeight="1" hidden="1"/>
    <row r="1698" ht="14.25" customHeight="1" hidden="1"/>
    <row r="1699" ht="14.25" customHeight="1" hidden="1"/>
    <row r="1700" ht="14.25" customHeight="1" hidden="1"/>
    <row r="1701" ht="14.25" customHeight="1" hidden="1"/>
    <row r="1702" ht="14.25" customHeight="1" hidden="1"/>
    <row r="1703" ht="14.25" customHeight="1" hidden="1"/>
    <row r="1704" ht="14.25" customHeight="1" hidden="1"/>
    <row r="1705" ht="14.25" customHeight="1" hidden="1"/>
    <row r="1706" ht="14.25" customHeight="1" hidden="1"/>
    <row r="1707" ht="14.25" customHeight="1" hidden="1"/>
    <row r="1708" ht="14.25" customHeight="1" hidden="1"/>
    <row r="1709" ht="14.25" customHeight="1" hidden="1"/>
    <row r="1710" ht="14.25" customHeight="1" hidden="1"/>
    <row r="1711" ht="14.25" customHeight="1" hidden="1"/>
    <row r="1712" ht="14.25" customHeight="1" hidden="1"/>
    <row r="1713" ht="14.25" customHeight="1" hidden="1"/>
    <row r="1714" ht="14.25" customHeight="1" hidden="1"/>
    <row r="1715" ht="14.25" customHeight="1" hidden="1"/>
    <row r="1716" ht="14.25" customHeight="1" hidden="1"/>
    <row r="1717" ht="14.25" customHeight="1" hidden="1"/>
    <row r="1718" ht="14.25" customHeight="1" hidden="1"/>
    <row r="1719" ht="14.25" customHeight="1" hidden="1"/>
    <row r="1720" ht="14.25" customHeight="1" hidden="1"/>
    <row r="1721" ht="14.25" customHeight="1" hidden="1"/>
    <row r="1722" ht="14.25" customHeight="1" hidden="1"/>
    <row r="1723" ht="14.25" customHeight="1" hidden="1"/>
    <row r="1724" ht="14.25" customHeight="1" hidden="1"/>
    <row r="1725" ht="14.25" customHeight="1" hidden="1"/>
    <row r="1726" ht="14.25" customHeight="1" hidden="1"/>
    <row r="1727" ht="14.25" customHeight="1" hidden="1"/>
    <row r="1728" ht="14.25" customHeight="1" hidden="1"/>
    <row r="1729" ht="14.25" customHeight="1" hidden="1"/>
    <row r="1730" ht="14.25" customHeight="1" hidden="1"/>
    <row r="1731" ht="14.25" customHeight="1" hidden="1"/>
    <row r="1732" ht="14.25" customHeight="1" hidden="1"/>
    <row r="1733" ht="14.25" customHeight="1" hidden="1"/>
    <row r="1734" ht="14.25" customHeight="1" hidden="1"/>
    <row r="1735" ht="14.25" customHeight="1" hidden="1"/>
    <row r="1736" ht="14.25" customHeight="1" hidden="1"/>
    <row r="1737" ht="14.25" customHeight="1" hidden="1"/>
    <row r="1738" ht="14.25" customHeight="1" hidden="1"/>
    <row r="1739" ht="14.25" customHeight="1" hidden="1"/>
    <row r="1740" ht="14.25" customHeight="1" hidden="1"/>
    <row r="1741" ht="14.25" customHeight="1" hidden="1"/>
    <row r="1742" ht="14.25" customHeight="1" hidden="1"/>
    <row r="1743" ht="14.25" customHeight="1" hidden="1"/>
    <row r="1744" ht="14.25" customHeight="1" hidden="1"/>
    <row r="1745" ht="14.25" customHeight="1" hidden="1"/>
    <row r="1746" ht="14.25" customHeight="1" hidden="1"/>
    <row r="1747" ht="14.25" customHeight="1" hidden="1"/>
    <row r="1748" ht="14.25" customHeight="1" hidden="1"/>
    <row r="1749" ht="14.25" customHeight="1" hidden="1"/>
    <row r="1750" ht="14.25" customHeight="1" hidden="1"/>
    <row r="1751" ht="14.25" customHeight="1" hidden="1"/>
    <row r="1752" ht="14.25" customHeight="1" hidden="1"/>
    <row r="1753" ht="14.25" customHeight="1" hidden="1"/>
    <row r="1754" ht="14.25" customHeight="1" hidden="1"/>
    <row r="1755" ht="14.25" customHeight="1" hidden="1"/>
    <row r="1756" ht="14.25" customHeight="1" hidden="1"/>
    <row r="1757" ht="14.25" customHeight="1" hidden="1"/>
    <row r="1758" ht="14.25" customHeight="1" hidden="1"/>
    <row r="1759" ht="14.25" customHeight="1" hidden="1"/>
    <row r="1760" ht="14.25" customHeight="1" hidden="1"/>
    <row r="1761" ht="14.25" customHeight="1" hidden="1"/>
    <row r="1762" ht="14.25" customHeight="1" hidden="1"/>
    <row r="1763" ht="14.25" customHeight="1" hidden="1"/>
    <row r="1764" ht="14.25" customHeight="1" hidden="1"/>
    <row r="1765" ht="14.25" customHeight="1" hidden="1"/>
    <row r="1766" ht="14.25" customHeight="1" hidden="1"/>
    <row r="1767" ht="14.25" customHeight="1" hidden="1"/>
    <row r="1768" ht="14.25" customHeight="1" hidden="1"/>
    <row r="1769" ht="14.25" customHeight="1" hidden="1"/>
    <row r="1770" ht="14.25" customHeight="1" hidden="1"/>
    <row r="1771" ht="14.25" customHeight="1" hidden="1"/>
    <row r="1772" ht="14.25" customHeight="1" hidden="1"/>
    <row r="1773" ht="14.25" customHeight="1" hidden="1"/>
    <row r="1774" ht="14.25" customHeight="1" hidden="1"/>
    <row r="1775" ht="14.25" customHeight="1" hidden="1"/>
    <row r="1776" ht="14.25" customHeight="1" hidden="1"/>
    <row r="1777" ht="14.25" customHeight="1" hidden="1"/>
    <row r="1778" ht="14.25" customHeight="1" hidden="1"/>
    <row r="1779" ht="14.25" customHeight="1" hidden="1"/>
    <row r="1780" ht="14.25" customHeight="1" hidden="1"/>
    <row r="1781" ht="14.25" customHeight="1" hidden="1"/>
    <row r="1782" ht="14.25" customHeight="1" hidden="1"/>
    <row r="1783" ht="14.25" customHeight="1" hidden="1"/>
    <row r="1784" ht="14.25" customHeight="1" hidden="1"/>
    <row r="1785" ht="14.25" customHeight="1" hidden="1"/>
    <row r="1786" ht="14.25" customHeight="1" hidden="1"/>
    <row r="1787" ht="14.25" customHeight="1" hidden="1"/>
    <row r="1788" ht="14.25" customHeight="1" hidden="1"/>
    <row r="1789" ht="14.25" customHeight="1" hidden="1"/>
    <row r="1790" ht="14.25" customHeight="1" hidden="1"/>
    <row r="1791" ht="14.25" customHeight="1" hidden="1"/>
    <row r="1792" ht="14.25" customHeight="1" hidden="1"/>
    <row r="1793" ht="14.25" customHeight="1" hidden="1"/>
    <row r="1794" ht="14.25" customHeight="1" hidden="1"/>
    <row r="1795" ht="14.25" customHeight="1" hidden="1"/>
    <row r="1796" ht="14.25" customHeight="1" hidden="1"/>
    <row r="1797" ht="14.25" customHeight="1" hidden="1"/>
    <row r="1798" ht="14.25" customHeight="1" hidden="1"/>
    <row r="1799" ht="14.25" customHeight="1" hidden="1"/>
    <row r="1800" ht="14.25" customHeight="1" hidden="1"/>
    <row r="1801" ht="14.25" customHeight="1" hidden="1"/>
    <row r="1802" ht="14.25" customHeight="1" hidden="1"/>
    <row r="1803" ht="14.25" customHeight="1" hidden="1"/>
    <row r="1804" ht="14.25" customHeight="1" hidden="1"/>
    <row r="1805" ht="14.25" customHeight="1" hidden="1"/>
    <row r="1806" ht="14.25" customHeight="1" hidden="1"/>
    <row r="1807" ht="14.25" customHeight="1" hidden="1"/>
    <row r="1808" ht="14.25" customHeight="1" hidden="1"/>
    <row r="1809" ht="14.25" customHeight="1" hidden="1"/>
    <row r="1810" ht="14.25" customHeight="1" hidden="1"/>
    <row r="1811" ht="14.25" customHeight="1" hidden="1"/>
    <row r="1812" ht="14.25" customHeight="1" hidden="1"/>
    <row r="1813" ht="14.25" customHeight="1" hidden="1"/>
    <row r="1814" ht="14.25" customHeight="1" hidden="1"/>
    <row r="1815" ht="14.25" customHeight="1" hidden="1"/>
    <row r="1816" ht="14.25" customHeight="1" hidden="1"/>
    <row r="1817" ht="14.25" customHeight="1" hidden="1"/>
    <row r="1818" ht="14.25" customHeight="1" hidden="1"/>
    <row r="1819" ht="14.25" customHeight="1" hidden="1"/>
    <row r="1820" ht="14.25" customHeight="1" hidden="1"/>
    <row r="1821" ht="14.25" customHeight="1" hidden="1"/>
    <row r="1822" ht="14.25" customHeight="1" hidden="1"/>
    <row r="1823" ht="14.25" customHeight="1" hidden="1"/>
    <row r="1824" ht="14.25" customHeight="1" hidden="1"/>
    <row r="1825" ht="14.25" customHeight="1" hidden="1"/>
    <row r="1826" ht="14.25" customHeight="1" hidden="1"/>
    <row r="1827" ht="14.25" customHeight="1" hidden="1"/>
    <row r="1828" ht="14.25" customHeight="1" hidden="1"/>
    <row r="1829" ht="14.25" customHeight="1" hidden="1"/>
    <row r="1830" ht="14.25" customHeight="1" hidden="1"/>
    <row r="1831" ht="14.25" customHeight="1" hidden="1"/>
    <row r="1832" ht="14.25" customHeight="1" hidden="1"/>
    <row r="1833" ht="14.25" customHeight="1" hidden="1"/>
    <row r="1834" ht="14.25" customHeight="1" hidden="1"/>
    <row r="1835" ht="14.25" customHeight="1" hidden="1"/>
    <row r="1836" ht="14.25" customHeight="1" hidden="1"/>
    <row r="1837" ht="14.25" customHeight="1" hidden="1"/>
    <row r="1838" ht="14.25" customHeight="1" hidden="1"/>
    <row r="1839" ht="14.25" customHeight="1" hidden="1"/>
    <row r="1840" ht="14.25" customHeight="1" hidden="1"/>
    <row r="1841" ht="14.25" customHeight="1" hidden="1"/>
    <row r="1842" ht="14.25" customHeight="1" hidden="1"/>
    <row r="1843" ht="14.25" customHeight="1" hidden="1"/>
    <row r="1844" ht="14.25" customHeight="1" hidden="1"/>
    <row r="1845" ht="14.25" customHeight="1" hidden="1"/>
    <row r="1846" ht="14.25" customHeight="1" hidden="1"/>
    <row r="1847" ht="14.25" customHeight="1" hidden="1"/>
    <row r="1848" ht="14.25" customHeight="1" hidden="1"/>
    <row r="1849" ht="14.25" customHeight="1" hidden="1"/>
    <row r="1850" ht="14.25" customHeight="1" hidden="1"/>
    <row r="1851" ht="14.25" customHeight="1" hidden="1"/>
    <row r="1852" ht="14.25" customHeight="1" hidden="1"/>
    <row r="1853" ht="14.25" customHeight="1" hidden="1"/>
    <row r="1854" ht="14.25" customHeight="1" hidden="1"/>
    <row r="1855" ht="14.25" customHeight="1" hidden="1"/>
    <row r="1856" ht="14.25" customHeight="1" hidden="1"/>
    <row r="1857" ht="14.25" customHeight="1" hidden="1"/>
    <row r="1858" ht="14.25" customHeight="1" hidden="1"/>
    <row r="1859" ht="14.25" customHeight="1" hidden="1"/>
    <row r="1860" ht="14.25" customHeight="1" hidden="1"/>
    <row r="1861" ht="14.25" customHeight="1" hidden="1"/>
    <row r="1862" ht="14.25" customHeight="1" hidden="1"/>
    <row r="1863" ht="14.25" customHeight="1" hidden="1"/>
    <row r="1864" ht="14.25" customHeight="1" hidden="1"/>
    <row r="1865" ht="14.25" customHeight="1" hidden="1"/>
    <row r="1866" ht="14.25" customHeight="1" hidden="1"/>
    <row r="1867" ht="14.25" customHeight="1" hidden="1"/>
    <row r="1868" ht="14.25" customHeight="1" hidden="1"/>
    <row r="1869" ht="14.25" customHeight="1" hidden="1"/>
    <row r="1870" ht="14.25" customHeight="1" hidden="1"/>
    <row r="1871" ht="14.25" customHeight="1" hidden="1"/>
    <row r="1872" ht="14.25" customHeight="1" hidden="1"/>
    <row r="1873" ht="14.25" customHeight="1" hidden="1"/>
    <row r="1874" ht="14.25" customHeight="1" hidden="1"/>
    <row r="1875" ht="14.25" customHeight="1" hidden="1"/>
    <row r="1876" ht="14.25" customHeight="1" hidden="1"/>
    <row r="1877" ht="14.25" customHeight="1" hidden="1"/>
    <row r="1878" ht="14.25" customHeight="1" hidden="1"/>
    <row r="1879" ht="14.25" customHeight="1" hidden="1"/>
    <row r="1880" ht="14.25" customHeight="1" hidden="1"/>
    <row r="1881" ht="14.25" customHeight="1" hidden="1"/>
    <row r="1882" ht="14.25" customHeight="1" hidden="1"/>
    <row r="1883" ht="14.25" customHeight="1" hidden="1"/>
    <row r="1884" ht="14.25" customHeight="1" hidden="1"/>
    <row r="1885" ht="14.25" customHeight="1" hidden="1"/>
    <row r="1886" ht="14.25" customHeight="1" hidden="1"/>
    <row r="1887" ht="14.25" customHeight="1" hidden="1"/>
    <row r="1888" ht="14.25" customHeight="1" hidden="1"/>
    <row r="1889" ht="14.25" customHeight="1" hidden="1"/>
    <row r="1890" ht="14.25" customHeight="1" hidden="1"/>
    <row r="1891" ht="14.25" customHeight="1" hidden="1"/>
    <row r="1892" ht="14.25" customHeight="1" hidden="1"/>
    <row r="1893" ht="14.25" customHeight="1" hidden="1"/>
    <row r="1894" ht="14.25" customHeight="1" hidden="1"/>
    <row r="1895" ht="14.25" customHeight="1" hidden="1"/>
    <row r="1896" ht="14.25" customHeight="1" hidden="1"/>
    <row r="1897" ht="14.25" customHeight="1" hidden="1"/>
    <row r="1898" ht="14.25" customHeight="1" hidden="1"/>
    <row r="1899" ht="14.25" customHeight="1" hidden="1"/>
    <row r="1900" ht="14.25" customHeight="1" hidden="1"/>
    <row r="1901" ht="14.25" customHeight="1" hidden="1"/>
    <row r="1902" ht="14.25" customHeight="1" hidden="1"/>
    <row r="1903" ht="14.25" customHeight="1" hidden="1"/>
    <row r="1904" ht="14.25" customHeight="1" hidden="1"/>
    <row r="1905" ht="14.25" customHeight="1" hidden="1"/>
    <row r="1906" ht="14.25" customHeight="1" hidden="1"/>
    <row r="1907" ht="14.25" customHeight="1" hidden="1"/>
    <row r="1908" ht="14.25" customHeight="1" hidden="1"/>
    <row r="1909" ht="14.25" customHeight="1" hidden="1"/>
    <row r="1910" ht="14.25" customHeight="1" hidden="1"/>
    <row r="1911" ht="14.25" customHeight="1" hidden="1"/>
    <row r="1912" ht="14.25" customHeight="1" hidden="1"/>
    <row r="1913" ht="14.25" customHeight="1" hidden="1"/>
    <row r="1914" ht="14.25" customHeight="1" hidden="1"/>
    <row r="1915" ht="14.25" customHeight="1" hidden="1"/>
    <row r="1916" ht="14.25" customHeight="1" hidden="1"/>
    <row r="1917" ht="14.25" customHeight="1" hidden="1"/>
    <row r="1918" ht="14.25" customHeight="1" hidden="1"/>
    <row r="1919" ht="14.25" customHeight="1" hidden="1"/>
    <row r="1920" ht="14.25" customHeight="1" hidden="1"/>
    <row r="1921" ht="14.25" customHeight="1" hidden="1"/>
    <row r="1922" ht="14.25" customHeight="1" hidden="1"/>
    <row r="1923" ht="14.25" customHeight="1" hidden="1"/>
    <row r="1924" ht="14.25" customHeight="1" hidden="1"/>
    <row r="1925" ht="14.25" customHeight="1" hidden="1"/>
    <row r="1926" ht="14.25" customHeight="1" hidden="1"/>
    <row r="1927" ht="14.25" customHeight="1" hidden="1"/>
    <row r="1928" ht="14.25" customHeight="1" hidden="1"/>
    <row r="1929" ht="14.25" customHeight="1" hidden="1"/>
    <row r="1930" ht="14.25" customHeight="1" hidden="1"/>
    <row r="1931" ht="14.25" customHeight="1" hidden="1"/>
    <row r="1932" ht="14.25" customHeight="1" hidden="1"/>
    <row r="1933" ht="14.25" customHeight="1" hidden="1"/>
    <row r="1934" ht="14.25" customHeight="1" hidden="1"/>
    <row r="1935" ht="14.25" customHeight="1" hidden="1"/>
    <row r="1936" ht="14.25" customHeight="1" hidden="1"/>
    <row r="1937" ht="14.25" customHeight="1" hidden="1"/>
    <row r="1938" ht="14.25" customHeight="1" hidden="1"/>
    <row r="1939" ht="14.25" customHeight="1" hidden="1"/>
    <row r="1940" ht="14.25" customHeight="1" hidden="1"/>
    <row r="1941" ht="14.25" customHeight="1" hidden="1"/>
    <row r="1942" ht="14.25" customHeight="1" hidden="1"/>
    <row r="1943" ht="14.25" customHeight="1" hidden="1"/>
    <row r="1944" ht="14.25" customHeight="1" hidden="1"/>
    <row r="1945" ht="14.25" customHeight="1" hidden="1"/>
    <row r="1946" ht="14.25" customHeight="1" hidden="1"/>
    <row r="1947" ht="14.25" customHeight="1" hidden="1"/>
    <row r="1948" ht="14.25" customHeight="1" hidden="1"/>
    <row r="1949" ht="14.25" customHeight="1" hidden="1"/>
    <row r="1950" ht="14.25" customHeight="1" hidden="1"/>
    <row r="1951" ht="14.25" customHeight="1" hidden="1"/>
    <row r="1952" ht="14.25" customHeight="1" hidden="1"/>
    <row r="1953" ht="14.25" customHeight="1" hidden="1"/>
    <row r="1954" ht="14.25" customHeight="1" hidden="1"/>
    <row r="1955" ht="14.25" customHeight="1" hidden="1"/>
    <row r="1956" ht="14.25" customHeight="1" hidden="1"/>
    <row r="1957" ht="14.25" customHeight="1" hidden="1"/>
    <row r="1958" ht="14.25" customHeight="1" hidden="1"/>
    <row r="1959" ht="14.25" customHeight="1" hidden="1"/>
    <row r="1960" ht="14.25" customHeight="1" hidden="1"/>
    <row r="1961" ht="14.25" customHeight="1" hidden="1"/>
    <row r="1962" ht="14.25" customHeight="1" hidden="1"/>
    <row r="1963" ht="14.25" customHeight="1" hidden="1"/>
    <row r="1964" ht="14.25" customHeight="1" hidden="1"/>
    <row r="1965" ht="14.25" customHeight="1" hidden="1"/>
    <row r="1966" ht="14.25" customHeight="1" hidden="1"/>
    <row r="1967" ht="14.25" customHeight="1" hidden="1"/>
    <row r="1968" ht="14.25" customHeight="1" hidden="1"/>
    <row r="1969" ht="14.25" customHeight="1" hidden="1"/>
    <row r="1970" ht="14.25" customHeight="1" hidden="1"/>
    <row r="1971" ht="14.25" customHeight="1" hidden="1"/>
    <row r="1972" ht="14.25" customHeight="1" hidden="1"/>
    <row r="1973" ht="14.25" customHeight="1" hidden="1"/>
    <row r="1974" ht="14.25" customHeight="1" hidden="1"/>
    <row r="1975" ht="14.25" customHeight="1" hidden="1"/>
    <row r="1976" ht="14.25" customHeight="1" hidden="1"/>
    <row r="1977" ht="14.25" customHeight="1" hidden="1"/>
    <row r="1978" ht="14.25" customHeight="1" hidden="1"/>
    <row r="1979" ht="14.25" customHeight="1" hidden="1"/>
    <row r="1980" ht="14.25" customHeight="1" hidden="1"/>
    <row r="1981" ht="14.25" customHeight="1" hidden="1"/>
    <row r="1982" ht="14.25" customHeight="1" hidden="1"/>
    <row r="1983" ht="14.25" customHeight="1" hidden="1"/>
    <row r="1984" ht="14.25" customHeight="1" hidden="1"/>
    <row r="1985" ht="14.25" customHeight="1" hidden="1"/>
    <row r="1986" ht="14.25" customHeight="1" hidden="1"/>
    <row r="1987" ht="14.25" customHeight="1" hidden="1"/>
    <row r="1988" ht="14.25" customHeight="1" hidden="1"/>
    <row r="1989" ht="14.25" customHeight="1" hidden="1"/>
    <row r="1990" ht="14.25" customHeight="1" hidden="1"/>
    <row r="1991" ht="14.25" customHeight="1" hidden="1"/>
    <row r="1992" ht="14.25" customHeight="1" hidden="1"/>
    <row r="1993" ht="14.25" customHeight="1" hidden="1"/>
    <row r="1994" ht="14.25" customHeight="1" hidden="1"/>
    <row r="1995" ht="14.25" customHeight="1" hidden="1"/>
    <row r="1996" ht="14.25" customHeight="1" hidden="1"/>
    <row r="1997" ht="14.25" customHeight="1" hidden="1"/>
    <row r="1998" ht="14.25" customHeight="1" hidden="1"/>
    <row r="1999" ht="14.25" customHeight="1" hidden="1"/>
    <row r="2000" ht="14.25" customHeight="1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2009-11-04T03:33:46Z</cp:lastPrinted>
  <dcterms:created xsi:type="dcterms:W3CDTF">2008-01-24T06:28:57Z</dcterms:created>
  <dcterms:modified xsi:type="dcterms:W3CDTF">2014-10-14T09:32:12Z</dcterms:modified>
  <cp:category/>
  <cp:version/>
  <cp:contentType/>
  <cp:contentStatus/>
</cp:coreProperties>
</file>