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1176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'し尿処理状況'!$A$7:$BC$42</definedName>
    <definedName name="_xlnm.Print_Area" localSheetId="0">'水洗化人口等'!$A$7:$Z$42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<sst xmlns="http://schemas.openxmlformats.org/spreadsheetml/2006/main" count="767" uniqueCount="356">
  <si>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</si>
  <si>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</si>
  <si>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</si>
  <si>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</si>
  <si>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</si>
  <si>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</si>
  <si>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</si>
  <si>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</si>
  <si>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</si>
  <si>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</si>
  <si>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</si>
  <si>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</si>
  <si>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</si>
  <si>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</si>
  <si>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</si>
  <si>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</si>
  <si>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</si>
  <si>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</si>
  <si>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</si>
  <si>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</si>
  <si>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</si>
  <si>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</si>
  <si>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</si>
  <si>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</si>
  <si>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</si>
  <si>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</si>
  <si>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</si>
  <si>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</si>
  <si>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</si>
  <si>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</si>
  <si>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</si>
  <si>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</si>
  <si>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</si>
  <si>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</si>
  <si>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</si>
  <si>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</si>
  <si>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</si>
  <si>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</si>
  <si>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</si>
  <si>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</si>
  <si>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</si>
  <si>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</si>
  <si>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</si>
  <si>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</si>
  <si>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</si>
  <si>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</si>
  <si>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</si>
  <si>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</si>
  <si>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</si>
  <si>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</si>
  <si>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</si>
  <si>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</si>
  <si>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</si>
  <si>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</si>
  <si>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</si>
  <si>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</si>
  <si>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</si>
  <si>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</si>
  <si>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</si>
  <si>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</si>
  <si>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</si>
  <si>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</si>
  <si>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</si>
  <si>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</si>
  <si>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</si>
  <si>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</si>
  <si>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</si>
  <si>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</si>
  <si>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</si>
  <si>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</si>
  <si>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</si>
  <si>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</si>
  <si>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</si>
  <si>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</si>
  <si>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</si>
  <si>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</si>
  <si>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</si>
  <si>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</si>
  <si>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</si>
  <si>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</si>
  <si>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</si>
  <si>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</si>
  <si>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</si>
  <si>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</si>
  <si>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</si>
  <si>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</si>
  <si>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</si>
  <si>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</si>
  <si>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</si>
  <si>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</si>
  <si>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</si>
  <si>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</si>
  <si>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</si>
  <si>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</si>
  <si>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</si>
  <si>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</si>
  <si>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</si>
  <si>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</si>
  <si>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</si>
  <si>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</si>
  <si>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</si>
  <si>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</si>
  <si>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</si>
  <si>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</si>
  <si>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</si>
  <si>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</si>
  <si>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</si>
  <si>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</si>
  <si>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</si>
  <si>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</si>
  <si>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</si>
  <si>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</si>
  <si>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</si>
  <si>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</si>
  <si>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</si>
  <si>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</si>
  <si>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</si>
  <si>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</si>
  <si>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</si>
  <si>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</si>
  <si>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</si>
  <si>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</si>
  <si>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</si>
  <si>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</si>
  <si>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</si>
  <si>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</si>
  <si>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</si>
  <si>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</si>
  <si>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</si>
  <si>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</si>
  <si>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</si>
  <si>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</si>
  <si>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非水洗化</t>
  </si>
  <si>
    <t>計画収集人口</t>
  </si>
  <si>
    <t>計画処理量</t>
  </si>
  <si>
    <t>小計</t>
  </si>
  <si>
    <t>下水道人口</t>
  </si>
  <si>
    <t>水洗化</t>
  </si>
  <si>
    <t>─</t>
  </si>
  <si>
    <t>ｺﾐﾌﾟﾗ人口</t>
  </si>
  <si>
    <t>浄化槽人口</t>
  </si>
  <si>
    <t>総計</t>
  </si>
  <si>
    <t>自家処理量</t>
  </si>
  <si>
    <t>浄化槽人口のうち合併処理浄化槽人口</t>
  </si>
  <si>
    <t>人</t>
  </si>
  <si>
    <t>収集量</t>
  </si>
  <si>
    <t>水洗化率：</t>
  </si>
  <si>
    <t>直営</t>
  </si>
  <si>
    <t>非水洗化率：</t>
  </si>
  <si>
    <t>委託</t>
  </si>
  <si>
    <t>下水道水洗化率：</t>
  </si>
  <si>
    <t>許可</t>
  </si>
  <si>
    <t>浄化槽水洗化率：</t>
  </si>
  <si>
    <t>うち合併処理：</t>
  </si>
  <si>
    <t>計画収集率：</t>
  </si>
  <si>
    <t>t/年</t>
  </si>
  <si>
    <t>自家処理率：</t>
  </si>
  <si>
    <t>処理量・処理向け搬出量</t>
  </si>
  <si>
    <t>残渣処分量(埋立)</t>
  </si>
  <si>
    <t>し尿処理施設内の堆肥化･メタン発酵等</t>
  </si>
  <si>
    <t>○</t>
  </si>
  <si>
    <t>水洗化人口等（平成24年度実績）</t>
  </si>
  <si>
    <t>し尿処理の状況（平成24年度実績）</t>
  </si>
  <si>
    <t>合計 し尿処理（平成24年度実績）</t>
  </si>
  <si>
    <t>宮城県</t>
  </si>
  <si>
    <t>04000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</si>
  <si>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</si>
  <si>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</si>
  <si>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</si>
  <si>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</si>
  <si>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</si>
  <si>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</si>
  <si>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</si>
  <si>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</si>
  <si>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</si>
  <si>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</si>
  <si>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</si>
  <si>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</si>
  <si>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</si>
  <si>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</si>
  <si>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</si>
  <si>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</si>
  <si>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</si>
  <si>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</si>
  <si>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</si>
  <si>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</si>
  <si>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</si>
  <si>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</si>
  <si>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</si>
  <si>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</si>
  <si>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</si>
  <si>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</si>
  <si>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</si>
  <si>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</si>
  <si>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</si>
  <si>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</si>
  <si>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</si>
  <si>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</si>
  <si>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</si>
  <si>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</si>
  <si>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</si>
  <si>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</si>
  <si>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</si>
  <si>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</si>
  <si>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</si>
  <si>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</si>
  <si>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</si>
  <si>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</si>
  <si>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</si>
  <si>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</si>
  <si>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</si>
  <si>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</si>
  <si>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</si>
  <si>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</si>
  <si>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</si>
  <si>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</si>
  <si>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</si>
  <si>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</si>
  <si>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</si>
  <si>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</si>
  <si>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</si>
  <si>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</si>
  <si>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</si>
  <si>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</si>
  <si>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</si>
  <si>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</si>
  <si>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</si>
  <si>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</si>
  <si>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</si>
  <si>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</si>
  <si>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</si>
  <si>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</si>
  <si>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</si>
  <si>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</si>
  <si>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</si>
  <si>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</si>
  <si>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01</t>
  </si>
  <si>
    <t>計画収集人口</t>
  </si>
  <si>
    <t>水洗化人口等</t>
  </si>
  <si>
    <t>G</t>
  </si>
  <si>
    <t>02</t>
  </si>
  <si>
    <t>自家処理人口</t>
  </si>
  <si>
    <t>H</t>
  </si>
  <si>
    <t>03</t>
  </si>
  <si>
    <t>下水道人口</t>
  </si>
  <si>
    <t>K</t>
  </si>
  <si>
    <t>04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</si>
  <si>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</si>
  <si>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</si>
  <si>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</si>
  <si>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</si>
  <si>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</si>
  <si>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</si>
  <si>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</si>
  <si>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</si>
  <si>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</si>
  <si>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外国人人口</t>
  </si>
  <si>
    <t>R</t>
  </si>
  <si>
    <t>08</t>
  </si>
  <si>
    <t>し尿処理施設</t>
  </si>
  <si>
    <t>し尿処理状況</t>
  </si>
  <si>
    <t>09</t>
  </si>
  <si>
    <t>ごみ堆肥化施設</t>
  </si>
  <si>
    <t>Q</t>
  </si>
  <si>
    <t>10</t>
  </si>
  <si>
    <t>メタン化施設</t>
  </si>
  <si>
    <t>11</t>
  </si>
  <si>
    <t>下水道投入</t>
  </si>
  <si>
    <t>S</t>
  </si>
  <si>
    <t>12</t>
  </si>
  <si>
    <t>農地還元</t>
  </si>
  <si>
    <t>T</t>
  </si>
  <si>
    <t>13</t>
  </si>
  <si>
    <t>その他</t>
  </si>
  <si>
    <t>U</t>
  </si>
  <si>
    <t>14</t>
  </si>
  <si>
    <t>自家処理量</t>
  </si>
  <si>
    <t>AD</t>
  </si>
  <si>
    <t>15</t>
  </si>
  <si>
    <t>直営</t>
  </si>
  <si>
    <t>F</t>
  </si>
  <si>
    <t>16</t>
  </si>
  <si>
    <t>委託</t>
  </si>
  <si>
    <t>I</t>
  </si>
  <si>
    <t>17</t>
  </si>
  <si>
    <t>許可</t>
  </si>
  <si>
    <t>L</t>
  </si>
  <si>
    <t>18</t>
  </si>
  <si>
    <t>W</t>
  </si>
  <si>
    <t>19</t>
  </si>
  <si>
    <t>X</t>
  </si>
  <si>
    <t>20</t>
  </si>
  <si>
    <t>Y</t>
  </si>
  <si>
    <t>21</t>
  </si>
  <si>
    <t>Z</t>
  </si>
  <si>
    <t>22</t>
  </si>
  <si>
    <t>AA</t>
  </si>
  <si>
    <t>23</t>
  </si>
  <si>
    <t>AB</t>
  </si>
  <si>
    <t>24</t>
  </si>
  <si>
    <t>AE</t>
  </si>
  <si>
    <t>25</t>
  </si>
  <si>
    <t>G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</si>
  <si>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</si>
  <si>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</si>
  <si>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</si>
  <si>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</si>
  <si>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</si>
  <si>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</si>
  <si>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</si>
  <si>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</si>
  <si>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</si>
  <si>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</si>
  <si>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</si>
  <si>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</si>
  <si>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</si>
  <si>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</si>
  <si>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</si>
  <si>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</si>
  <si>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し尿処理施設内の焼却</t>
  </si>
  <si>
    <t>AK</t>
  </si>
  <si>
    <t>35</t>
  </si>
  <si>
    <t>し尿処理施設内の堆肥化･メタン発酵等</t>
  </si>
  <si>
    <t>AL</t>
  </si>
  <si>
    <t>36</t>
  </si>
  <si>
    <t>ごみ焼却施設</t>
  </si>
  <si>
    <t>AM</t>
  </si>
  <si>
    <t>37</t>
  </si>
  <si>
    <t>ごみ堆肥化施設</t>
  </si>
  <si>
    <t>AN</t>
  </si>
  <si>
    <t>38</t>
  </si>
  <si>
    <t>メタン化施設</t>
  </si>
  <si>
    <t>AO</t>
  </si>
  <si>
    <t>39</t>
  </si>
  <si>
    <t>下水道処理施設</t>
  </si>
  <si>
    <t>AP</t>
  </si>
  <si>
    <t>40</t>
  </si>
  <si>
    <t>農地還元等の再生利用</t>
  </si>
  <si>
    <t>AQ</t>
  </si>
  <si>
    <t>41</t>
  </si>
  <si>
    <t>直接埋立</t>
  </si>
  <si>
    <t>AR</t>
  </si>
  <si>
    <t>42</t>
  </si>
  <si>
    <t>その他の搬出処理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</si>
  <si>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</si>
  <si>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</si>
  <si>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</si>
  <si>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</si>
  <si>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</si>
  <si>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</si>
  <si>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</si>
  <si>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</si>
  <si>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</si>
  <si>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</si>
  <si>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</si>
  <si>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04000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</si>
</sst>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49" applyNumberFormat="1" applyFont="1" applyFill="1" applyBorder="1" applyAlignment="1" quotePrefix="1">
      <alignment horizontal="left" vertical="center"/>
    </xf>
    <xf numFmtId="49" fontId="16" fillId="0" borderId="11" xfId="0" applyNumberFormat="1" applyFont="1" applyFill="1" applyBorder="1" applyAlignment="1" quotePrefix="1">
      <alignment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14" customWidth="1"/>
    <col min="2" max="2" width="8.69921875" style="115" customWidth="1"/>
    <col min="3" max="3" width="12.59765625" style="114" customWidth="1"/>
    <col min="4" max="5" width="11.69921875" style="116" customWidth="1"/>
    <col min="6" max="6" width="11.69921875" style="117" customWidth="1"/>
    <col min="7" max="9" width="11.69921875" style="116" customWidth="1"/>
    <col min="10" max="10" width="11.69921875" style="117" customWidth="1"/>
    <col min="11" max="11" width="11.69921875" style="116" customWidth="1"/>
    <col min="12" max="12" width="11.69921875" style="118" customWidth="1"/>
    <col min="13" max="13" width="11.69921875" style="116" customWidth="1"/>
    <col min="14" max="14" width="11.69921875" style="118" customWidth="1"/>
    <col min="15" max="16" width="11.69921875" style="116" customWidth="1"/>
    <col min="17" max="17" width="11.69921875" style="118" customWidth="1"/>
    <col min="18" max="18" width="11.69921875" style="116" customWidth="1"/>
    <col min="19" max="22" width="8.59765625" style="119" customWidth="1"/>
    <col min="23" max="16384" width="9" style="119" customWidth="1"/>
  </cols>
  <sheetData>
    <row r="1" spans="1:22" s="54" customFormat="1" ht="17.25">
      <c r="A1" s="90" t="s">
        <v>161</v>
      </c>
      <c r="B1" s="74"/>
      <c r="C1" s="74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  <c r="S1" s="77"/>
      <c r="T1" s="77"/>
      <c r="U1" s="77"/>
      <c r="V1" s="77"/>
    </row>
    <row r="2" spans="1:26" s="54" customFormat="1" ht="24" customHeight="1">
      <c r="A2" s="132" t="s">
        <v>55</v>
      </c>
      <c r="B2" s="139" t="s">
        <v>56</v>
      </c>
      <c r="C2" s="139" t="s">
        <v>57</v>
      </c>
      <c r="D2" s="78" t="s">
        <v>58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81" t="s">
        <v>60</v>
      </c>
      <c r="S2" s="126" t="s">
        <v>61</v>
      </c>
      <c r="T2" s="127"/>
      <c r="U2" s="127"/>
      <c r="V2" s="128"/>
      <c r="W2" s="126" t="s">
        <v>62</v>
      </c>
      <c r="X2" s="127"/>
      <c r="Y2" s="127"/>
      <c r="Z2" s="128"/>
    </row>
    <row r="3" spans="1:26" s="54" customFormat="1" ht="18.75" customHeight="1">
      <c r="A3" s="137"/>
      <c r="B3" s="137"/>
      <c r="C3" s="140"/>
      <c r="D3" s="82" t="s">
        <v>63</v>
      </c>
      <c r="E3" s="89" t="s">
        <v>64</v>
      </c>
      <c r="F3" s="79"/>
      <c r="G3" s="79"/>
      <c r="H3" s="80"/>
      <c r="I3" s="89" t="s">
        <v>65</v>
      </c>
      <c r="J3" s="79"/>
      <c r="K3" s="79"/>
      <c r="L3" s="79"/>
      <c r="M3" s="79"/>
      <c r="N3" s="79"/>
      <c r="O3" s="79"/>
      <c r="P3" s="79"/>
      <c r="Q3" s="80"/>
      <c r="R3" s="83"/>
      <c r="S3" s="129"/>
      <c r="T3" s="130"/>
      <c r="U3" s="130"/>
      <c r="V3" s="131"/>
      <c r="W3" s="129"/>
      <c r="X3" s="130"/>
      <c r="Y3" s="130"/>
      <c r="Z3" s="131"/>
    </row>
    <row r="4" spans="1:26" s="54" customFormat="1" ht="26.25" customHeight="1">
      <c r="A4" s="137"/>
      <c r="B4" s="137"/>
      <c r="C4" s="140"/>
      <c r="D4" s="82"/>
      <c r="E4" s="134" t="s">
        <v>63</v>
      </c>
      <c r="F4" s="132" t="s">
        <v>66</v>
      </c>
      <c r="G4" s="132" t="s">
        <v>67</v>
      </c>
      <c r="H4" s="132" t="s">
        <v>69</v>
      </c>
      <c r="I4" s="134" t="s">
        <v>63</v>
      </c>
      <c r="J4" s="132" t="s">
        <v>70</v>
      </c>
      <c r="K4" s="132" t="s">
        <v>71</v>
      </c>
      <c r="L4" s="132" t="s">
        <v>72</v>
      </c>
      <c r="M4" s="132" t="s">
        <v>73</v>
      </c>
      <c r="N4" s="132" t="s">
        <v>74</v>
      </c>
      <c r="O4" s="136" t="s">
        <v>75</v>
      </c>
      <c r="P4" s="84"/>
      <c r="Q4" s="132" t="s">
        <v>76</v>
      </c>
      <c r="R4" s="85"/>
      <c r="S4" s="132" t="s">
        <v>77</v>
      </c>
      <c r="T4" s="132" t="s">
        <v>78</v>
      </c>
      <c r="U4" s="132" t="s">
        <v>79</v>
      </c>
      <c r="V4" s="132" t="s">
        <v>80</v>
      </c>
      <c r="W4" s="132" t="s">
        <v>77</v>
      </c>
      <c r="X4" s="132" t="s">
        <v>78</v>
      </c>
      <c r="Y4" s="132" t="s">
        <v>79</v>
      </c>
      <c r="Z4" s="132" t="s">
        <v>80</v>
      </c>
    </row>
    <row r="5" spans="1:26" s="54" customFormat="1" ht="23.25" customHeight="1">
      <c r="A5" s="137"/>
      <c r="B5" s="137"/>
      <c r="C5" s="140"/>
      <c r="D5" s="82"/>
      <c r="E5" s="134"/>
      <c r="F5" s="133"/>
      <c r="G5" s="133"/>
      <c r="H5" s="133"/>
      <c r="I5" s="134"/>
      <c r="J5" s="133"/>
      <c r="K5" s="133"/>
      <c r="L5" s="133"/>
      <c r="M5" s="133"/>
      <c r="N5" s="133"/>
      <c r="O5" s="133"/>
      <c r="P5" s="86" t="s">
        <v>81</v>
      </c>
      <c r="Q5" s="133"/>
      <c r="R5" s="87"/>
      <c r="S5" s="133"/>
      <c r="T5" s="133"/>
      <c r="U5" s="135"/>
      <c r="V5" s="135"/>
      <c r="W5" s="133"/>
      <c r="X5" s="133"/>
      <c r="Y5" s="135"/>
      <c r="Z5" s="135"/>
    </row>
    <row r="6" spans="1:26" s="88" customFormat="1" ht="18" customHeight="1">
      <c r="A6" s="138"/>
      <c r="B6" s="138"/>
      <c r="C6" s="141"/>
      <c r="D6" s="58" t="s">
        <v>82</v>
      </c>
      <c r="E6" s="58" t="s">
        <v>82</v>
      </c>
      <c r="F6" s="52" t="s">
        <v>83</v>
      </c>
      <c r="G6" s="58" t="s">
        <v>82</v>
      </c>
      <c r="H6" s="58" t="s">
        <v>82</v>
      </c>
      <c r="I6" s="58" t="s">
        <v>82</v>
      </c>
      <c r="J6" s="52" t="s">
        <v>83</v>
      </c>
      <c r="K6" s="58" t="s">
        <v>82</v>
      </c>
      <c r="L6" s="52" t="s">
        <v>83</v>
      </c>
      <c r="M6" s="58" t="s">
        <v>82</v>
      </c>
      <c r="N6" s="52" t="s">
        <v>83</v>
      </c>
      <c r="O6" s="58" t="s">
        <v>82</v>
      </c>
      <c r="P6" s="58" t="s">
        <v>82</v>
      </c>
      <c r="Q6" s="52" t="s">
        <v>83</v>
      </c>
      <c r="R6" s="59" t="s">
        <v>82</v>
      </c>
      <c r="S6" s="52"/>
      <c r="T6" s="52"/>
      <c r="U6" s="52"/>
      <c r="V6" s="53"/>
      <c r="W6" s="52"/>
      <c r="X6" s="52"/>
      <c r="Y6" s="52"/>
      <c r="Z6" s="53"/>
    </row>
    <row r="7" spans="1:26" s="99" customFormat="1" ht="12" customHeight="1">
      <c r="A7" s="97" t="s">
        <v>164</v>
      </c>
      <c r="B7" s="97" t="s">
        <v>165</v>
      </c>
      <c r="C7" s="97" t="s">
        <v>63</v>
      </c>
      <c r="D7" s="98">
        <f>SUM(D8:D42)</f>
        <v>2324733</v>
      </c>
      <c r="E7" s="98">
        <f>SUM(E8:E42)</f>
        <v>366254</v>
      </c>
      <c r="F7" s="113">
        <f>IF(D7&gt;0,E7/D7*100,"-")</f>
        <v>15.754669460966056</v>
      </c>
      <c r="G7" s="98">
        <f>SUM(G8:G42)</f>
        <v>361080</v>
      </c>
      <c r="H7" s="98">
        <f>SUM(H8:H42)</f>
        <v>5174</v>
      </c>
      <c r="I7" s="98">
        <f>SUM(I8:I42)</f>
        <v>1958479</v>
      </c>
      <c r="J7" s="113">
        <f>IF($D7&gt;0,I7/$D7*100,"-")</f>
        <v>84.24533053903394</v>
      </c>
      <c r="K7" s="98">
        <f>SUM(K8:K42)</f>
        <v>1706501</v>
      </c>
      <c r="L7" s="113">
        <f>IF($D7&gt;0,K7/$D7*100,"-")</f>
        <v>73.40632236046032</v>
      </c>
      <c r="M7" s="98">
        <f>SUM(M8:M42)</f>
        <v>6361</v>
      </c>
      <c r="N7" s="113">
        <f>IF($D7&gt;0,M7/$D7*100,"-")</f>
        <v>0.27362282034108865</v>
      </c>
      <c r="O7" s="98">
        <f>SUM(O8:O42)</f>
        <v>245617</v>
      </c>
      <c r="P7" s="98">
        <f>SUM(P8:P42)</f>
        <v>150124</v>
      </c>
      <c r="Q7" s="113">
        <f>IF($D7&gt;0,O7/$D7*100,"-")</f>
        <v>10.565385358232538</v>
      </c>
      <c r="R7" s="98">
        <f>SUM(R8:R42)</f>
        <v>13771</v>
      </c>
      <c r="S7" s="113">
        <f aca="true" t="shared" si="0" ref="S7:Z7">COUNTIF(S8:S42,"○")</f>
        <v>32</v>
      </c>
      <c r="T7" s="113">
        <f t="shared" si="0"/>
        <v>0</v>
      </c>
      <c r="U7" s="113">
        <f t="shared" si="0"/>
        <v>0</v>
      </c>
      <c r="V7" s="113">
        <f t="shared" si="0"/>
        <v>3</v>
      </c>
      <c r="W7" s="113">
        <f t="shared" si="0"/>
        <v>25</v>
      </c>
      <c r="X7" s="113">
        <f t="shared" si="0"/>
        <v>2</v>
      </c>
      <c r="Y7" s="113">
        <f t="shared" si="0"/>
        <v>0</v>
      </c>
      <c r="Z7" s="113">
        <f t="shared" si="0"/>
        <v>8</v>
      </c>
    </row>
    <row r="8" spans="1:26" s="106" customFormat="1" ht="12" customHeight="1">
      <c r="A8" s="100" t="s">
        <v>164</v>
      </c>
      <c r="B8" s="101" t="s">
        <v>166</v>
      </c>
      <c r="C8" s="100" t="s">
        <v>167</v>
      </c>
      <c r="D8" s="102">
        <f aca="true" t="shared" si="1" ref="D8:D42">+SUM(E8,+I8)</f>
        <v>1040460</v>
      </c>
      <c r="E8" s="102">
        <f aca="true" t="shared" si="2" ref="E8:E42">+SUM(G8,+H8)</f>
        <v>8914</v>
      </c>
      <c r="F8" s="103">
        <f aca="true" t="shared" si="3" ref="F8:F42">IF(D8&gt;0,E8/D8*100,"-")</f>
        <v>0.856736443496146</v>
      </c>
      <c r="G8" s="102">
        <v>8914</v>
      </c>
      <c r="H8" s="102">
        <v>0</v>
      </c>
      <c r="I8" s="102">
        <f aca="true" t="shared" si="4" ref="I8:I42">+SUM(K8,+M8,+O8)</f>
        <v>1031546</v>
      </c>
      <c r="J8" s="103">
        <f aca="true" t="shared" si="5" ref="J8:J42">IF($D8&gt;0,I8/$D8*100,"-")</f>
        <v>99.14326355650385</v>
      </c>
      <c r="K8" s="102">
        <v>1012170</v>
      </c>
      <c r="L8" s="103">
        <f aca="true" t="shared" si="6" ref="L8:L42">IF($D8&gt;0,K8/$D8*100,"-")</f>
        <v>97.28101032235742</v>
      </c>
      <c r="M8" s="102">
        <v>4280</v>
      </c>
      <c r="N8" s="103">
        <f aca="true" t="shared" si="7" ref="N8:N42">IF($D8&gt;0,M8/$D8*100,"-")</f>
        <v>0.4113565153874248</v>
      </c>
      <c r="O8" s="102">
        <v>15096</v>
      </c>
      <c r="P8" s="102">
        <v>6746</v>
      </c>
      <c r="Q8" s="103">
        <f aca="true" t="shared" si="8" ref="Q8:Q42">IF($D8&gt;0,O8/$D8*100,"-")</f>
        <v>1.4508967187590105</v>
      </c>
      <c r="R8" s="102">
        <v>8931</v>
      </c>
      <c r="S8" s="104" t="s">
        <v>160</v>
      </c>
      <c r="T8" s="104"/>
      <c r="U8" s="104"/>
      <c r="V8" s="104"/>
      <c r="W8" s="105"/>
      <c r="X8" s="105"/>
      <c r="Y8" s="105"/>
      <c r="Z8" s="105" t="s">
        <v>160</v>
      </c>
    </row>
    <row r="9" spans="1:26" s="106" customFormat="1" ht="12" customHeight="1">
      <c r="A9" s="100" t="s">
        <v>164</v>
      </c>
      <c r="B9" s="111" t="s">
        <v>168</v>
      </c>
      <c r="C9" s="100" t="s">
        <v>169</v>
      </c>
      <c r="D9" s="102">
        <f t="shared" si="1"/>
        <v>152250</v>
      </c>
      <c r="E9" s="102">
        <f t="shared" si="2"/>
        <v>67544</v>
      </c>
      <c r="F9" s="103">
        <f t="shared" si="3"/>
        <v>44.363875205254516</v>
      </c>
      <c r="G9" s="102">
        <v>67544</v>
      </c>
      <c r="H9" s="102">
        <v>0</v>
      </c>
      <c r="I9" s="102">
        <f t="shared" si="4"/>
        <v>84706</v>
      </c>
      <c r="J9" s="103">
        <f t="shared" si="5"/>
        <v>55.63612479474549</v>
      </c>
      <c r="K9" s="102">
        <v>66778</v>
      </c>
      <c r="L9" s="103">
        <f t="shared" si="6"/>
        <v>43.86075533661741</v>
      </c>
      <c r="M9" s="102">
        <v>0</v>
      </c>
      <c r="N9" s="103">
        <f t="shared" si="7"/>
        <v>0</v>
      </c>
      <c r="O9" s="102">
        <v>17928</v>
      </c>
      <c r="P9" s="102">
        <v>6251</v>
      </c>
      <c r="Q9" s="103">
        <f t="shared" si="8"/>
        <v>11.775369458128079</v>
      </c>
      <c r="R9" s="102">
        <v>575</v>
      </c>
      <c r="S9" s="104" t="s">
        <v>160</v>
      </c>
      <c r="T9" s="104"/>
      <c r="U9" s="104"/>
      <c r="V9" s="104"/>
      <c r="W9" s="104" t="s">
        <v>160</v>
      </c>
      <c r="X9" s="104"/>
      <c r="Y9" s="104"/>
      <c r="Z9" s="104"/>
    </row>
    <row r="10" spans="1:26" s="106" customFormat="1" ht="12" customHeight="1">
      <c r="A10" s="100" t="s">
        <v>164</v>
      </c>
      <c r="B10" s="111" t="s">
        <v>170</v>
      </c>
      <c r="C10" s="100" t="s">
        <v>171</v>
      </c>
      <c r="D10" s="102">
        <f t="shared" si="1"/>
        <v>56641</v>
      </c>
      <c r="E10" s="102">
        <f t="shared" si="2"/>
        <v>849</v>
      </c>
      <c r="F10" s="103">
        <f t="shared" si="3"/>
        <v>1.4989142140852034</v>
      </c>
      <c r="G10" s="102">
        <v>793</v>
      </c>
      <c r="H10" s="102">
        <v>56</v>
      </c>
      <c r="I10" s="102">
        <f t="shared" si="4"/>
        <v>55792</v>
      </c>
      <c r="J10" s="103">
        <f t="shared" si="5"/>
        <v>98.5010857859148</v>
      </c>
      <c r="K10" s="102">
        <v>54743</v>
      </c>
      <c r="L10" s="103">
        <f t="shared" si="6"/>
        <v>96.6490704613266</v>
      </c>
      <c r="M10" s="102">
        <v>0</v>
      </c>
      <c r="N10" s="103">
        <f t="shared" si="7"/>
        <v>0</v>
      </c>
      <c r="O10" s="102">
        <v>1049</v>
      </c>
      <c r="P10" s="102">
        <v>313</v>
      </c>
      <c r="Q10" s="103">
        <f t="shared" si="8"/>
        <v>1.8520153245881958</v>
      </c>
      <c r="R10" s="102">
        <v>280</v>
      </c>
      <c r="S10" s="104" t="s">
        <v>160</v>
      </c>
      <c r="T10" s="104"/>
      <c r="U10" s="104"/>
      <c r="V10" s="104"/>
      <c r="W10" s="105" t="s">
        <v>160</v>
      </c>
      <c r="X10" s="105"/>
      <c r="Y10" s="105"/>
      <c r="Z10" s="105"/>
    </row>
    <row r="11" spans="1:26" s="106" customFormat="1" ht="12" customHeight="1">
      <c r="A11" s="100" t="s">
        <v>164</v>
      </c>
      <c r="B11" s="111" t="s">
        <v>172</v>
      </c>
      <c r="C11" s="100" t="s">
        <v>173</v>
      </c>
      <c r="D11" s="102">
        <f t="shared" si="1"/>
        <v>69405</v>
      </c>
      <c r="E11" s="102">
        <f t="shared" si="2"/>
        <v>39995</v>
      </c>
      <c r="F11" s="103">
        <f t="shared" si="3"/>
        <v>57.62553130177941</v>
      </c>
      <c r="G11" s="102">
        <v>39995</v>
      </c>
      <c r="H11" s="102">
        <v>0</v>
      </c>
      <c r="I11" s="102">
        <f t="shared" si="4"/>
        <v>29410</v>
      </c>
      <c r="J11" s="103">
        <f t="shared" si="5"/>
        <v>42.37446869822059</v>
      </c>
      <c r="K11" s="102">
        <v>7066</v>
      </c>
      <c r="L11" s="103">
        <f t="shared" si="6"/>
        <v>10.180822707297745</v>
      </c>
      <c r="M11" s="102">
        <v>0</v>
      </c>
      <c r="N11" s="103">
        <f t="shared" si="7"/>
        <v>0</v>
      </c>
      <c r="O11" s="102">
        <v>22344</v>
      </c>
      <c r="P11" s="102">
        <v>4424</v>
      </c>
      <c r="Q11" s="103">
        <f t="shared" si="8"/>
        <v>32.19364599092284</v>
      </c>
      <c r="R11" s="102">
        <v>259</v>
      </c>
      <c r="S11" s="104" t="s">
        <v>160</v>
      </c>
      <c r="T11" s="104"/>
      <c r="U11" s="104"/>
      <c r="V11" s="104"/>
      <c r="W11" s="105" t="s">
        <v>160</v>
      </c>
      <c r="X11" s="105"/>
      <c r="Y11" s="105"/>
      <c r="Z11" s="105"/>
    </row>
    <row r="12" spans="1:26" s="106" customFormat="1" ht="12" customHeight="1">
      <c r="A12" s="120" t="s">
        <v>164</v>
      </c>
      <c r="B12" s="121" t="s">
        <v>174</v>
      </c>
      <c r="C12" s="120" t="s">
        <v>175</v>
      </c>
      <c r="D12" s="122">
        <f t="shared" si="1"/>
        <v>37128</v>
      </c>
      <c r="E12" s="122">
        <f t="shared" si="2"/>
        <v>7968</v>
      </c>
      <c r="F12" s="123">
        <f t="shared" si="3"/>
        <v>21.46089204912734</v>
      </c>
      <c r="G12" s="122">
        <v>7968</v>
      </c>
      <c r="H12" s="122">
        <v>0</v>
      </c>
      <c r="I12" s="122">
        <f t="shared" si="4"/>
        <v>29160</v>
      </c>
      <c r="J12" s="123">
        <f t="shared" si="5"/>
        <v>78.53910795087266</v>
      </c>
      <c r="K12" s="122">
        <v>22168</v>
      </c>
      <c r="L12" s="123">
        <f t="shared" si="6"/>
        <v>59.70695970695971</v>
      </c>
      <c r="M12" s="122">
        <v>0</v>
      </c>
      <c r="N12" s="123">
        <f t="shared" si="7"/>
        <v>0</v>
      </c>
      <c r="O12" s="122">
        <v>6992</v>
      </c>
      <c r="P12" s="122">
        <v>6149</v>
      </c>
      <c r="Q12" s="123">
        <f t="shared" si="8"/>
        <v>18.83214824391295</v>
      </c>
      <c r="R12" s="122">
        <v>138</v>
      </c>
      <c r="S12" s="109"/>
      <c r="T12" s="109"/>
      <c r="U12" s="109"/>
      <c r="V12" s="109" t="s">
        <v>160</v>
      </c>
      <c r="W12" s="109"/>
      <c r="X12" s="109"/>
      <c r="Y12" s="109"/>
      <c r="Z12" s="109" t="s">
        <v>160</v>
      </c>
    </row>
    <row r="13" spans="1:26" s="106" customFormat="1" ht="12" customHeight="1">
      <c r="A13" s="120" t="s">
        <v>164</v>
      </c>
      <c r="B13" s="121" t="s">
        <v>176</v>
      </c>
      <c r="C13" s="120" t="s">
        <v>177</v>
      </c>
      <c r="D13" s="122">
        <f t="shared" si="1"/>
        <v>72579</v>
      </c>
      <c r="E13" s="122">
        <f t="shared" si="2"/>
        <v>4773</v>
      </c>
      <c r="F13" s="123">
        <f t="shared" si="3"/>
        <v>6.576282395734304</v>
      </c>
      <c r="G13" s="122">
        <v>4773</v>
      </c>
      <c r="H13" s="122">
        <v>0</v>
      </c>
      <c r="I13" s="122">
        <f t="shared" si="4"/>
        <v>67806</v>
      </c>
      <c r="J13" s="123">
        <f t="shared" si="5"/>
        <v>93.4237176042657</v>
      </c>
      <c r="K13" s="122">
        <v>63274</v>
      </c>
      <c r="L13" s="123">
        <f t="shared" si="6"/>
        <v>87.17948717948718</v>
      </c>
      <c r="M13" s="122">
        <v>0</v>
      </c>
      <c r="N13" s="123">
        <f t="shared" si="7"/>
        <v>0</v>
      </c>
      <c r="O13" s="122">
        <v>4532</v>
      </c>
      <c r="P13" s="122">
        <v>3821</v>
      </c>
      <c r="Q13" s="123">
        <f t="shared" si="8"/>
        <v>6.244230424778517</v>
      </c>
      <c r="R13" s="122">
        <v>304</v>
      </c>
      <c r="S13" s="109" t="s">
        <v>160</v>
      </c>
      <c r="T13" s="109"/>
      <c r="U13" s="109"/>
      <c r="V13" s="109"/>
      <c r="W13" s="109" t="s">
        <v>160</v>
      </c>
      <c r="X13" s="109"/>
      <c r="Y13" s="109"/>
      <c r="Z13" s="109"/>
    </row>
    <row r="14" spans="1:26" s="106" customFormat="1" ht="12" customHeight="1">
      <c r="A14" s="120" t="s">
        <v>164</v>
      </c>
      <c r="B14" s="121" t="s">
        <v>178</v>
      </c>
      <c r="C14" s="120" t="s">
        <v>179</v>
      </c>
      <c r="D14" s="122">
        <f t="shared" si="1"/>
        <v>31364</v>
      </c>
      <c r="E14" s="122">
        <f t="shared" si="2"/>
        <v>7986</v>
      </c>
      <c r="F14" s="123">
        <f t="shared" si="3"/>
        <v>25.462313480423415</v>
      </c>
      <c r="G14" s="122">
        <v>7986</v>
      </c>
      <c r="H14" s="122">
        <v>0</v>
      </c>
      <c r="I14" s="122">
        <f t="shared" si="4"/>
        <v>23378</v>
      </c>
      <c r="J14" s="123">
        <f t="shared" si="5"/>
        <v>74.53768651957658</v>
      </c>
      <c r="K14" s="122">
        <v>12302</v>
      </c>
      <c r="L14" s="123">
        <f t="shared" si="6"/>
        <v>39.22331335288866</v>
      </c>
      <c r="M14" s="122">
        <v>0</v>
      </c>
      <c r="N14" s="123">
        <f t="shared" si="7"/>
        <v>0</v>
      </c>
      <c r="O14" s="122">
        <v>11076</v>
      </c>
      <c r="P14" s="122">
        <v>6006</v>
      </c>
      <c r="Q14" s="123">
        <f t="shared" si="8"/>
        <v>35.31437316668792</v>
      </c>
      <c r="R14" s="122">
        <v>152</v>
      </c>
      <c r="S14" s="109" t="s">
        <v>160</v>
      </c>
      <c r="T14" s="109"/>
      <c r="U14" s="109"/>
      <c r="V14" s="109"/>
      <c r="W14" s="109" t="s">
        <v>160</v>
      </c>
      <c r="X14" s="109"/>
      <c r="Y14" s="109"/>
      <c r="Z14" s="109"/>
    </row>
    <row r="15" spans="1:26" s="106" customFormat="1" ht="12" customHeight="1">
      <c r="A15" s="120" t="s">
        <v>164</v>
      </c>
      <c r="B15" s="121" t="s">
        <v>180</v>
      </c>
      <c r="C15" s="120" t="s">
        <v>181</v>
      </c>
      <c r="D15" s="122">
        <f t="shared" si="1"/>
        <v>61959</v>
      </c>
      <c r="E15" s="122">
        <f t="shared" si="2"/>
        <v>1152</v>
      </c>
      <c r="F15" s="123">
        <f t="shared" si="3"/>
        <v>1.85929404929066</v>
      </c>
      <c r="G15" s="122">
        <v>1152</v>
      </c>
      <c r="H15" s="122">
        <v>0</v>
      </c>
      <c r="I15" s="122">
        <f t="shared" si="4"/>
        <v>60807</v>
      </c>
      <c r="J15" s="123">
        <f t="shared" si="5"/>
        <v>98.14070595070933</v>
      </c>
      <c r="K15" s="122">
        <v>60445</v>
      </c>
      <c r="L15" s="123">
        <f t="shared" si="6"/>
        <v>97.55644861924821</v>
      </c>
      <c r="M15" s="122">
        <v>0</v>
      </c>
      <c r="N15" s="123">
        <f t="shared" si="7"/>
        <v>0</v>
      </c>
      <c r="O15" s="122">
        <v>362</v>
      </c>
      <c r="P15" s="122">
        <v>74</v>
      </c>
      <c r="Q15" s="123">
        <f t="shared" si="8"/>
        <v>0.5842573314611276</v>
      </c>
      <c r="R15" s="122">
        <v>266</v>
      </c>
      <c r="S15" s="109" t="s">
        <v>160</v>
      </c>
      <c r="T15" s="109"/>
      <c r="U15" s="109"/>
      <c r="V15" s="109"/>
      <c r="W15" s="109" t="s">
        <v>160</v>
      </c>
      <c r="X15" s="109"/>
      <c r="Y15" s="109"/>
      <c r="Z15" s="109"/>
    </row>
    <row r="16" spans="1:26" s="106" customFormat="1" ht="12" customHeight="1">
      <c r="A16" s="120" t="s">
        <v>164</v>
      </c>
      <c r="B16" s="121" t="s">
        <v>182</v>
      </c>
      <c r="C16" s="120" t="s">
        <v>183</v>
      </c>
      <c r="D16" s="122">
        <f t="shared" si="1"/>
        <v>43753</v>
      </c>
      <c r="E16" s="122">
        <f t="shared" si="2"/>
        <v>2586</v>
      </c>
      <c r="F16" s="123">
        <f t="shared" si="3"/>
        <v>5.910451854729962</v>
      </c>
      <c r="G16" s="122">
        <v>2586</v>
      </c>
      <c r="H16" s="122">
        <v>0</v>
      </c>
      <c r="I16" s="122">
        <f t="shared" si="4"/>
        <v>41167</v>
      </c>
      <c r="J16" s="123">
        <f t="shared" si="5"/>
        <v>94.08954814527004</v>
      </c>
      <c r="K16" s="122">
        <v>38129</v>
      </c>
      <c r="L16" s="123">
        <f t="shared" si="6"/>
        <v>87.1460242726213</v>
      </c>
      <c r="M16" s="122">
        <v>0</v>
      </c>
      <c r="N16" s="123">
        <f t="shared" si="7"/>
        <v>0</v>
      </c>
      <c r="O16" s="122">
        <v>3038</v>
      </c>
      <c r="P16" s="122">
        <v>2406</v>
      </c>
      <c r="Q16" s="123">
        <f t="shared" si="8"/>
        <v>6.943523872648733</v>
      </c>
      <c r="R16" s="122">
        <v>127</v>
      </c>
      <c r="S16" s="109" t="s">
        <v>160</v>
      </c>
      <c r="T16" s="109"/>
      <c r="U16" s="109"/>
      <c r="V16" s="109"/>
      <c r="W16" s="109" t="s">
        <v>160</v>
      </c>
      <c r="X16" s="109"/>
      <c r="Y16" s="109"/>
      <c r="Z16" s="109"/>
    </row>
    <row r="17" spans="1:26" s="106" customFormat="1" ht="12" customHeight="1">
      <c r="A17" s="120" t="s">
        <v>164</v>
      </c>
      <c r="B17" s="121" t="s">
        <v>184</v>
      </c>
      <c r="C17" s="120" t="s">
        <v>185</v>
      </c>
      <c r="D17" s="122">
        <f t="shared" si="1"/>
        <v>85337</v>
      </c>
      <c r="E17" s="122">
        <f t="shared" si="2"/>
        <v>33372</v>
      </c>
      <c r="F17" s="123">
        <f t="shared" si="3"/>
        <v>39.10613215838382</v>
      </c>
      <c r="G17" s="122">
        <v>28254</v>
      </c>
      <c r="H17" s="122">
        <v>5118</v>
      </c>
      <c r="I17" s="122">
        <f t="shared" si="4"/>
        <v>51965</v>
      </c>
      <c r="J17" s="123">
        <f t="shared" si="5"/>
        <v>60.89386784161618</v>
      </c>
      <c r="K17" s="122">
        <v>24006</v>
      </c>
      <c r="L17" s="123">
        <f t="shared" si="6"/>
        <v>28.130822503720545</v>
      </c>
      <c r="M17" s="122">
        <v>0</v>
      </c>
      <c r="N17" s="123">
        <f t="shared" si="7"/>
        <v>0</v>
      </c>
      <c r="O17" s="122">
        <v>27959</v>
      </c>
      <c r="P17" s="122">
        <v>11858</v>
      </c>
      <c r="Q17" s="123">
        <f t="shared" si="8"/>
        <v>32.76304533789563</v>
      </c>
      <c r="R17" s="122">
        <v>300</v>
      </c>
      <c r="S17" s="109" t="s">
        <v>160</v>
      </c>
      <c r="T17" s="109"/>
      <c r="U17" s="109"/>
      <c r="V17" s="109"/>
      <c r="W17" s="109" t="s">
        <v>160</v>
      </c>
      <c r="X17" s="109"/>
      <c r="Y17" s="109"/>
      <c r="Z17" s="109"/>
    </row>
    <row r="18" spans="1:26" s="106" customFormat="1" ht="12" customHeight="1">
      <c r="A18" s="120" t="s">
        <v>164</v>
      </c>
      <c r="B18" s="121" t="s">
        <v>186</v>
      </c>
      <c r="C18" s="120" t="s">
        <v>187</v>
      </c>
      <c r="D18" s="122">
        <f t="shared" si="1"/>
        <v>75163</v>
      </c>
      <c r="E18" s="122">
        <f t="shared" si="2"/>
        <v>38768</v>
      </c>
      <c r="F18" s="123">
        <f t="shared" si="3"/>
        <v>51.57856924284555</v>
      </c>
      <c r="G18" s="122">
        <v>38768</v>
      </c>
      <c r="H18" s="122">
        <v>0</v>
      </c>
      <c r="I18" s="122">
        <f t="shared" si="4"/>
        <v>36395</v>
      </c>
      <c r="J18" s="123">
        <f t="shared" si="5"/>
        <v>48.42143075715445</v>
      </c>
      <c r="K18" s="122">
        <v>20054</v>
      </c>
      <c r="L18" s="123">
        <f t="shared" si="6"/>
        <v>26.680680654045208</v>
      </c>
      <c r="M18" s="122">
        <v>0</v>
      </c>
      <c r="N18" s="123">
        <f t="shared" si="7"/>
        <v>0</v>
      </c>
      <c r="O18" s="122">
        <v>16341</v>
      </c>
      <c r="P18" s="122">
        <v>11492</v>
      </c>
      <c r="Q18" s="123">
        <f t="shared" si="8"/>
        <v>21.740750103109242</v>
      </c>
      <c r="R18" s="122">
        <v>273</v>
      </c>
      <c r="S18" s="109" t="s">
        <v>160</v>
      </c>
      <c r="T18" s="109"/>
      <c r="U18" s="109"/>
      <c r="V18" s="109"/>
      <c r="W18" s="109" t="s">
        <v>160</v>
      </c>
      <c r="X18" s="109"/>
      <c r="Y18" s="109"/>
      <c r="Z18" s="109"/>
    </row>
    <row r="19" spans="1:26" s="106" customFormat="1" ht="12" customHeight="1">
      <c r="A19" s="120" t="s">
        <v>164</v>
      </c>
      <c r="B19" s="121" t="s">
        <v>188</v>
      </c>
      <c r="C19" s="120" t="s">
        <v>189</v>
      </c>
      <c r="D19" s="122">
        <f t="shared" si="1"/>
        <v>40457</v>
      </c>
      <c r="E19" s="122">
        <f t="shared" si="2"/>
        <v>10319</v>
      </c>
      <c r="F19" s="123">
        <f t="shared" si="3"/>
        <v>25.506092888746075</v>
      </c>
      <c r="G19" s="122">
        <v>10319</v>
      </c>
      <c r="H19" s="122">
        <v>0</v>
      </c>
      <c r="I19" s="122">
        <f t="shared" si="4"/>
        <v>30138</v>
      </c>
      <c r="J19" s="123">
        <f t="shared" si="5"/>
        <v>74.49390711125392</v>
      </c>
      <c r="K19" s="122">
        <v>23608</v>
      </c>
      <c r="L19" s="123">
        <f t="shared" si="6"/>
        <v>58.353313394468195</v>
      </c>
      <c r="M19" s="122">
        <v>397</v>
      </c>
      <c r="N19" s="123">
        <f t="shared" si="7"/>
        <v>0.9812887757372024</v>
      </c>
      <c r="O19" s="122">
        <v>6133</v>
      </c>
      <c r="P19" s="122">
        <v>2988</v>
      </c>
      <c r="Q19" s="123">
        <f t="shared" si="8"/>
        <v>15.159304941048521</v>
      </c>
      <c r="R19" s="122">
        <v>73</v>
      </c>
      <c r="S19" s="109" t="s">
        <v>160</v>
      </c>
      <c r="T19" s="109"/>
      <c r="U19" s="109"/>
      <c r="V19" s="109"/>
      <c r="W19" s="109"/>
      <c r="X19" s="109" t="s">
        <v>160</v>
      </c>
      <c r="Y19" s="109"/>
      <c r="Z19" s="109"/>
    </row>
    <row r="20" spans="1:26" s="106" customFormat="1" ht="12" customHeight="1">
      <c r="A20" s="120" t="s">
        <v>164</v>
      </c>
      <c r="B20" s="121" t="s">
        <v>190</v>
      </c>
      <c r="C20" s="120" t="s">
        <v>191</v>
      </c>
      <c r="D20" s="122">
        <f t="shared" si="1"/>
        <v>135656</v>
      </c>
      <c r="E20" s="122">
        <f t="shared" si="2"/>
        <v>60493</v>
      </c>
      <c r="F20" s="123">
        <f t="shared" si="3"/>
        <v>44.59294096833166</v>
      </c>
      <c r="G20" s="122">
        <v>60493</v>
      </c>
      <c r="H20" s="122">
        <v>0</v>
      </c>
      <c r="I20" s="122">
        <f t="shared" si="4"/>
        <v>75163</v>
      </c>
      <c r="J20" s="123">
        <f t="shared" si="5"/>
        <v>55.40705903166834</v>
      </c>
      <c r="K20" s="122">
        <v>38883</v>
      </c>
      <c r="L20" s="123">
        <f t="shared" si="6"/>
        <v>28.66294155805862</v>
      </c>
      <c r="M20" s="122">
        <v>273</v>
      </c>
      <c r="N20" s="123">
        <f t="shared" si="7"/>
        <v>0.20124432387804447</v>
      </c>
      <c r="O20" s="122">
        <v>36007</v>
      </c>
      <c r="P20" s="122">
        <v>27061</v>
      </c>
      <c r="Q20" s="123">
        <f t="shared" si="8"/>
        <v>26.542873149731673</v>
      </c>
      <c r="R20" s="122">
        <v>607</v>
      </c>
      <c r="S20" s="109" t="s">
        <v>160</v>
      </c>
      <c r="T20" s="109"/>
      <c r="U20" s="109"/>
      <c r="V20" s="109"/>
      <c r="W20" s="109" t="s">
        <v>160</v>
      </c>
      <c r="X20" s="109"/>
      <c r="Y20" s="109"/>
      <c r="Z20" s="109"/>
    </row>
    <row r="21" spans="1:26" s="106" customFormat="1" ht="12" customHeight="1">
      <c r="A21" s="120" t="s">
        <v>164</v>
      </c>
      <c r="B21" s="121" t="s">
        <v>192</v>
      </c>
      <c r="C21" s="120" t="s">
        <v>193</v>
      </c>
      <c r="D21" s="122">
        <f t="shared" si="1"/>
        <v>12948</v>
      </c>
      <c r="E21" s="122">
        <f t="shared" si="2"/>
        <v>1421</v>
      </c>
      <c r="F21" s="123">
        <f t="shared" si="3"/>
        <v>10.974667902378746</v>
      </c>
      <c r="G21" s="122">
        <v>1421</v>
      </c>
      <c r="H21" s="122">
        <v>0</v>
      </c>
      <c r="I21" s="122">
        <f t="shared" si="4"/>
        <v>11527</v>
      </c>
      <c r="J21" s="123">
        <f t="shared" si="5"/>
        <v>89.02533209762126</v>
      </c>
      <c r="K21" s="122">
        <v>5441</v>
      </c>
      <c r="L21" s="123">
        <f t="shared" si="6"/>
        <v>42.02193388940377</v>
      </c>
      <c r="M21" s="122">
        <v>0</v>
      </c>
      <c r="N21" s="123">
        <f t="shared" si="7"/>
        <v>0</v>
      </c>
      <c r="O21" s="122">
        <v>6086</v>
      </c>
      <c r="P21" s="122">
        <v>5960</v>
      </c>
      <c r="Q21" s="123">
        <f t="shared" si="8"/>
        <v>47.00339820821748</v>
      </c>
      <c r="R21" s="122">
        <v>40</v>
      </c>
      <c r="S21" s="109"/>
      <c r="T21" s="109"/>
      <c r="U21" s="109"/>
      <c r="V21" s="109" t="s">
        <v>160</v>
      </c>
      <c r="W21" s="109"/>
      <c r="X21" s="109"/>
      <c r="Y21" s="109"/>
      <c r="Z21" s="109" t="s">
        <v>160</v>
      </c>
    </row>
    <row r="22" spans="1:26" s="106" customFormat="1" ht="12" customHeight="1">
      <c r="A22" s="120" t="s">
        <v>164</v>
      </c>
      <c r="B22" s="121" t="s">
        <v>194</v>
      </c>
      <c r="C22" s="120" t="s">
        <v>195</v>
      </c>
      <c r="D22" s="122">
        <f t="shared" si="1"/>
        <v>1670</v>
      </c>
      <c r="E22" s="122">
        <f t="shared" si="2"/>
        <v>245</v>
      </c>
      <c r="F22" s="123">
        <f t="shared" si="3"/>
        <v>14.67065868263473</v>
      </c>
      <c r="G22" s="122">
        <v>245</v>
      </c>
      <c r="H22" s="122">
        <v>0</v>
      </c>
      <c r="I22" s="122">
        <f t="shared" si="4"/>
        <v>1425</v>
      </c>
      <c r="J22" s="123">
        <f t="shared" si="5"/>
        <v>85.32934131736528</v>
      </c>
      <c r="K22" s="122">
        <v>1336</v>
      </c>
      <c r="L22" s="123">
        <f t="shared" si="6"/>
        <v>80</v>
      </c>
      <c r="M22" s="122">
        <v>0</v>
      </c>
      <c r="N22" s="123">
        <f t="shared" si="7"/>
        <v>0</v>
      </c>
      <c r="O22" s="122">
        <v>89</v>
      </c>
      <c r="P22" s="122">
        <v>87</v>
      </c>
      <c r="Q22" s="123">
        <f t="shared" si="8"/>
        <v>5.3293413173652695</v>
      </c>
      <c r="R22" s="122">
        <v>12</v>
      </c>
      <c r="S22" s="109" t="s">
        <v>160</v>
      </c>
      <c r="T22" s="109"/>
      <c r="U22" s="109"/>
      <c r="V22" s="109"/>
      <c r="W22" s="109" t="s">
        <v>160</v>
      </c>
      <c r="X22" s="109"/>
      <c r="Y22" s="109"/>
      <c r="Z22" s="109"/>
    </row>
    <row r="23" spans="1:26" s="106" customFormat="1" ht="12" customHeight="1">
      <c r="A23" s="120" t="s">
        <v>164</v>
      </c>
      <c r="B23" s="121" t="s">
        <v>196</v>
      </c>
      <c r="C23" s="120" t="s">
        <v>197</v>
      </c>
      <c r="D23" s="122">
        <f t="shared" si="1"/>
        <v>23734</v>
      </c>
      <c r="E23" s="122">
        <f t="shared" si="2"/>
        <v>1521</v>
      </c>
      <c r="F23" s="123">
        <f t="shared" si="3"/>
        <v>6.408527850341282</v>
      </c>
      <c r="G23" s="122">
        <v>1521</v>
      </c>
      <c r="H23" s="122">
        <v>0</v>
      </c>
      <c r="I23" s="122">
        <f t="shared" si="4"/>
        <v>22213</v>
      </c>
      <c r="J23" s="123">
        <f t="shared" si="5"/>
        <v>93.59147214965871</v>
      </c>
      <c r="K23" s="122">
        <v>20839</v>
      </c>
      <c r="L23" s="123">
        <f t="shared" si="6"/>
        <v>87.80230892390664</v>
      </c>
      <c r="M23" s="122">
        <v>0</v>
      </c>
      <c r="N23" s="123">
        <f t="shared" si="7"/>
        <v>0</v>
      </c>
      <c r="O23" s="122">
        <v>1374</v>
      </c>
      <c r="P23" s="122">
        <v>785</v>
      </c>
      <c r="Q23" s="123">
        <f t="shared" si="8"/>
        <v>5.789163225752086</v>
      </c>
      <c r="R23" s="122">
        <v>91</v>
      </c>
      <c r="S23" s="109" t="s">
        <v>160</v>
      </c>
      <c r="T23" s="109"/>
      <c r="U23" s="109"/>
      <c r="V23" s="109"/>
      <c r="W23" s="109"/>
      <c r="X23" s="109"/>
      <c r="Y23" s="109"/>
      <c r="Z23" s="109" t="s">
        <v>160</v>
      </c>
    </row>
    <row r="24" spans="1:26" s="106" customFormat="1" ht="12" customHeight="1">
      <c r="A24" s="120" t="s">
        <v>164</v>
      </c>
      <c r="B24" s="121" t="s">
        <v>198</v>
      </c>
      <c r="C24" s="120" t="s">
        <v>199</v>
      </c>
      <c r="D24" s="122">
        <f t="shared" si="1"/>
        <v>11921</v>
      </c>
      <c r="E24" s="122">
        <f t="shared" si="2"/>
        <v>2876</v>
      </c>
      <c r="F24" s="123">
        <f t="shared" si="3"/>
        <v>24.125492827782903</v>
      </c>
      <c r="G24" s="122">
        <v>2876</v>
      </c>
      <c r="H24" s="122">
        <v>0</v>
      </c>
      <c r="I24" s="122">
        <f t="shared" si="4"/>
        <v>9045</v>
      </c>
      <c r="J24" s="123">
        <f t="shared" si="5"/>
        <v>75.8745071722171</v>
      </c>
      <c r="K24" s="122">
        <v>6536</v>
      </c>
      <c r="L24" s="123">
        <f t="shared" si="6"/>
        <v>54.82761513295864</v>
      </c>
      <c r="M24" s="122">
        <v>0</v>
      </c>
      <c r="N24" s="123">
        <f t="shared" si="7"/>
        <v>0</v>
      </c>
      <c r="O24" s="122">
        <v>2509</v>
      </c>
      <c r="P24" s="122">
        <v>1940</v>
      </c>
      <c r="Q24" s="123">
        <f t="shared" si="8"/>
        <v>21.046892039258452</v>
      </c>
      <c r="R24" s="122">
        <v>37</v>
      </c>
      <c r="S24" s="109" t="s">
        <v>160</v>
      </c>
      <c r="T24" s="109"/>
      <c r="U24" s="109"/>
      <c r="V24" s="109"/>
      <c r="W24" s="109"/>
      <c r="X24" s="109"/>
      <c r="Y24" s="109"/>
      <c r="Z24" s="109" t="s">
        <v>160</v>
      </c>
    </row>
    <row r="25" spans="1:26" s="106" customFormat="1" ht="12" customHeight="1">
      <c r="A25" s="120" t="s">
        <v>164</v>
      </c>
      <c r="B25" s="121" t="s">
        <v>200</v>
      </c>
      <c r="C25" s="120" t="s">
        <v>201</v>
      </c>
      <c r="D25" s="122">
        <f t="shared" si="1"/>
        <v>38684</v>
      </c>
      <c r="E25" s="122">
        <f t="shared" si="2"/>
        <v>5460</v>
      </c>
      <c r="F25" s="123">
        <f t="shared" si="3"/>
        <v>14.114362527143005</v>
      </c>
      <c r="G25" s="122">
        <v>5460</v>
      </c>
      <c r="H25" s="122">
        <v>0</v>
      </c>
      <c r="I25" s="122">
        <f t="shared" si="4"/>
        <v>33224</v>
      </c>
      <c r="J25" s="123">
        <f t="shared" si="5"/>
        <v>85.88563747285698</v>
      </c>
      <c r="K25" s="122">
        <v>26223</v>
      </c>
      <c r="L25" s="123">
        <f t="shared" si="6"/>
        <v>67.78771585151485</v>
      </c>
      <c r="M25" s="122">
        <v>0</v>
      </c>
      <c r="N25" s="123">
        <f t="shared" si="7"/>
        <v>0</v>
      </c>
      <c r="O25" s="122">
        <v>7001</v>
      </c>
      <c r="P25" s="122">
        <v>5762</v>
      </c>
      <c r="Q25" s="123">
        <f t="shared" si="8"/>
        <v>18.097921621342156</v>
      </c>
      <c r="R25" s="122">
        <v>171</v>
      </c>
      <c r="S25" s="109" t="s">
        <v>160</v>
      </c>
      <c r="T25" s="109"/>
      <c r="U25" s="109"/>
      <c r="V25" s="109"/>
      <c r="W25" s="109"/>
      <c r="X25" s="109"/>
      <c r="Y25" s="109"/>
      <c r="Z25" s="109" t="s">
        <v>160</v>
      </c>
    </row>
    <row r="26" spans="1:26" s="106" customFormat="1" ht="12" customHeight="1">
      <c r="A26" s="120" t="s">
        <v>164</v>
      </c>
      <c r="B26" s="121" t="s">
        <v>202</v>
      </c>
      <c r="C26" s="120" t="s">
        <v>203</v>
      </c>
      <c r="D26" s="122">
        <f t="shared" si="1"/>
        <v>9804</v>
      </c>
      <c r="E26" s="122">
        <f t="shared" si="2"/>
        <v>2175</v>
      </c>
      <c r="F26" s="123">
        <f t="shared" si="3"/>
        <v>22.18482252141983</v>
      </c>
      <c r="G26" s="122">
        <v>2175</v>
      </c>
      <c r="H26" s="122">
        <v>0</v>
      </c>
      <c r="I26" s="122">
        <f t="shared" si="4"/>
        <v>7629</v>
      </c>
      <c r="J26" s="123">
        <f t="shared" si="5"/>
        <v>77.81517747858017</v>
      </c>
      <c r="K26" s="122">
        <v>5795</v>
      </c>
      <c r="L26" s="123">
        <f t="shared" si="6"/>
        <v>59.10852713178295</v>
      </c>
      <c r="M26" s="122">
        <v>0</v>
      </c>
      <c r="N26" s="123">
        <f t="shared" si="7"/>
        <v>0</v>
      </c>
      <c r="O26" s="122">
        <v>1834</v>
      </c>
      <c r="P26" s="122">
        <v>1751</v>
      </c>
      <c r="Q26" s="123">
        <f t="shared" si="8"/>
        <v>18.706650346797225</v>
      </c>
      <c r="R26" s="122">
        <v>39</v>
      </c>
      <c r="S26" s="109" t="s">
        <v>160</v>
      </c>
      <c r="T26" s="109"/>
      <c r="U26" s="109"/>
      <c r="V26" s="109"/>
      <c r="W26" s="109"/>
      <c r="X26" s="109"/>
      <c r="Y26" s="109"/>
      <c r="Z26" s="109" t="s">
        <v>160</v>
      </c>
    </row>
    <row r="27" spans="1:26" s="106" customFormat="1" ht="12" customHeight="1">
      <c r="A27" s="120" t="s">
        <v>164</v>
      </c>
      <c r="B27" s="121" t="s">
        <v>204</v>
      </c>
      <c r="C27" s="120" t="s">
        <v>205</v>
      </c>
      <c r="D27" s="122">
        <f t="shared" si="1"/>
        <v>15353</v>
      </c>
      <c r="E27" s="122">
        <f t="shared" si="2"/>
        <v>5256</v>
      </c>
      <c r="F27" s="123">
        <f t="shared" si="3"/>
        <v>34.234351592522636</v>
      </c>
      <c r="G27" s="122">
        <v>5256</v>
      </c>
      <c r="H27" s="122">
        <v>0</v>
      </c>
      <c r="I27" s="122">
        <f t="shared" si="4"/>
        <v>10097</v>
      </c>
      <c r="J27" s="123">
        <f t="shared" si="5"/>
        <v>65.76564840747736</v>
      </c>
      <c r="K27" s="122">
        <v>3501</v>
      </c>
      <c r="L27" s="123">
        <f t="shared" si="6"/>
        <v>22.80336090666319</v>
      </c>
      <c r="M27" s="122">
        <v>0</v>
      </c>
      <c r="N27" s="123">
        <f t="shared" si="7"/>
        <v>0</v>
      </c>
      <c r="O27" s="122">
        <v>6596</v>
      </c>
      <c r="P27" s="122">
        <v>5144</v>
      </c>
      <c r="Q27" s="123">
        <f t="shared" si="8"/>
        <v>42.96228750081417</v>
      </c>
      <c r="R27" s="122">
        <v>97</v>
      </c>
      <c r="S27" s="109" t="s">
        <v>160</v>
      </c>
      <c r="T27" s="109"/>
      <c r="U27" s="109"/>
      <c r="V27" s="109"/>
      <c r="W27" s="109" t="s">
        <v>160</v>
      </c>
      <c r="X27" s="109"/>
      <c r="Y27" s="109"/>
      <c r="Z27" s="109"/>
    </row>
    <row r="28" spans="1:26" s="106" customFormat="1" ht="12" customHeight="1">
      <c r="A28" s="120" t="s">
        <v>164</v>
      </c>
      <c r="B28" s="121" t="s">
        <v>206</v>
      </c>
      <c r="C28" s="120" t="s">
        <v>207</v>
      </c>
      <c r="D28" s="122">
        <f t="shared" si="1"/>
        <v>34060</v>
      </c>
      <c r="E28" s="122">
        <f t="shared" si="2"/>
        <v>3702</v>
      </c>
      <c r="F28" s="123">
        <f t="shared" si="3"/>
        <v>10.869054609512625</v>
      </c>
      <c r="G28" s="122">
        <v>3702</v>
      </c>
      <c r="H28" s="122">
        <v>0</v>
      </c>
      <c r="I28" s="122">
        <f t="shared" si="4"/>
        <v>30358</v>
      </c>
      <c r="J28" s="123">
        <f t="shared" si="5"/>
        <v>89.13094539048737</v>
      </c>
      <c r="K28" s="122">
        <v>23215</v>
      </c>
      <c r="L28" s="123">
        <f t="shared" si="6"/>
        <v>68.15913094539049</v>
      </c>
      <c r="M28" s="122">
        <v>0</v>
      </c>
      <c r="N28" s="123">
        <f t="shared" si="7"/>
        <v>0</v>
      </c>
      <c r="O28" s="122">
        <v>7143</v>
      </c>
      <c r="P28" s="122">
        <v>4998</v>
      </c>
      <c r="Q28" s="123">
        <f t="shared" si="8"/>
        <v>20.971814445096886</v>
      </c>
      <c r="R28" s="122">
        <v>84</v>
      </c>
      <c r="S28" s="109" t="s">
        <v>160</v>
      </c>
      <c r="T28" s="109"/>
      <c r="U28" s="109"/>
      <c r="V28" s="109"/>
      <c r="W28" s="109" t="s">
        <v>160</v>
      </c>
      <c r="X28" s="109"/>
      <c r="Y28" s="109"/>
      <c r="Z28" s="109"/>
    </row>
    <row r="29" spans="1:26" s="106" customFormat="1" ht="12" customHeight="1">
      <c r="A29" s="120" t="s">
        <v>164</v>
      </c>
      <c r="B29" s="121" t="s">
        <v>208</v>
      </c>
      <c r="C29" s="120" t="s">
        <v>209</v>
      </c>
      <c r="D29" s="122">
        <f t="shared" si="1"/>
        <v>13932</v>
      </c>
      <c r="E29" s="122">
        <f t="shared" si="2"/>
        <v>4278</v>
      </c>
      <c r="F29" s="123">
        <f t="shared" si="3"/>
        <v>30.706287683031867</v>
      </c>
      <c r="G29" s="122">
        <v>4278</v>
      </c>
      <c r="H29" s="122"/>
      <c r="I29" s="122">
        <f t="shared" si="4"/>
        <v>9654</v>
      </c>
      <c r="J29" s="123">
        <f t="shared" si="5"/>
        <v>69.29371231696813</v>
      </c>
      <c r="K29" s="122">
        <v>4512</v>
      </c>
      <c r="L29" s="123">
        <f t="shared" si="6"/>
        <v>32.38587424633936</v>
      </c>
      <c r="M29" s="122">
        <v>0</v>
      </c>
      <c r="N29" s="123">
        <f t="shared" si="7"/>
        <v>0</v>
      </c>
      <c r="O29" s="122">
        <v>5142</v>
      </c>
      <c r="P29" s="122">
        <v>3592</v>
      </c>
      <c r="Q29" s="123">
        <f t="shared" si="8"/>
        <v>36.90783807062877</v>
      </c>
      <c r="R29" s="122">
        <v>43</v>
      </c>
      <c r="S29" s="109" t="s">
        <v>160</v>
      </c>
      <c r="T29" s="109"/>
      <c r="U29" s="109"/>
      <c r="V29" s="109"/>
      <c r="W29" s="109" t="s">
        <v>160</v>
      </c>
      <c r="X29" s="109"/>
      <c r="Y29" s="109"/>
      <c r="Z29" s="109"/>
    </row>
    <row r="30" spans="1:26" s="106" customFormat="1" ht="12" customHeight="1">
      <c r="A30" s="120" t="s">
        <v>164</v>
      </c>
      <c r="B30" s="121" t="s">
        <v>210</v>
      </c>
      <c r="C30" s="120" t="s">
        <v>211</v>
      </c>
      <c r="D30" s="122">
        <f t="shared" si="1"/>
        <v>15107</v>
      </c>
      <c r="E30" s="122">
        <f t="shared" si="2"/>
        <v>1461</v>
      </c>
      <c r="F30" s="123">
        <f t="shared" si="3"/>
        <v>9.671013437479314</v>
      </c>
      <c r="G30" s="122">
        <v>1461</v>
      </c>
      <c r="H30" s="122"/>
      <c r="I30" s="122">
        <f t="shared" si="4"/>
        <v>13646</v>
      </c>
      <c r="J30" s="123">
        <f t="shared" si="5"/>
        <v>90.32898656252068</v>
      </c>
      <c r="K30" s="122">
        <v>9761</v>
      </c>
      <c r="L30" s="123">
        <f t="shared" si="6"/>
        <v>64.61243132322765</v>
      </c>
      <c r="M30" s="122">
        <v>0</v>
      </c>
      <c r="N30" s="123">
        <f t="shared" si="7"/>
        <v>0</v>
      </c>
      <c r="O30" s="122">
        <v>3885</v>
      </c>
      <c r="P30" s="122">
        <v>2087</v>
      </c>
      <c r="Q30" s="123">
        <f t="shared" si="8"/>
        <v>25.716555239293044</v>
      </c>
      <c r="R30" s="122">
        <v>37</v>
      </c>
      <c r="S30" s="109" t="s">
        <v>160</v>
      </c>
      <c r="T30" s="109"/>
      <c r="U30" s="109"/>
      <c r="V30" s="109"/>
      <c r="W30" s="109" t="s">
        <v>160</v>
      </c>
      <c r="X30" s="109"/>
      <c r="Y30" s="109"/>
      <c r="Z30" s="109"/>
    </row>
    <row r="31" spans="1:26" s="106" customFormat="1" ht="12" customHeight="1">
      <c r="A31" s="120" t="s">
        <v>164</v>
      </c>
      <c r="B31" s="121" t="s">
        <v>212</v>
      </c>
      <c r="C31" s="120" t="s">
        <v>213</v>
      </c>
      <c r="D31" s="122">
        <f t="shared" si="1"/>
        <v>20026</v>
      </c>
      <c r="E31" s="122">
        <f t="shared" si="2"/>
        <v>1072</v>
      </c>
      <c r="F31" s="123">
        <f t="shared" si="3"/>
        <v>5.353041046639369</v>
      </c>
      <c r="G31" s="122">
        <v>1072</v>
      </c>
      <c r="H31" s="122">
        <v>0</v>
      </c>
      <c r="I31" s="122">
        <f t="shared" si="4"/>
        <v>18954</v>
      </c>
      <c r="J31" s="123">
        <f t="shared" si="5"/>
        <v>94.64695895336062</v>
      </c>
      <c r="K31" s="122">
        <v>18802</v>
      </c>
      <c r="L31" s="123">
        <f t="shared" si="6"/>
        <v>93.88794567062818</v>
      </c>
      <c r="M31" s="122">
        <v>0</v>
      </c>
      <c r="N31" s="123">
        <f t="shared" si="7"/>
        <v>0</v>
      </c>
      <c r="O31" s="122">
        <v>152</v>
      </c>
      <c r="P31" s="122">
        <v>80</v>
      </c>
      <c r="Q31" s="123">
        <f t="shared" si="8"/>
        <v>0.7590132827324478</v>
      </c>
      <c r="R31" s="122">
        <v>60</v>
      </c>
      <c r="S31" s="109" t="s">
        <v>160</v>
      </c>
      <c r="T31" s="109"/>
      <c r="U31" s="109"/>
      <c r="V31" s="109"/>
      <c r="W31" s="109"/>
      <c r="X31" s="109" t="s">
        <v>160</v>
      </c>
      <c r="Y31" s="109"/>
      <c r="Z31" s="109"/>
    </row>
    <row r="32" spans="1:26" s="106" customFormat="1" ht="12" customHeight="1">
      <c r="A32" s="120" t="s">
        <v>164</v>
      </c>
      <c r="B32" s="121" t="s">
        <v>214</v>
      </c>
      <c r="C32" s="120" t="s">
        <v>215</v>
      </c>
      <c r="D32" s="122">
        <f t="shared" si="1"/>
        <v>35537</v>
      </c>
      <c r="E32" s="122">
        <f t="shared" si="2"/>
        <v>1495</v>
      </c>
      <c r="F32" s="123">
        <f t="shared" si="3"/>
        <v>4.206882967048428</v>
      </c>
      <c r="G32" s="122">
        <v>1495</v>
      </c>
      <c r="H32" s="122">
        <v>0</v>
      </c>
      <c r="I32" s="122">
        <f t="shared" si="4"/>
        <v>34042</v>
      </c>
      <c r="J32" s="123">
        <f t="shared" si="5"/>
        <v>95.79311703295157</v>
      </c>
      <c r="K32" s="122">
        <v>33093</v>
      </c>
      <c r="L32" s="123">
        <f t="shared" si="6"/>
        <v>93.12266088865127</v>
      </c>
      <c r="M32" s="122">
        <v>0</v>
      </c>
      <c r="N32" s="123">
        <f t="shared" si="7"/>
        <v>0</v>
      </c>
      <c r="O32" s="122">
        <v>949</v>
      </c>
      <c r="P32" s="122">
        <v>660</v>
      </c>
      <c r="Q32" s="123">
        <f t="shared" si="8"/>
        <v>2.6704561443003065</v>
      </c>
      <c r="R32" s="122">
        <v>94</v>
      </c>
      <c r="S32" s="109" t="s">
        <v>160</v>
      </c>
      <c r="T32" s="109"/>
      <c r="U32" s="109"/>
      <c r="V32" s="109"/>
      <c r="W32" s="109" t="s">
        <v>160</v>
      </c>
      <c r="X32" s="109"/>
      <c r="Y32" s="109"/>
      <c r="Z32" s="109"/>
    </row>
    <row r="33" spans="1:26" s="106" customFormat="1" ht="12" customHeight="1">
      <c r="A33" s="120" t="s">
        <v>164</v>
      </c>
      <c r="B33" s="121" t="s">
        <v>216</v>
      </c>
      <c r="C33" s="120" t="s">
        <v>217</v>
      </c>
      <c r="D33" s="122">
        <f t="shared" si="1"/>
        <v>26459</v>
      </c>
      <c r="E33" s="122">
        <f t="shared" si="2"/>
        <v>2748</v>
      </c>
      <c r="F33" s="123">
        <f t="shared" si="3"/>
        <v>10.385880040817868</v>
      </c>
      <c r="G33" s="122">
        <v>2748</v>
      </c>
      <c r="H33" s="122">
        <v>0</v>
      </c>
      <c r="I33" s="122">
        <f t="shared" si="4"/>
        <v>23711</v>
      </c>
      <c r="J33" s="123">
        <f t="shared" si="5"/>
        <v>89.61411995918212</v>
      </c>
      <c r="K33" s="122">
        <v>21364</v>
      </c>
      <c r="L33" s="123">
        <f t="shared" si="6"/>
        <v>80.74379228239918</v>
      </c>
      <c r="M33" s="122">
        <v>0</v>
      </c>
      <c r="N33" s="123">
        <f t="shared" si="7"/>
        <v>0</v>
      </c>
      <c r="O33" s="122">
        <v>2347</v>
      </c>
      <c r="P33" s="122">
        <v>2168</v>
      </c>
      <c r="Q33" s="123">
        <f t="shared" si="8"/>
        <v>8.870327676782948</v>
      </c>
      <c r="R33" s="122">
        <v>104</v>
      </c>
      <c r="S33" s="109" t="s">
        <v>160</v>
      </c>
      <c r="T33" s="109"/>
      <c r="U33" s="109"/>
      <c r="V33" s="109"/>
      <c r="W33" s="109" t="s">
        <v>160</v>
      </c>
      <c r="X33" s="109"/>
      <c r="Y33" s="109"/>
      <c r="Z33" s="109"/>
    </row>
    <row r="34" spans="1:26" s="106" customFormat="1" ht="12" customHeight="1">
      <c r="A34" s="120" t="s">
        <v>164</v>
      </c>
      <c r="B34" s="121" t="s">
        <v>218</v>
      </c>
      <c r="C34" s="120" t="s">
        <v>219</v>
      </c>
      <c r="D34" s="122">
        <f t="shared" si="1"/>
        <v>8855</v>
      </c>
      <c r="E34" s="122">
        <f t="shared" si="2"/>
        <v>3514</v>
      </c>
      <c r="F34" s="123">
        <f t="shared" si="3"/>
        <v>39.683794466403164</v>
      </c>
      <c r="G34" s="122">
        <v>3514</v>
      </c>
      <c r="H34" s="122">
        <v>0</v>
      </c>
      <c r="I34" s="122">
        <f t="shared" si="4"/>
        <v>5341</v>
      </c>
      <c r="J34" s="123">
        <f t="shared" si="5"/>
        <v>60.316205533596836</v>
      </c>
      <c r="K34" s="122">
        <v>3468</v>
      </c>
      <c r="L34" s="123">
        <f t="shared" si="6"/>
        <v>39.16431394692264</v>
      </c>
      <c r="M34" s="122">
        <v>0</v>
      </c>
      <c r="N34" s="123">
        <f t="shared" si="7"/>
        <v>0</v>
      </c>
      <c r="O34" s="122">
        <v>1873</v>
      </c>
      <c r="P34" s="122">
        <v>1873</v>
      </c>
      <c r="Q34" s="123">
        <f t="shared" si="8"/>
        <v>21.151891586674196</v>
      </c>
      <c r="R34" s="122">
        <v>31</v>
      </c>
      <c r="S34" s="109" t="s">
        <v>160</v>
      </c>
      <c r="T34" s="109"/>
      <c r="U34" s="109"/>
      <c r="V34" s="109"/>
      <c r="W34" s="109" t="s">
        <v>160</v>
      </c>
      <c r="X34" s="109"/>
      <c r="Y34" s="109"/>
      <c r="Z34" s="109"/>
    </row>
    <row r="35" spans="1:26" s="106" customFormat="1" ht="12" customHeight="1">
      <c r="A35" s="120" t="s">
        <v>164</v>
      </c>
      <c r="B35" s="121" t="s">
        <v>220</v>
      </c>
      <c r="C35" s="120" t="s">
        <v>221</v>
      </c>
      <c r="D35" s="122">
        <f t="shared" si="1"/>
        <v>49767</v>
      </c>
      <c r="E35" s="122">
        <f t="shared" si="2"/>
        <v>416</v>
      </c>
      <c r="F35" s="123">
        <f t="shared" si="3"/>
        <v>0.8358952719673679</v>
      </c>
      <c r="G35" s="122">
        <v>416</v>
      </c>
      <c r="H35" s="122">
        <v>0</v>
      </c>
      <c r="I35" s="122">
        <f t="shared" si="4"/>
        <v>49351</v>
      </c>
      <c r="J35" s="123">
        <f t="shared" si="5"/>
        <v>99.16410472803263</v>
      </c>
      <c r="K35" s="122">
        <v>47754</v>
      </c>
      <c r="L35" s="123">
        <f t="shared" si="6"/>
        <v>95.95515100367713</v>
      </c>
      <c r="M35" s="122"/>
      <c r="N35" s="123">
        <f t="shared" si="7"/>
        <v>0</v>
      </c>
      <c r="O35" s="122">
        <v>1597</v>
      </c>
      <c r="P35" s="122">
        <v>1485</v>
      </c>
      <c r="Q35" s="123">
        <f t="shared" si="8"/>
        <v>3.208953724355497</v>
      </c>
      <c r="R35" s="122">
        <v>123</v>
      </c>
      <c r="S35" s="109" t="s">
        <v>160</v>
      </c>
      <c r="T35" s="109"/>
      <c r="U35" s="109"/>
      <c r="V35" s="109"/>
      <c r="W35" s="109" t="s">
        <v>160</v>
      </c>
      <c r="X35" s="109"/>
      <c r="Y35" s="109"/>
      <c r="Z35" s="109"/>
    </row>
    <row r="36" spans="1:26" s="106" customFormat="1" ht="12" customHeight="1">
      <c r="A36" s="120" t="s">
        <v>164</v>
      </c>
      <c r="B36" s="121" t="s">
        <v>222</v>
      </c>
      <c r="C36" s="120" t="s">
        <v>223</v>
      </c>
      <c r="D36" s="122">
        <f t="shared" si="1"/>
        <v>5557</v>
      </c>
      <c r="E36" s="122">
        <f t="shared" si="2"/>
        <v>1868</v>
      </c>
      <c r="F36" s="123">
        <f t="shared" si="3"/>
        <v>33.61526003239158</v>
      </c>
      <c r="G36" s="122">
        <v>1868</v>
      </c>
      <c r="H36" s="122">
        <v>0</v>
      </c>
      <c r="I36" s="122">
        <f t="shared" si="4"/>
        <v>3689</v>
      </c>
      <c r="J36" s="123">
        <f t="shared" si="5"/>
        <v>66.38473996760843</v>
      </c>
      <c r="K36" s="122">
        <v>2452</v>
      </c>
      <c r="L36" s="123">
        <f t="shared" si="6"/>
        <v>44.124527622818064</v>
      </c>
      <c r="M36" s="122">
        <v>0</v>
      </c>
      <c r="N36" s="123">
        <f t="shared" si="7"/>
        <v>0</v>
      </c>
      <c r="O36" s="122">
        <v>1237</v>
      </c>
      <c r="P36" s="122">
        <v>1237</v>
      </c>
      <c r="Q36" s="123">
        <f t="shared" si="8"/>
        <v>22.260212344790354</v>
      </c>
      <c r="R36" s="122">
        <v>32</v>
      </c>
      <c r="S36" s="109"/>
      <c r="T36" s="109"/>
      <c r="U36" s="109"/>
      <c r="V36" s="109" t="s">
        <v>160</v>
      </c>
      <c r="W36" s="109"/>
      <c r="X36" s="109"/>
      <c r="Y36" s="109"/>
      <c r="Z36" s="109" t="s">
        <v>160</v>
      </c>
    </row>
    <row r="37" spans="1:26" s="106" customFormat="1" ht="12" customHeight="1">
      <c r="A37" s="120" t="s">
        <v>164</v>
      </c>
      <c r="B37" s="121" t="s">
        <v>224</v>
      </c>
      <c r="C37" s="120" t="s">
        <v>225</v>
      </c>
      <c r="D37" s="122">
        <f t="shared" si="1"/>
        <v>7406</v>
      </c>
      <c r="E37" s="122">
        <f t="shared" si="2"/>
        <v>2589</v>
      </c>
      <c r="F37" s="123">
        <f t="shared" si="3"/>
        <v>34.958142046988925</v>
      </c>
      <c r="G37" s="122">
        <v>2589</v>
      </c>
      <c r="H37" s="122">
        <v>0</v>
      </c>
      <c r="I37" s="122">
        <f t="shared" si="4"/>
        <v>4817</v>
      </c>
      <c r="J37" s="123">
        <f t="shared" si="5"/>
        <v>65.04185795301107</v>
      </c>
      <c r="K37" s="122">
        <v>2381</v>
      </c>
      <c r="L37" s="123">
        <f t="shared" si="6"/>
        <v>32.14960842560086</v>
      </c>
      <c r="M37" s="122">
        <v>0</v>
      </c>
      <c r="N37" s="123">
        <f t="shared" si="7"/>
        <v>0</v>
      </c>
      <c r="O37" s="122">
        <v>2436</v>
      </c>
      <c r="P37" s="122">
        <v>2025</v>
      </c>
      <c r="Q37" s="123">
        <f t="shared" si="8"/>
        <v>32.89224952741021</v>
      </c>
      <c r="R37" s="122">
        <v>25</v>
      </c>
      <c r="S37" s="109" t="s">
        <v>160</v>
      </c>
      <c r="T37" s="109"/>
      <c r="U37" s="109"/>
      <c r="V37" s="109"/>
      <c r="W37" s="109" t="s">
        <v>160</v>
      </c>
      <c r="X37" s="109"/>
      <c r="Y37" s="109"/>
      <c r="Z37" s="109"/>
    </row>
    <row r="38" spans="1:26" s="106" customFormat="1" ht="12" customHeight="1">
      <c r="A38" s="120" t="s">
        <v>164</v>
      </c>
      <c r="B38" s="121" t="s">
        <v>226</v>
      </c>
      <c r="C38" s="120" t="s">
        <v>227</v>
      </c>
      <c r="D38" s="122">
        <f t="shared" si="1"/>
        <v>25651</v>
      </c>
      <c r="E38" s="122">
        <f t="shared" si="2"/>
        <v>8906</v>
      </c>
      <c r="F38" s="123">
        <f t="shared" si="3"/>
        <v>34.71989396124908</v>
      </c>
      <c r="G38" s="122">
        <v>8906</v>
      </c>
      <c r="H38" s="122">
        <v>0</v>
      </c>
      <c r="I38" s="122">
        <f t="shared" si="4"/>
        <v>16745</v>
      </c>
      <c r="J38" s="123">
        <f t="shared" si="5"/>
        <v>65.28010603875093</v>
      </c>
      <c r="K38" s="122">
        <v>13121</v>
      </c>
      <c r="L38" s="123">
        <f t="shared" si="6"/>
        <v>51.15200187127208</v>
      </c>
      <c r="M38" s="122">
        <v>0</v>
      </c>
      <c r="N38" s="123">
        <f t="shared" si="7"/>
        <v>0</v>
      </c>
      <c r="O38" s="122">
        <v>3624</v>
      </c>
      <c r="P38" s="122">
        <v>2525</v>
      </c>
      <c r="Q38" s="123">
        <f t="shared" si="8"/>
        <v>14.128104167478849</v>
      </c>
      <c r="R38" s="122">
        <v>84</v>
      </c>
      <c r="S38" s="109" t="s">
        <v>160</v>
      </c>
      <c r="T38" s="109"/>
      <c r="U38" s="109"/>
      <c r="V38" s="109"/>
      <c r="W38" s="109" t="s">
        <v>160</v>
      </c>
      <c r="X38" s="109"/>
      <c r="Y38" s="109"/>
      <c r="Z38" s="109"/>
    </row>
    <row r="39" spans="1:26" s="106" customFormat="1" ht="12" customHeight="1">
      <c r="A39" s="120" t="s">
        <v>164</v>
      </c>
      <c r="B39" s="121" t="s">
        <v>228</v>
      </c>
      <c r="C39" s="120" t="s">
        <v>229</v>
      </c>
      <c r="D39" s="122">
        <f t="shared" si="1"/>
        <v>17435</v>
      </c>
      <c r="E39" s="122">
        <f t="shared" si="2"/>
        <v>9707</v>
      </c>
      <c r="F39" s="123">
        <f t="shared" si="3"/>
        <v>55.67536564381991</v>
      </c>
      <c r="G39" s="122">
        <v>9707</v>
      </c>
      <c r="H39" s="122">
        <v>0</v>
      </c>
      <c r="I39" s="122">
        <f t="shared" si="4"/>
        <v>7728</v>
      </c>
      <c r="J39" s="123">
        <f t="shared" si="5"/>
        <v>44.3246343561801</v>
      </c>
      <c r="K39" s="122">
        <v>3807</v>
      </c>
      <c r="L39" s="123">
        <f t="shared" si="6"/>
        <v>21.835388586177228</v>
      </c>
      <c r="M39" s="122">
        <v>0</v>
      </c>
      <c r="N39" s="123">
        <f t="shared" si="7"/>
        <v>0</v>
      </c>
      <c r="O39" s="122">
        <v>3921</v>
      </c>
      <c r="P39" s="122">
        <v>1571</v>
      </c>
      <c r="Q39" s="123">
        <f t="shared" si="8"/>
        <v>22.48924577000287</v>
      </c>
      <c r="R39" s="122">
        <v>47</v>
      </c>
      <c r="S39" s="109" t="s">
        <v>160</v>
      </c>
      <c r="T39" s="109"/>
      <c r="U39" s="109"/>
      <c r="V39" s="109"/>
      <c r="W39" s="109" t="s">
        <v>160</v>
      </c>
      <c r="X39" s="109"/>
      <c r="Y39" s="109"/>
      <c r="Z39" s="109"/>
    </row>
    <row r="40" spans="1:26" s="106" customFormat="1" ht="12" customHeight="1">
      <c r="A40" s="120" t="s">
        <v>164</v>
      </c>
      <c r="B40" s="121" t="s">
        <v>230</v>
      </c>
      <c r="C40" s="120" t="s">
        <v>231</v>
      </c>
      <c r="D40" s="122">
        <f t="shared" si="1"/>
        <v>25244</v>
      </c>
      <c r="E40" s="122">
        <f t="shared" si="2"/>
        <v>7729</v>
      </c>
      <c r="F40" s="123">
        <f t="shared" si="3"/>
        <v>30.617176358738714</v>
      </c>
      <c r="G40" s="122">
        <v>7729</v>
      </c>
      <c r="H40" s="122">
        <v>0</v>
      </c>
      <c r="I40" s="122">
        <f t="shared" si="4"/>
        <v>17515</v>
      </c>
      <c r="J40" s="123">
        <f t="shared" si="5"/>
        <v>69.3828236412613</v>
      </c>
      <c r="K40" s="122">
        <v>6477</v>
      </c>
      <c r="L40" s="123">
        <f t="shared" si="6"/>
        <v>25.657581999683092</v>
      </c>
      <c r="M40" s="122">
        <v>1411</v>
      </c>
      <c r="N40" s="123">
        <f t="shared" si="7"/>
        <v>5.589446997306291</v>
      </c>
      <c r="O40" s="122">
        <v>9627</v>
      </c>
      <c r="P40" s="122">
        <v>8234</v>
      </c>
      <c r="Q40" s="123">
        <f t="shared" si="8"/>
        <v>38.13579464427191</v>
      </c>
      <c r="R40" s="122">
        <v>69</v>
      </c>
      <c r="S40" s="109" t="s">
        <v>160</v>
      </c>
      <c r="T40" s="109"/>
      <c r="U40" s="109"/>
      <c r="V40" s="109"/>
      <c r="W40" s="109" t="s">
        <v>160</v>
      </c>
      <c r="X40" s="109"/>
      <c r="Y40" s="109"/>
      <c r="Z40" s="109"/>
    </row>
    <row r="41" spans="1:26" s="106" customFormat="1" ht="12" customHeight="1">
      <c r="A41" s="120" t="s">
        <v>164</v>
      </c>
      <c r="B41" s="121" t="s">
        <v>232</v>
      </c>
      <c r="C41" s="120" t="s">
        <v>233</v>
      </c>
      <c r="D41" s="122">
        <f t="shared" si="1"/>
        <v>8153</v>
      </c>
      <c r="E41" s="122">
        <f t="shared" si="2"/>
        <v>2710</v>
      </c>
      <c r="F41" s="123">
        <f t="shared" si="3"/>
        <v>33.23929841776033</v>
      </c>
      <c r="G41" s="122">
        <v>2710</v>
      </c>
      <c r="H41" s="122">
        <v>0</v>
      </c>
      <c r="I41" s="122">
        <f t="shared" si="4"/>
        <v>5443</v>
      </c>
      <c r="J41" s="123">
        <f t="shared" si="5"/>
        <v>66.76070158223966</v>
      </c>
      <c r="K41" s="122">
        <v>2733</v>
      </c>
      <c r="L41" s="123">
        <f t="shared" si="6"/>
        <v>33.52140316447934</v>
      </c>
      <c r="M41" s="122"/>
      <c r="N41" s="123">
        <f t="shared" si="7"/>
        <v>0</v>
      </c>
      <c r="O41" s="122">
        <v>2710</v>
      </c>
      <c r="P41" s="122">
        <v>2576</v>
      </c>
      <c r="Q41" s="123">
        <f t="shared" si="8"/>
        <v>33.23929841776033</v>
      </c>
      <c r="R41" s="122">
        <v>78</v>
      </c>
      <c r="S41" s="109" t="s">
        <v>160</v>
      </c>
      <c r="T41" s="109"/>
      <c r="U41" s="109"/>
      <c r="V41" s="109"/>
      <c r="W41" s="109" t="s">
        <v>160</v>
      </c>
      <c r="X41" s="109"/>
      <c r="Y41" s="109"/>
      <c r="Z41" s="109"/>
    </row>
    <row r="42" spans="1:26" s="106" customFormat="1" ht="12" customHeight="1">
      <c r="A42" s="120" t="s">
        <v>164</v>
      </c>
      <c r="B42" s="121" t="s">
        <v>234</v>
      </c>
      <c r="C42" s="120" t="s">
        <v>235</v>
      </c>
      <c r="D42" s="122">
        <f t="shared" si="1"/>
        <v>15278</v>
      </c>
      <c r="E42" s="122">
        <f t="shared" si="2"/>
        <v>10386</v>
      </c>
      <c r="F42" s="123">
        <f t="shared" si="3"/>
        <v>67.98010210760572</v>
      </c>
      <c r="G42" s="122">
        <v>10386</v>
      </c>
      <c r="H42" s="122">
        <v>0</v>
      </c>
      <c r="I42" s="122">
        <f t="shared" si="4"/>
        <v>4892</v>
      </c>
      <c r="J42" s="123">
        <f t="shared" si="5"/>
        <v>32.0198978923943</v>
      </c>
      <c r="K42" s="122">
        <v>264</v>
      </c>
      <c r="L42" s="123">
        <f t="shared" si="6"/>
        <v>1.7279748658201335</v>
      </c>
      <c r="M42" s="122">
        <v>0</v>
      </c>
      <c r="N42" s="123">
        <f t="shared" si="7"/>
        <v>0</v>
      </c>
      <c r="O42" s="122">
        <v>4628</v>
      </c>
      <c r="P42" s="122">
        <v>3995</v>
      </c>
      <c r="Q42" s="123">
        <f t="shared" si="8"/>
        <v>30.291923026574157</v>
      </c>
      <c r="R42" s="122">
        <v>88</v>
      </c>
      <c r="S42" s="109" t="s">
        <v>160</v>
      </c>
      <c r="T42" s="109"/>
      <c r="U42" s="109"/>
      <c r="V42" s="109"/>
      <c r="W42" s="109" t="s">
        <v>160</v>
      </c>
      <c r="X42" s="109"/>
      <c r="Y42" s="109"/>
      <c r="Z42" s="109"/>
    </row>
  </sheetData>
  <sheetProtection/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N4:N5"/>
    <mergeCell ref="O4:O5"/>
    <mergeCell ref="V4:V5"/>
    <mergeCell ref="T4:T5"/>
    <mergeCell ref="S4:S5"/>
    <mergeCell ref="U4:U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2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4" customWidth="1"/>
    <col min="2" max="2" width="8.69921875" style="125" customWidth="1"/>
    <col min="3" max="3" width="12.59765625" style="119" customWidth="1"/>
    <col min="4" max="55" width="9" style="116" customWidth="1"/>
    <col min="56" max="16384" width="9" style="119" customWidth="1"/>
  </cols>
  <sheetData>
    <row r="1" spans="1:31" s="50" customFormat="1" ht="17.25">
      <c r="A1" s="91" t="s">
        <v>162</v>
      </c>
      <c r="B1" s="60"/>
      <c r="C1" s="49"/>
      <c r="D1" s="61"/>
      <c r="E1" s="62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</row>
    <row r="2" spans="1:55" s="51" customFormat="1" ht="33.75" customHeight="1">
      <c r="A2" s="146" t="s">
        <v>84</v>
      </c>
      <c r="B2" s="142" t="s">
        <v>85</v>
      </c>
      <c r="C2" s="142" t="s">
        <v>86</v>
      </c>
      <c r="D2" s="92" t="s">
        <v>87</v>
      </c>
      <c r="E2" s="63"/>
      <c r="F2" s="63"/>
      <c r="G2" s="63"/>
      <c r="H2" s="63"/>
      <c r="I2" s="63"/>
      <c r="J2" s="63"/>
      <c r="K2" s="63"/>
      <c r="L2" s="63"/>
      <c r="M2" s="64"/>
      <c r="N2" s="92" t="s">
        <v>88</v>
      </c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6"/>
      <c r="AF2" s="148" t="s">
        <v>89</v>
      </c>
      <c r="AG2" s="149"/>
      <c r="AH2" s="149"/>
      <c r="AI2" s="150"/>
      <c r="AJ2" s="148" t="s">
        <v>90</v>
      </c>
      <c r="AK2" s="149"/>
      <c r="AL2" s="149"/>
      <c r="AM2" s="149"/>
      <c r="AN2" s="149"/>
      <c r="AO2" s="149"/>
      <c r="AP2" s="149"/>
      <c r="AQ2" s="149"/>
      <c r="AR2" s="149"/>
      <c r="AS2" s="150"/>
      <c r="AT2" s="145" t="s">
        <v>91</v>
      </c>
      <c r="AU2" s="142"/>
      <c r="AV2" s="142"/>
      <c r="AW2" s="142"/>
      <c r="AX2" s="142"/>
      <c r="AY2" s="142"/>
      <c r="AZ2" s="148" t="s">
        <v>92</v>
      </c>
      <c r="BA2" s="149"/>
      <c r="BB2" s="149"/>
      <c r="BC2" s="150"/>
    </row>
    <row r="3" spans="1:55" s="51" customFormat="1" ht="26.25" customHeight="1">
      <c r="A3" s="143"/>
      <c r="B3" s="143"/>
      <c r="C3" s="143"/>
      <c r="D3" s="67" t="s">
        <v>93</v>
      </c>
      <c r="E3" s="151" t="s">
        <v>94</v>
      </c>
      <c r="F3" s="149"/>
      <c r="G3" s="150"/>
      <c r="H3" s="154" t="s">
        <v>95</v>
      </c>
      <c r="I3" s="155"/>
      <c r="J3" s="156"/>
      <c r="K3" s="151" t="s">
        <v>96</v>
      </c>
      <c r="L3" s="155"/>
      <c r="M3" s="156"/>
      <c r="N3" s="67" t="s">
        <v>93</v>
      </c>
      <c r="O3" s="151" t="s">
        <v>97</v>
      </c>
      <c r="P3" s="152"/>
      <c r="Q3" s="152"/>
      <c r="R3" s="152"/>
      <c r="S3" s="152"/>
      <c r="T3" s="152"/>
      <c r="U3" s="153"/>
      <c r="V3" s="151" t="s">
        <v>98</v>
      </c>
      <c r="W3" s="152"/>
      <c r="X3" s="152"/>
      <c r="Y3" s="152"/>
      <c r="Z3" s="152"/>
      <c r="AA3" s="152"/>
      <c r="AB3" s="153"/>
      <c r="AC3" s="93" t="s">
        <v>99</v>
      </c>
      <c r="AD3" s="65"/>
      <c r="AE3" s="66"/>
      <c r="AF3" s="144" t="s">
        <v>93</v>
      </c>
      <c r="AG3" s="142" t="s">
        <v>101</v>
      </c>
      <c r="AH3" s="142" t="s">
        <v>103</v>
      </c>
      <c r="AI3" s="142" t="s">
        <v>104</v>
      </c>
      <c r="AJ3" s="143" t="s">
        <v>93</v>
      </c>
      <c r="AK3" s="142" t="s">
        <v>106</v>
      </c>
      <c r="AL3" s="142" t="s">
        <v>107</v>
      </c>
      <c r="AM3" s="142" t="s">
        <v>108</v>
      </c>
      <c r="AN3" s="142" t="s">
        <v>103</v>
      </c>
      <c r="AO3" s="142" t="s">
        <v>104</v>
      </c>
      <c r="AP3" s="142" t="s">
        <v>109</v>
      </c>
      <c r="AQ3" s="142" t="s">
        <v>110</v>
      </c>
      <c r="AR3" s="142" t="s">
        <v>111</v>
      </c>
      <c r="AS3" s="142" t="s">
        <v>112</v>
      </c>
      <c r="AT3" s="144" t="s">
        <v>93</v>
      </c>
      <c r="AU3" s="142" t="s">
        <v>106</v>
      </c>
      <c r="AV3" s="142" t="s">
        <v>107</v>
      </c>
      <c r="AW3" s="142" t="s">
        <v>108</v>
      </c>
      <c r="AX3" s="142" t="s">
        <v>103</v>
      </c>
      <c r="AY3" s="142" t="s">
        <v>104</v>
      </c>
      <c r="AZ3" s="144" t="s">
        <v>93</v>
      </c>
      <c r="BA3" s="142" t="s">
        <v>101</v>
      </c>
      <c r="BB3" s="142" t="s">
        <v>103</v>
      </c>
      <c r="BC3" s="142" t="s">
        <v>104</v>
      </c>
    </row>
    <row r="4" spans="1:55" s="51" customFormat="1" ht="26.25" customHeight="1">
      <c r="A4" s="143"/>
      <c r="B4" s="143"/>
      <c r="C4" s="143"/>
      <c r="D4" s="67"/>
      <c r="E4" s="67" t="s">
        <v>93</v>
      </c>
      <c r="F4" s="57" t="s">
        <v>113</v>
      </c>
      <c r="G4" s="57" t="s">
        <v>114</v>
      </c>
      <c r="H4" s="67" t="s">
        <v>93</v>
      </c>
      <c r="I4" s="57" t="s">
        <v>113</v>
      </c>
      <c r="J4" s="57" t="s">
        <v>114</v>
      </c>
      <c r="K4" s="67" t="s">
        <v>93</v>
      </c>
      <c r="L4" s="57" t="s">
        <v>113</v>
      </c>
      <c r="M4" s="57" t="s">
        <v>114</v>
      </c>
      <c r="N4" s="67"/>
      <c r="O4" s="67" t="s">
        <v>93</v>
      </c>
      <c r="P4" s="57" t="s">
        <v>101</v>
      </c>
      <c r="Q4" s="57" t="s">
        <v>103</v>
      </c>
      <c r="R4" s="57" t="s">
        <v>104</v>
      </c>
      <c r="S4" s="57" t="s">
        <v>116</v>
      </c>
      <c r="T4" s="57" t="s">
        <v>118</v>
      </c>
      <c r="U4" s="57" t="s">
        <v>120</v>
      </c>
      <c r="V4" s="67" t="s">
        <v>93</v>
      </c>
      <c r="W4" s="57" t="s">
        <v>101</v>
      </c>
      <c r="X4" s="57" t="s">
        <v>103</v>
      </c>
      <c r="Y4" s="57" t="s">
        <v>104</v>
      </c>
      <c r="Z4" s="57" t="s">
        <v>116</v>
      </c>
      <c r="AA4" s="57" t="s">
        <v>118</v>
      </c>
      <c r="AB4" s="57" t="s">
        <v>120</v>
      </c>
      <c r="AC4" s="67" t="s">
        <v>93</v>
      </c>
      <c r="AD4" s="57" t="s">
        <v>113</v>
      </c>
      <c r="AE4" s="57" t="s">
        <v>114</v>
      </c>
      <c r="AF4" s="144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4"/>
      <c r="AU4" s="143"/>
      <c r="AV4" s="143"/>
      <c r="AW4" s="143"/>
      <c r="AX4" s="143"/>
      <c r="AY4" s="143"/>
      <c r="AZ4" s="144"/>
      <c r="BA4" s="143"/>
      <c r="BB4" s="143"/>
      <c r="BC4" s="143"/>
    </row>
    <row r="5" spans="1:55" s="55" customFormat="1" ht="23.25" customHeight="1">
      <c r="A5" s="143"/>
      <c r="B5" s="143"/>
      <c r="C5" s="143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9"/>
      <c r="R5" s="69"/>
      <c r="S5" s="68"/>
      <c r="T5" s="68"/>
      <c r="U5" s="68"/>
      <c r="V5" s="68"/>
      <c r="W5" s="70"/>
      <c r="X5" s="71"/>
      <c r="Y5" s="71"/>
      <c r="Z5" s="70"/>
      <c r="AA5" s="70"/>
      <c r="AB5" s="70"/>
      <c r="AC5" s="68"/>
      <c r="AD5" s="70"/>
      <c r="AE5" s="70"/>
      <c r="AF5" s="56"/>
      <c r="AG5" s="56"/>
      <c r="AH5" s="56"/>
      <c r="AI5" s="56"/>
      <c r="AJ5" s="56"/>
      <c r="AK5" s="56"/>
      <c r="AL5" s="143"/>
      <c r="AM5" s="56"/>
      <c r="AN5" s="56"/>
      <c r="AO5" s="56"/>
      <c r="AP5" s="56"/>
      <c r="AQ5" s="56"/>
      <c r="AR5" s="56"/>
      <c r="AS5" s="56"/>
      <c r="AT5" s="56"/>
      <c r="AU5" s="56"/>
      <c r="AV5" s="143"/>
      <c r="AW5" s="56"/>
      <c r="AX5" s="56"/>
      <c r="AY5" s="56"/>
      <c r="AZ5" s="56"/>
      <c r="BA5" s="56"/>
      <c r="BB5" s="56"/>
      <c r="BC5" s="56"/>
    </row>
    <row r="6" spans="1:55" s="54" customFormat="1" ht="16.5" customHeight="1">
      <c r="A6" s="147"/>
      <c r="B6" s="147"/>
      <c r="C6" s="147"/>
      <c r="D6" s="72" t="s">
        <v>121</v>
      </c>
      <c r="E6" s="72" t="s">
        <v>121</v>
      </c>
      <c r="F6" s="72" t="s">
        <v>121</v>
      </c>
      <c r="G6" s="72" t="s">
        <v>121</v>
      </c>
      <c r="H6" s="72" t="s">
        <v>121</v>
      </c>
      <c r="I6" s="72" t="s">
        <v>121</v>
      </c>
      <c r="J6" s="72" t="s">
        <v>121</v>
      </c>
      <c r="K6" s="72" t="s">
        <v>121</v>
      </c>
      <c r="L6" s="72" t="s">
        <v>121</v>
      </c>
      <c r="M6" s="72" t="s">
        <v>121</v>
      </c>
      <c r="N6" s="72" t="s">
        <v>121</v>
      </c>
      <c r="O6" s="72" t="s">
        <v>121</v>
      </c>
      <c r="P6" s="72" t="s">
        <v>121</v>
      </c>
      <c r="Q6" s="72" t="s">
        <v>121</v>
      </c>
      <c r="R6" s="72" t="s">
        <v>121</v>
      </c>
      <c r="S6" s="72" t="s">
        <v>121</v>
      </c>
      <c r="T6" s="72" t="s">
        <v>121</v>
      </c>
      <c r="U6" s="72" t="s">
        <v>121</v>
      </c>
      <c r="V6" s="72" t="s">
        <v>121</v>
      </c>
      <c r="W6" s="72" t="s">
        <v>121</v>
      </c>
      <c r="X6" s="72" t="s">
        <v>121</v>
      </c>
      <c r="Y6" s="72" t="s">
        <v>121</v>
      </c>
      <c r="Z6" s="72" t="s">
        <v>121</v>
      </c>
      <c r="AA6" s="72" t="s">
        <v>121</v>
      </c>
      <c r="AB6" s="72" t="s">
        <v>121</v>
      </c>
      <c r="AC6" s="72" t="s">
        <v>121</v>
      </c>
      <c r="AD6" s="72" t="s">
        <v>121</v>
      </c>
      <c r="AE6" s="72" t="s">
        <v>121</v>
      </c>
      <c r="AF6" s="73" t="s">
        <v>122</v>
      </c>
      <c r="AG6" s="73" t="s">
        <v>122</v>
      </c>
      <c r="AH6" s="73" t="s">
        <v>122</v>
      </c>
      <c r="AI6" s="73" t="s">
        <v>122</v>
      </c>
      <c r="AJ6" s="73" t="s">
        <v>122</v>
      </c>
      <c r="AK6" s="73" t="s">
        <v>122</v>
      </c>
      <c r="AL6" s="73" t="s">
        <v>122</v>
      </c>
      <c r="AM6" s="73" t="s">
        <v>122</v>
      </c>
      <c r="AN6" s="73" t="s">
        <v>122</v>
      </c>
      <c r="AO6" s="73" t="s">
        <v>122</v>
      </c>
      <c r="AP6" s="73" t="s">
        <v>122</v>
      </c>
      <c r="AQ6" s="73" t="s">
        <v>122</v>
      </c>
      <c r="AR6" s="73" t="s">
        <v>122</v>
      </c>
      <c r="AS6" s="73" t="s">
        <v>122</v>
      </c>
      <c r="AT6" s="73" t="s">
        <v>122</v>
      </c>
      <c r="AU6" s="73" t="s">
        <v>122</v>
      </c>
      <c r="AV6" s="73" t="s">
        <v>122</v>
      </c>
      <c r="AW6" s="73" t="s">
        <v>122</v>
      </c>
      <c r="AX6" s="73" t="s">
        <v>122</v>
      </c>
      <c r="AY6" s="73" t="s">
        <v>122</v>
      </c>
      <c r="AZ6" s="73" t="s">
        <v>122</v>
      </c>
      <c r="BA6" s="73" t="s">
        <v>122</v>
      </c>
      <c r="BB6" s="73" t="s">
        <v>122</v>
      </c>
      <c r="BC6" s="73" t="s">
        <v>122</v>
      </c>
    </row>
    <row r="7" spans="1:55" s="99" customFormat="1" ht="12" customHeight="1">
      <c r="A7" s="107" t="s">
        <v>164</v>
      </c>
      <c r="B7" s="108" t="s">
        <v>165</v>
      </c>
      <c r="C7" s="107" t="s">
        <v>63</v>
      </c>
      <c r="D7" s="98">
        <f aca="true" t="shared" si="0" ref="D7:AI7">SUM(D8:D42)</f>
        <v>468029</v>
      </c>
      <c r="E7" s="98">
        <f t="shared" si="0"/>
        <v>0</v>
      </c>
      <c r="F7" s="98">
        <f t="shared" si="0"/>
        <v>0</v>
      </c>
      <c r="G7" s="98">
        <f t="shared" si="0"/>
        <v>0</v>
      </c>
      <c r="H7" s="98">
        <f t="shared" si="0"/>
        <v>118785</v>
      </c>
      <c r="I7" s="98">
        <f t="shared" si="0"/>
        <v>117138</v>
      </c>
      <c r="J7" s="98">
        <f t="shared" si="0"/>
        <v>1647</v>
      </c>
      <c r="K7" s="98">
        <f t="shared" si="0"/>
        <v>349244</v>
      </c>
      <c r="L7" s="98">
        <f t="shared" si="0"/>
        <v>165303</v>
      </c>
      <c r="M7" s="98">
        <f t="shared" si="0"/>
        <v>183941</v>
      </c>
      <c r="N7" s="98">
        <f t="shared" si="0"/>
        <v>473480</v>
      </c>
      <c r="O7" s="98">
        <f t="shared" si="0"/>
        <v>282463</v>
      </c>
      <c r="P7" s="98">
        <f t="shared" si="0"/>
        <v>282441</v>
      </c>
      <c r="Q7" s="98">
        <f t="shared" si="0"/>
        <v>0</v>
      </c>
      <c r="R7" s="98">
        <f t="shared" si="0"/>
        <v>0</v>
      </c>
      <c r="S7" s="98">
        <f t="shared" si="0"/>
        <v>0</v>
      </c>
      <c r="T7" s="98">
        <f t="shared" si="0"/>
        <v>22</v>
      </c>
      <c r="U7" s="98">
        <f t="shared" si="0"/>
        <v>0</v>
      </c>
      <c r="V7" s="98">
        <f t="shared" si="0"/>
        <v>185632</v>
      </c>
      <c r="W7" s="98">
        <f t="shared" si="0"/>
        <v>185626</v>
      </c>
      <c r="X7" s="98">
        <f t="shared" si="0"/>
        <v>0</v>
      </c>
      <c r="Y7" s="98">
        <f t="shared" si="0"/>
        <v>0</v>
      </c>
      <c r="Z7" s="98">
        <f t="shared" si="0"/>
        <v>0</v>
      </c>
      <c r="AA7" s="98">
        <f t="shared" si="0"/>
        <v>0</v>
      </c>
      <c r="AB7" s="98">
        <f t="shared" si="0"/>
        <v>6</v>
      </c>
      <c r="AC7" s="98">
        <f t="shared" si="0"/>
        <v>5385</v>
      </c>
      <c r="AD7" s="98">
        <f t="shared" si="0"/>
        <v>5385</v>
      </c>
      <c r="AE7" s="98">
        <f t="shared" si="0"/>
        <v>0</v>
      </c>
      <c r="AF7" s="98">
        <f t="shared" si="0"/>
        <v>5273</v>
      </c>
      <c r="AG7" s="98">
        <f t="shared" si="0"/>
        <v>5273</v>
      </c>
      <c r="AH7" s="98">
        <f t="shared" si="0"/>
        <v>0</v>
      </c>
      <c r="AI7" s="98">
        <f t="shared" si="0"/>
        <v>0</v>
      </c>
      <c r="AJ7" s="98">
        <f aca="true" t="shared" si="1" ref="AJ7:BC7">SUM(AJ8:AJ42)</f>
        <v>9186</v>
      </c>
      <c r="AK7" s="98">
        <f t="shared" si="1"/>
        <v>3375</v>
      </c>
      <c r="AL7" s="98">
        <f t="shared" si="1"/>
        <v>1066</v>
      </c>
      <c r="AM7" s="98">
        <f t="shared" si="1"/>
        <v>1509</v>
      </c>
      <c r="AN7" s="98">
        <f t="shared" si="1"/>
        <v>0</v>
      </c>
      <c r="AO7" s="98">
        <f t="shared" si="1"/>
        <v>0</v>
      </c>
      <c r="AP7" s="98">
        <f t="shared" si="1"/>
        <v>0</v>
      </c>
      <c r="AQ7" s="98">
        <f t="shared" si="1"/>
        <v>0</v>
      </c>
      <c r="AR7" s="98">
        <f t="shared" si="1"/>
        <v>0</v>
      </c>
      <c r="AS7" s="98">
        <f t="shared" si="1"/>
        <v>3236</v>
      </c>
      <c r="AT7" s="98">
        <f t="shared" si="1"/>
        <v>529</v>
      </c>
      <c r="AU7" s="98">
        <f t="shared" si="1"/>
        <v>528</v>
      </c>
      <c r="AV7" s="98">
        <f t="shared" si="1"/>
        <v>0</v>
      </c>
      <c r="AW7" s="98">
        <f t="shared" si="1"/>
        <v>1</v>
      </c>
      <c r="AX7" s="98">
        <f t="shared" si="1"/>
        <v>0</v>
      </c>
      <c r="AY7" s="98">
        <f t="shared" si="1"/>
        <v>0</v>
      </c>
      <c r="AZ7" s="98">
        <f t="shared" si="1"/>
        <v>514</v>
      </c>
      <c r="BA7" s="98">
        <f t="shared" si="1"/>
        <v>514</v>
      </c>
      <c r="BB7" s="98">
        <f t="shared" si="1"/>
        <v>0</v>
      </c>
      <c r="BC7" s="98">
        <f t="shared" si="1"/>
        <v>0</v>
      </c>
    </row>
    <row r="8" spans="1:55" s="106" customFormat="1" ht="12" customHeight="1">
      <c r="A8" s="109" t="s">
        <v>164</v>
      </c>
      <c r="B8" s="110" t="s">
        <v>166</v>
      </c>
      <c r="C8" s="109" t="s">
        <v>167</v>
      </c>
      <c r="D8" s="102">
        <f aca="true" t="shared" si="2" ref="D8:D42">SUM(E8,+H8,+K8)</f>
        <v>25298</v>
      </c>
      <c r="E8" s="102">
        <f aca="true" t="shared" si="3" ref="E8:E42">SUM(F8:G8)</f>
        <v>0</v>
      </c>
      <c r="F8" s="102">
        <v>0</v>
      </c>
      <c r="G8" s="102">
        <v>0</v>
      </c>
      <c r="H8" s="102">
        <f aca="true" t="shared" si="4" ref="H8:H42">SUM(I8:J8)</f>
        <v>11008</v>
      </c>
      <c r="I8" s="102">
        <v>11008</v>
      </c>
      <c r="J8" s="102">
        <v>0</v>
      </c>
      <c r="K8" s="102">
        <f aca="true" t="shared" si="5" ref="K8:K42">SUM(L8:M8)</f>
        <v>14290</v>
      </c>
      <c r="L8" s="102">
        <v>4311</v>
      </c>
      <c r="M8" s="102">
        <v>9979</v>
      </c>
      <c r="N8" s="102">
        <f aca="true" t="shared" si="6" ref="N8:N42">SUM(O8,+V8,+AC8)</f>
        <v>25298</v>
      </c>
      <c r="O8" s="102">
        <f aca="true" t="shared" si="7" ref="O8:O42">SUM(P8:U8)</f>
        <v>15319</v>
      </c>
      <c r="P8" s="102">
        <v>15319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f aca="true" t="shared" si="8" ref="V8:V42">SUM(W8:AB8)</f>
        <v>9979</v>
      </c>
      <c r="W8" s="102">
        <v>9979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f aca="true" t="shared" si="9" ref="AC8:AC42">SUM(AD8:AE8)</f>
        <v>0</v>
      </c>
      <c r="AD8" s="102">
        <v>0</v>
      </c>
      <c r="AE8" s="102">
        <v>0</v>
      </c>
      <c r="AF8" s="102">
        <f aca="true" t="shared" si="10" ref="AF8:AF42">SUM(AG8:AI8)</f>
        <v>522</v>
      </c>
      <c r="AG8" s="102">
        <v>522</v>
      </c>
      <c r="AH8" s="102">
        <v>0</v>
      </c>
      <c r="AI8" s="102">
        <v>0</v>
      </c>
      <c r="AJ8" s="102">
        <f aca="true" t="shared" si="11" ref="AJ8:AJ42">SUM(AK8:AS8)</f>
        <v>517</v>
      </c>
      <c r="AK8" s="102"/>
      <c r="AL8" s="102">
        <v>0</v>
      </c>
      <c r="AM8" s="102">
        <v>232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285</v>
      </c>
      <c r="AT8" s="102">
        <f aca="true" t="shared" si="12" ref="AT8:AT42">SUM(AU8:AY8)</f>
        <v>5</v>
      </c>
      <c r="AU8" s="102">
        <v>5</v>
      </c>
      <c r="AV8" s="102">
        <v>0</v>
      </c>
      <c r="AW8" s="102">
        <v>0</v>
      </c>
      <c r="AX8" s="102">
        <v>0</v>
      </c>
      <c r="AY8" s="102">
        <v>0</v>
      </c>
      <c r="AZ8" s="102">
        <f aca="true" t="shared" si="13" ref="AZ8:AZ42">SUM(BA8:BC8)</f>
        <v>0</v>
      </c>
      <c r="BA8" s="102">
        <v>0</v>
      </c>
      <c r="BB8" s="102">
        <v>0</v>
      </c>
      <c r="BC8" s="102">
        <v>0</v>
      </c>
    </row>
    <row r="9" spans="1:55" s="106" customFormat="1" ht="12" customHeight="1">
      <c r="A9" s="109" t="s">
        <v>164</v>
      </c>
      <c r="B9" s="112" t="s">
        <v>168</v>
      </c>
      <c r="C9" s="109" t="s">
        <v>169</v>
      </c>
      <c r="D9" s="102">
        <f t="shared" si="2"/>
        <v>53190</v>
      </c>
      <c r="E9" s="102">
        <f t="shared" si="3"/>
        <v>0</v>
      </c>
      <c r="F9" s="102">
        <v>0</v>
      </c>
      <c r="G9" s="102">
        <v>0</v>
      </c>
      <c r="H9" s="102">
        <f t="shared" si="4"/>
        <v>0</v>
      </c>
      <c r="I9" s="102">
        <v>0</v>
      </c>
      <c r="J9" s="102">
        <v>0</v>
      </c>
      <c r="K9" s="102">
        <f t="shared" si="5"/>
        <v>53190</v>
      </c>
      <c r="L9" s="102">
        <v>24493</v>
      </c>
      <c r="M9" s="102">
        <v>28697</v>
      </c>
      <c r="N9" s="102">
        <f t="shared" si="6"/>
        <v>53190</v>
      </c>
      <c r="O9" s="102">
        <f t="shared" si="7"/>
        <v>24493</v>
      </c>
      <c r="P9" s="102">
        <v>24493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f t="shared" si="8"/>
        <v>28697</v>
      </c>
      <c r="W9" s="102">
        <v>28697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f t="shared" si="9"/>
        <v>0</v>
      </c>
      <c r="AD9" s="102">
        <v>0</v>
      </c>
      <c r="AE9" s="102">
        <v>0</v>
      </c>
      <c r="AF9" s="102">
        <f t="shared" si="10"/>
        <v>193</v>
      </c>
      <c r="AG9" s="102">
        <v>193</v>
      </c>
      <c r="AH9" s="102">
        <v>0</v>
      </c>
      <c r="AI9" s="102">
        <v>0</v>
      </c>
      <c r="AJ9" s="102">
        <f t="shared" si="11"/>
        <v>1583</v>
      </c>
      <c r="AK9" s="102">
        <v>1583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f t="shared" si="12"/>
        <v>193</v>
      </c>
      <c r="AU9" s="102">
        <v>193</v>
      </c>
      <c r="AV9" s="102">
        <v>0</v>
      </c>
      <c r="AW9" s="102">
        <v>0</v>
      </c>
      <c r="AX9" s="102">
        <v>0</v>
      </c>
      <c r="AY9" s="102">
        <v>0</v>
      </c>
      <c r="AZ9" s="102">
        <f t="shared" si="13"/>
        <v>72</v>
      </c>
      <c r="BA9" s="102">
        <v>72</v>
      </c>
      <c r="BB9" s="102">
        <v>0</v>
      </c>
      <c r="BC9" s="102">
        <v>0</v>
      </c>
    </row>
    <row r="10" spans="1:55" s="106" customFormat="1" ht="12" customHeight="1">
      <c r="A10" s="109" t="s">
        <v>164</v>
      </c>
      <c r="B10" s="112" t="s">
        <v>170</v>
      </c>
      <c r="C10" s="109" t="s">
        <v>171</v>
      </c>
      <c r="D10" s="102">
        <f t="shared" si="2"/>
        <v>2317</v>
      </c>
      <c r="E10" s="102">
        <f t="shared" si="3"/>
        <v>0</v>
      </c>
      <c r="F10" s="102">
        <v>0</v>
      </c>
      <c r="G10" s="102">
        <v>0</v>
      </c>
      <c r="H10" s="102">
        <f t="shared" si="4"/>
        <v>0</v>
      </c>
      <c r="I10" s="102">
        <v>0</v>
      </c>
      <c r="J10" s="102">
        <v>0</v>
      </c>
      <c r="K10" s="102">
        <f t="shared" si="5"/>
        <v>2317</v>
      </c>
      <c r="L10" s="102">
        <v>1738</v>
      </c>
      <c r="M10" s="102">
        <v>579</v>
      </c>
      <c r="N10" s="102">
        <f t="shared" si="6"/>
        <v>2440</v>
      </c>
      <c r="O10" s="102">
        <f t="shared" si="7"/>
        <v>1738</v>
      </c>
      <c r="P10" s="102">
        <v>1738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f t="shared" si="8"/>
        <v>579</v>
      </c>
      <c r="W10" s="102">
        <v>579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f t="shared" si="9"/>
        <v>123</v>
      </c>
      <c r="AD10" s="102">
        <v>123</v>
      </c>
      <c r="AE10" s="102">
        <v>0</v>
      </c>
      <c r="AF10" s="102">
        <f t="shared" si="10"/>
        <v>9</v>
      </c>
      <c r="AG10" s="102">
        <v>9</v>
      </c>
      <c r="AH10" s="102">
        <v>0</v>
      </c>
      <c r="AI10" s="102">
        <v>0</v>
      </c>
      <c r="AJ10" s="102">
        <f t="shared" si="11"/>
        <v>49</v>
      </c>
      <c r="AK10" s="102"/>
      <c r="AL10" s="102">
        <v>40</v>
      </c>
      <c r="AM10" s="102">
        <v>9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f t="shared" si="12"/>
        <v>1</v>
      </c>
      <c r="AU10" s="102">
        <v>0</v>
      </c>
      <c r="AV10" s="102">
        <v>0</v>
      </c>
      <c r="AW10" s="102">
        <v>1</v>
      </c>
      <c r="AX10" s="102">
        <v>0</v>
      </c>
      <c r="AY10" s="102">
        <v>0</v>
      </c>
      <c r="AZ10" s="102">
        <f t="shared" si="13"/>
        <v>40</v>
      </c>
      <c r="BA10" s="102">
        <v>40</v>
      </c>
      <c r="BB10" s="102">
        <v>0</v>
      </c>
      <c r="BC10" s="102">
        <v>0</v>
      </c>
    </row>
    <row r="11" spans="1:55" s="106" customFormat="1" ht="12" customHeight="1">
      <c r="A11" s="109" t="s">
        <v>164</v>
      </c>
      <c r="B11" s="112" t="s">
        <v>172</v>
      </c>
      <c r="C11" s="109" t="s">
        <v>173</v>
      </c>
      <c r="D11" s="102">
        <f t="shared" si="2"/>
        <v>39661</v>
      </c>
      <c r="E11" s="102">
        <f t="shared" si="3"/>
        <v>0</v>
      </c>
      <c r="F11" s="102">
        <v>0</v>
      </c>
      <c r="G11" s="102">
        <v>0</v>
      </c>
      <c r="H11" s="102">
        <f t="shared" si="4"/>
        <v>26787</v>
      </c>
      <c r="I11" s="102">
        <v>26787</v>
      </c>
      <c r="J11" s="102">
        <v>0</v>
      </c>
      <c r="K11" s="102">
        <f t="shared" si="5"/>
        <v>12874</v>
      </c>
      <c r="L11" s="102">
        <v>0</v>
      </c>
      <c r="M11" s="102">
        <v>12874</v>
      </c>
      <c r="N11" s="102">
        <f t="shared" si="6"/>
        <v>39683</v>
      </c>
      <c r="O11" s="102">
        <f t="shared" si="7"/>
        <v>26809</v>
      </c>
      <c r="P11" s="102">
        <v>26787</v>
      </c>
      <c r="Q11" s="102">
        <v>0</v>
      </c>
      <c r="R11" s="102">
        <v>0</v>
      </c>
      <c r="S11" s="102">
        <v>0</v>
      </c>
      <c r="T11" s="102">
        <v>22</v>
      </c>
      <c r="U11" s="102">
        <v>0</v>
      </c>
      <c r="V11" s="102">
        <f t="shared" si="8"/>
        <v>12874</v>
      </c>
      <c r="W11" s="102">
        <v>12874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f t="shared" si="9"/>
        <v>0</v>
      </c>
      <c r="AD11" s="102">
        <v>0</v>
      </c>
      <c r="AE11" s="102">
        <v>0</v>
      </c>
      <c r="AF11" s="102">
        <f t="shared" si="10"/>
        <v>2007</v>
      </c>
      <c r="AG11" s="102">
        <v>2007</v>
      </c>
      <c r="AH11" s="102">
        <v>0</v>
      </c>
      <c r="AI11" s="102">
        <v>0</v>
      </c>
      <c r="AJ11" s="102">
        <f t="shared" si="11"/>
        <v>2007</v>
      </c>
      <c r="AK11" s="102"/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2007</v>
      </c>
      <c r="AT11" s="102">
        <f t="shared" si="12"/>
        <v>0</v>
      </c>
      <c r="AU11" s="102">
        <v>0</v>
      </c>
      <c r="AV11" s="102">
        <v>0</v>
      </c>
      <c r="AW11" s="102">
        <v>0</v>
      </c>
      <c r="AX11" s="102">
        <v>0</v>
      </c>
      <c r="AY11" s="102">
        <v>0</v>
      </c>
      <c r="AZ11" s="102">
        <f t="shared" si="13"/>
        <v>0</v>
      </c>
      <c r="BA11" s="102">
        <v>0</v>
      </c>
      <c r="BB11" s="102">
        <v>0</v>
      </c>
      <c r="BC11" s="102">
        <v>0</v>
      </c>
    </row>
    <row r="12" spans="1:55" s="106" customFormat="1" ht="12" customHeight="1">
      <c r="A12" s="109" t="s">
        <v>164</v>
      </c>
      <c r="B12" s="110" t="s">
        <v>174</v>
      </c>
      <c r="C12" s="109" t="s">
        <v>175</v>
      </c>
      <c r="D12" s="122">
        <f t="shared" si="2"/>
        <v>11219</v>
      </c>
      <c r="E12" s="122">
        <f t="shared" si="3"/>
        <v>0</v>
      </c>
      <c r="F12" s="122">
        <v>0</v>
      </c>
      <c r="G12" s="122">
        <v>0</v>
      </c>
      <c r="H12" s="122">
        <f t="shared" si="4"/>
        <v>0</v>
      </c>
      <c r="I12" s="122">
        <v>0</v>
      </c>
      <c r="J12" s="122">
        <v>0</v>
      </c>
      <c r="K12" s="122">
        <f t="shared" si="5"/>
        <v>11219</v>
      </c>
      <c r="L12" s="122">
        <v>7461</v>
      </c>
      <c r="M12" s="122">
        <v>3758</v>
      </c>
      <c r="N12" s="122">
        <f t="shared" si="6"/>
        <v>11219</v>
      </c>
      <c r="O12" s="122">
        <f t="shared" si="7"/>
        <v>7461</v>
      </c>
      <c r="P12" s="122">
        <v>7461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f t="shared" si="8"/>
        <v>3758</v>
      </c>
      <c r="W12" s="122">
        <v>3758</v>
      </c>
      <c r="X12" s="122">
        <v>0</v>
      </c>
      <c r="Y12" s="122">
        <v>0</v>
      </c>
      <c r="Z12" s="122">
        <v>0</v>
      </c>
      <c r="AA12" s="122">
        <v>0</v>
      </c>
      <c r="AB12" s="122">
        <v>0</v>
      </c>
      <c r="AC12" s="122">
        <f t="shared" si="9"/>
        <v>0</v>
      </c>
      <c r="AD12" s="122">
        <v>0</v>
      </c>
      <c r="AE12" s="122">
        <v>0</v>
      </c>
      <c r="AF12" s="122">
        <f t="shared" si="10"/>
        <v>233</v>
      </c>
      <c r="AG12" s="122">
        <v>233</v>
      </c>
      <c r="AH12" s="122">
        <v>0</v>
      </c>
      <c r="AI12" s="122">
        <v>0</v>
      </c>
      <c r="AJ12" s="122">
        <f t="shared" si="11"/>
        <v>233</v>
      </c>
      <c r="AK12" s="122"/>
      <c r="AL12" s="122">
        <v>0</v>
      </c>
      <c r="AM12" s="122">
        <v>0</v>
      </c>
      <c r="AN12" s="122">
        <v>0</v>
      </c>
      <c r="AO12" s="122">
        <v>0</v>
      </c>
      <c r="AP12" s="122">
        <v>0</v>
      </c>
      <c r="AQ12" s="122">
        <v>0</v>
      </c>
      <c r="AR12" s="122">
        <v>0</v>
      </c>
      <c r="AS12" s="122">
        <v>233</v>
      </c>
      <c r="AT12" s="122">
        <f t="shared" si="12"/>
        <v>0</v>
      </c>
      <c r="AU12" s="122">
        <v>0</v>
      </c>
      <c r="AV12" s="122">
        <v>0</v>
      </c>
      <c r="AW12" s="122">
        <v>0</v>
      </c>
      <c r="AX12" s="122">
        <v>0</v>
      </c>
      <c r="AY12" s="122">
        <v>0</v>
      </c>
      <c r="AZ12" s="122">
        <f t="shared" si="13"/>
        <v>0</v>
      </c>
      <c r="BA12" s="122">
        <v>0</v>
      </c>
      <c r="BB12" s="122">
        <v>0</v>
      </c>
      <c r="BC12" s="122">
        <v>0</v>
      </c>
    </row>
    <row r="13" spans="1:55" s="106" customFormat="1" ht="12" customHeight="1">
      <c r="A13" s="109" t="s">
        <v>164</v>
      </c>
      <c r="B13" s="110" t="s">
        <v>176</v>
      </c>
      <c r="C13" s="109" t="s">
        <v>177</v>
      </c>
      <c r="D13" s="122">
        <f t="shared" si="2"/>
        <v>6331</v>
      </c>
      <c r="E13" s="122">
        <f t="shared" si="3"/>
        <v>0</v>
      </c>
      <c r="F13" s="122">
        <v>0</v>
      </c>
      <c r="G13" s="122">
        <v>0</v>
      </c>
      <c r="H13" s="122">
        <f t="shared" si="4"/>
        <v>2460</v>
      </c>
      <c r="I13" s="122">
        <v>2460</v>
      </c>
      <c r="J13" s="122">
        <v>0</v>
      </c>
      <c r="K13" s="122">
        <f t="shared" si="5"/>
        <v>3871</v>
      </c>
      <c r="L13" s="122">
        <v>0</v>
      </c>
      <c r="M13" s="122">
        <v>3871</v>
      </c>
      <c r="N13" s="122">
        <f t="shared" si="6"/>
        <v>6331</v>
      </c>
      <c r="O13" s="122">
        <f t="shared" si="7"/>
        <v>2460</v>
      </c>
      <c r="P13" s="122">
        <v>2460</v>
      </c>
      <c r="Q13" s="122">
        <v>0</v>
      </c>
      <c r="R13" s="122">
        <v>0</v>
      </c>
      <c r="S13" s="122">
        <v>0</v>
      </c>
      <c r="T13" s="122">
        <v>0</v>
      </c>
      <c r="U13" s="122">
        <v>0</v>
      </c>
      <c r="V13" s="122">
        <f t="shared" si="8"/>
        <v>3871</v>
      </c>
      <c r="W13" s="122">
        <v>3871</v>
      </c>
      <c r="X13" s="122">
        <v>0</v>
      </c>
      <c r="Y13" s="122">
        <v>0</v>
      </c>
      <c r="Z13" s="122">
        <v>0</v>
      </c>
      <c r="AA13" s="122">
        <v>0</v>
      </c>
      <c r="AB13" s="122">
        <v>0</v>
      </c>
      <c r="AC13" s="122">
        <f t="shared" si="9"/>
        <v>0</v>
      </c>
      <c r="AD13" s="122">
        <v>0</v>
      </c>
      <c r="AE13" s="122">
        <v>0</v>
      </c>
      <c r="AF13" s="122">
        <f t="shared" si="10"/>
        <v>3</v>
      </c>
      <c r="AG13" s="122">
        <v>3</v>
      </c>
      <c r="AH13" s="122">
        <v>0</v>
      </c>
      <c r="AI13" s="122">
        <v>0</v>
      </c>
      <c r="AJ13" s="122">
        <f t="shared" si="11"/>
        <v>8</v>
      </c>
      <c r="AK13" s="122">
        <v>8</v>
      </c>
      <c r="AL13" s="122">
        <v>0</v>
      </c>
      <c r="AM13" s="122">
        <v>0</v>
      </c>
      <c r="AN13" s="122">
        <v>0</v>
      </c>
      <c r="AO13" s="122">
        <v>0</v>
      </c>
      <c r="AP13" s="122">
        <v>0</v>
      </c>
      <c r="AQ13" s="122">
        <v>0</v>
      </c>
      <c r="AR13" s="122">
        <v>0</v>
      </c>
      <c r="AS13" s="122">
        <v>0</v>
      </c>
      <c r="AT13" s="122">
        <f t="shared" si="12"/>
        <v>3</v>
      </c>
      <c r="AU13" s="122">
        <v>3</v>
      </c>
      <c r="AV13" s="122">
        <v>0</v>
      </c>
      <c r="AW13" s="122">
        <v>0</v>
      </c>
      <c r="AX13" s="122">
        <v>0</v>
      </c>
      <c r="AY13" s="122">
        <v>0</v>
      </c>
      <c r="AZ13" s="122">
        <f t="shared" si="13"/>
        <v>0</v>
      </c>
      <c r="BA13" s="122">
        <v>0</v>
      </c>
      <c r="BB13" s="122">
        <v>0</v>
      </c>
      <c r="BC13" s="122">
        <v>0</v>
      </c>
    </row>
    <row r="14" spans="1:55" s="106" customFormat="1" ht="12" customHeight="1">
      <c r="A14" s="109" t="s">
        <v>164</v>
      </c>
      <c r="B14" s="110" t="s">
        <v>178</v>
      </c>
      <c r="C14" s="109" t="s">
        <v>179</v>
      </c>
      <c r="D14" s="122">
        <f t="shared" si="2"/>
        <v>12271</v>
      </c>
      <c r="E14" s="122">
        <f t="shared" si="3"/>
        <v>0</v>
      </c>
      <c r="F14" s="122">
        <v>0</v>
      </c>
      <c r="G14" s="122">
        <v>0</v>
      </c>
      <c r="H14" s="122">
        <f t="shared" si="4"/>
        <v>0</v>
      </c>
      <c r="I14" s="122">
        <v>0</v>
      </c>
      <c r="J14" s="122">
        <v>0</v>
      </c>
      <c r="K14" s="122">
        <f t="shared" si="5"/>
        <v>12271</v>
      </c>
      <c r="L14" s="122">
        <v>5676</v>
      </c>
      <c r="M14" s="122">
        <v>6595</v>
      </c>
      <c r="N14" s="122">
        <f t="shared" si="6"/>
        <v>12271</v>
      </c>
      <c r="O14" s="122">
        <f t="shared" si="7"/>
        <v>5676</v>
      </c>
      <c r="P14" s="122">
        <v>5676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f t="shared" si="8"/>
        <v>6595</v>
      </c>
      <c r="W14" s="122">
        <v>6595</v>
      </c>
      <c r="X14" s="122">
        <v>0</v>
      </c>
      <c r="Y14" s="122">
        <v>0</v>
      </c>
      <c r="Z14" s="122">
        <v>0</v>
      </c>
      <c r="AA14" s="122">
        <v>0</v>
      </c>
      <c r="AB14" s="122">
        <v>0</v>
      </c>
      <c r="AC14" s="122">
        <f t="shared" si="9"/>
        <v>0</v>
      </c>
      <c r="AD14" s="122">
        <v>0</v>
      </c>
      <c r="AE14" s="122">
        <v>0</v>
      </c>
      <c r="AF14" s="122">
        <f t="shared" si="10"/>
        <v>351</v>
      </c>
      <c r="AG14" s="122">
        <v>351</v>
      </c>
      <c r="AH14" s="122">
        <v>0</v>
      </c>
      <c r="AI14" s="122">
        <v>0</v>
      </c>
      <c r="AJ14" s="122">
        <f t="shared" si="11"/>
        <v>351</v>
      </c>
      <c r="AK14" s="122"/>
      <c r="AL14" s="122">
        <v>0</v>
      </c>
      <c r="AM14" s="122">
        <v>0</v>
      </c>
      <c r="AN14" s="122">
        <v>0</v>
      </c>
      <c r="AO14" s="122">
        <v>0</v>
      </c>
      <c r="AP14" s="122">
        <v>0</v>
      </c>
      <c r="AQ14" s="122">
        <v>0</v>
      </c>
      <c r="AR14" s="122">
        <v>0</v>
      </c>
      <c r="AS14" s="122">
        <v>351</v>
      </c>
      <c r="AT14" s="122">
        <f t="shared" si="12"/>
        <v>0</v>
      </c>
      <c r="AU14" s="122">
        <v>0</v>
      </c>
      <c r="AV14" s="122">
        <v>0</v>
      </c>
      <c r="AW14" s="122">
        <v>0</v>
      </c>
      <c r="AX14" s="122">
        <v>0</v>
      </c>
      <c r="AY14" s="122">
        <v>0</v>
      </c>
      <c r="AZ14" s="122">
        <f t="shared" si="13"/>
        <v>0</v>
      </c>
      <c r="BA14" s="122">
        <v>0</v>
      </c>
      <c r="BB14" s="122">
        <v>0</v>
      </c>
      <c r="BC14" s="122">
        <v>0</v>
      </c>
    </row>
    <row r="15" spans="1:55" s="106" customFormat="1" ht="12" customHeight="1">
      <c r="A15" s="109" t="s">
        <v>164</v>
      </c>
      <c r="B15" s="110" t="s">
        <v>180</v>
      </c>
      <c r="C15" s="109" t="s">
        <v>181</v>
      </c>
      <c r="D15" s="122">
        <f t="shared" si="2"/>
        <v>1600</v>
      </c>
      <c r="E15" s="122">
        <f t="shared" si="3"/>
        <v>0</v>
      </c>
      <c r="F15" s="122">
        <v>0</v>
      </c>
      <c r="G15" s="122">
        <v>0</v>
      </c>
      <c r="H15" s="122">
        <f t="shared" si="4"/>
        <v>0</v>
      </c>
      <c r="I15" s="122">
        <v>0</v>
      </c>
      <c r="J15" s="122">
        <v>0</v>
      </c>
      <c r="K15" s="122">
        <f t="shared" si="5"/>
        <v>1600</v>
      </c>
      <c r="L15" s="122">
        <v>1173</v>
      </c>
      <c r="M15" s="122">
        <v>427</v>
      </c>
      <c r="N15" s="122">
        <f t="shared" si="6"/>
        <v>1600</v>
      </c>
      <c r="O15" s="122">
        <f t="shared" si="7"/>
        <v>1173</v>
      </c>
      <c r="P15" s="122">
        <v>1173</v>
      </c>
      <c r="Q15" s="122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f t="shared" si="8"/>
        <v>427</v>
      </c>
      <c r="W15" s="122">
        <v>427</v>
      </c>
      <c r="X15" s="122">
        <v>0</v>
      </c>
      <c r="Y15" s="122">
        <v>0</v>
      </c>
      <c r="Z15" s="122">
        <v>0</v>
      </c>
      <c r="AA15" s="122">
        <v>0</v>
      </c>
      <c r="AB15" s="122">
        <v>0</v>
      </c>
      <c r="AC15" s="122">
        <f t="shared" si="9"/>
        <v>0</v>
      </c>
      <c r="AD15" s="122">
        <v>0</v>
      </c>
      <c r="AE15" s="122">
        <v>0</v>
      </c>
      <c r="AF15" s="122">
        <f t="shared" si="10"/>
        <v>7</v>
      </c>
      <c r="AG15" s="122">
        <v>7</v>
      </c>
      <c r="AH15" s="122">
        <v>0</v>
      </c>
      <c r="AI15" s="122">
        <v>0</v>
      </c>
      <c r="AJ15" s="122">
        <f t="shared" si="11"/>
        <v>7</v>
      </c>
      <c r="AK15" s="122"/>
      <c r="AL15" s="122">
        <v>0</v>
      </c>
      <c r="AM15" s="122">
        <v>7</v>
      </c>
      <c r="AN15" s="122">
        <v>0</v>
      </c>
      <c r="AO15" s="122">
        <v>0</v>
      </c>
      <c r="AP15" s="122">
        <v>0</v>
      </c>
      <c r="AQ15" s="122">
        <v>0</v>
      </c>
      <c r="AR15" s="122">
        <v>0</v>
      </c>
      <c r="AS15" s="122">
        <v>0</v>
      </c>
      <c r="AT15" s="122">
        <f t="shared" si="12"/>
        <v>0</v>
      </c>
      <c r="AU15" s="122">
        <v>0</v>
      </c>
      <c r="AV15" s="122">
        <v>0</v>
      </c>
      <c r="AW15" s="122">
        <v>0</v>
      </c>
      <c r="AX15" s="122">
        <v>0</v>
      </c>
      <c r="AY15" s="122">
        <v>0</v>
      </c>
      <c r="AZ15" s="122">
        <f t="shared" si="13"/>
        <v>7</v>
      </c>
      <c r="BA15" s="122">
        <v>7</v>
      </c>
      <c r="BB15" s="122">
        <v>0</v>
      </c>
      <c r="BC15" s="122">
        <v>0</v>
      </c>
    </row>
    <row r="16" spans="1:55" s="106" customFormat="1" ht="12" customHeight="1">
      <c r="A16" s="109" t="s">
        <v>164</v>
      </c>
      <c r="B16" s="110" t="s">
        <v>182</v>
      </c>
      <c r="C16" s="109" t="s">
        <v>183</v>
      </c>
      <c r="D16" s="122">
        <f t="shared" si="2"/>
        <v>3587</v>
      </c>
      <c r="E16" s="122">
        <f t="shared" si="3"/>
        <v>0</v>
      </c>
      <c r="F16" s="122">
        <v>0</v>
      </c>
      <c r="G16" s="122">
        <v>0</v>
      </c>
      <c r="H16" s="122">
        <f t="shared" si="4"/>
        <v>1547</v>
      </c>
      <c r="I16" s="122">
        <v>1547</v>
      </c>
      <c r="J16" s="122">
        <v>0</v>
      </c>
      <c r="K16" s="122">
        <f t="shared" si="5"/>
        <v>2040</v>
      </c>
      <c r="L16" s="122">
        <v>0</v>
      </c>
      <c r="M16" s="122">
        <v>2040</v>
      </c>
      <c r="N16" s="122">
        <f t="shared" si="6"/>
        <v>3587</v>
      </c>
      <c r="O16" s="122">
        <f t="shared" si="7"/>
        <v>1547</v>
      </c>
      <c r="P16" s="122">
        <v>1547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f t="shared" si="8"/>
        <v>2040</v>
      </c>
      <c r="W16" s="122">
        <v>2040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f t="shared" si="9"/>
        <v>0</v>
      </c>
      <c r="AD16" s="122">
        <v>0</v>
      </c>
      <c r="AE16" s="122">
        <v>0</v>
      </c>
      <c r="AF16" s="122">
        <f t="shared" si="10"/>
        <v>2</v>
      </c>
      <c r="AG16" s="122">
        <v>2</v>
      </c>
      <c r="AH16" s="122">
        <v>0</v>
      </c>
      <c r="AI16" s="122">
        <v>0</v>
      </c>
      <c r="AJ16" s="122">
        <f t="shared" si="11"/>
        <v>5</v>
      </c>
      <c r="AK16" s="122">
        <v>5</v>
      </c>
      <c r="AL16" s="122">
        <v>0</v>
      </c>
      <c r="AM16" s="122">
        <v>0</v>
      </c>
      <c r="AN16" s="122">
        <v>0</v>
      </c>
      <c r="AO16" s="122">
        <v>0</v>
      </c>
      <c r="AP16" s="122">
        <v>0</v>
      </c>
      <c r="AQ16" s="122">
        <v>0</v>
      </c>
      <c r="AR16" s="122">
        <v>0</v>
      </c>
      <c r="AS16" s="122">
        <v>0</v>
      </c>
      <c r="AT16" s="122">
        <f t="shared" si="12"/>
        <v>2</v>
      </c>
      <c r="AU16" s="122">
        <v>2</v>
      </c>
      <c r="AV16" s="122">
        <v>0</v>
      </c>
      <c r="AW16" s="122">
        <v>0</v>
      </c>
      <c r="AX16" s="122">
        <v>0</v>
      </c>
      <c r="AY16" s="122">
        <v>0</v>
      </c>
      <c r="AZ16" s="122">
        <f t="shared" si="13"/>
        <v>0</v>
      </c>
      <c r="BA16" s="122">
        <v>0</v>
      </c>
      <c r="BB16" s="122">
        <v>0</v>
      </c>
      <c r="BC16" s="122">
        <v>0</v>
      </c>
    </row>
    <row r="17" spans="1:55" s="106" customFormat="1" ht="12" customHeight="1">
      <c r="A17" s="109" t="s">
        <v>164</v>
      </c>
      <c r="B17" s="110" t="s">
        <v>184</v>
      </c>
      <c r="C17" s="109" t="s">
        <v>185</v>
      </c>
      <c r="D17" s="122">
        <f t="shared" si="2"/>
        <v>45853</v>
      </c>
      <c r="E17" s="122">
        <f t="shared" si="3"/>
        <v>0</v>
      </c>
      <c r="F17" s="122">
        <v>0</v>
      </c>
      <c r="G17" s="122">
        <v>0</v>
      </c>
      <c r="H17" s="122">
        <f t="shared" si="4"/>
        <v>27707</v>
      </c>
      <c r="I17" s="122">
        <v>27707</v>
      </c>
      <c r="J17" s="122">
        <v>0</v>
      </c>
      <c r="K17" s="122">
        <f t="shared" si="5"/>
        <v>18146</v>
      </c>
      <c r="L17" s="122">
        <v>0</v>
      </c>
      <c r="M17" s="122">
        <v>18146</v>
      </c>
      <c r="N17" s="122">
        <f t="shared" si="6"/>
        <v>51115</v>
      </c>
      <c r="O17" s="122">
        <f t="shared" si="7"/>
        <v>27707</v>
      </c>
      <c r="P17" s="122">
        <v>27707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f t="shared" si="8"/>
        <v>18146</v>
      </c>
      <c r="W17" s="122">
        <v>18146</v>
      </c>
      <c r="X17" s="122">
        <v>0</v>
      </c>
      <c r="Y17" s="122">
        <v>0</v>
      </c>
      <c r="Z17" s="122">
        <v>0</v>
      </c>
      <c r="AA17" s="122">
        <v>0</v>
      </c>
      <c r="AB17" s="122">
        <v>0</v>
      </c>
      <c r="AC17" s="122">
        <f t="shared" si="9"/>
        <v>5262</v>
      </c>
      <c r="AD17" s="122">
        <v>5262</v>
      </c>
      <c r="AE17" s="122">
        <v>0</v>
      </c>
      <c r="AF17" s="122">
        <f t="shared" si="10"/>
        <v>91</v>
      </c>
      <c r="AG17" s="122">
        <v>91</v>
      </c>
      <c r="AH17" s="122">
        <v>0</v>
      </c>
      <c r="AI17" s="122">
        <v>0</v>
      </c>
      <c r="AJ17" s="122">
        <f t="shared" si="11"/>
        <v>91</v>
      </c>
      <c r="AK17" s="122"/>
      <c r="AL17" s="122">
        <v>0</v>
      </c>
      <c r="AM17" s="122">
        <v>91</v>
      </c>
      <c r="AN17" s="122">
        <v>0</v>
      </c>
      <c r="AO17" s="122">
        <v>0</v>
      </c>
      <c r="AP17" s="122">
        <v>0</v>
      </c>
      <c r="AQ17" s="122">
        <v>0</v>
      </c>
      <c r="AR17" s="122">
        <v>0</v>
      </c>
      <c r="AS17" s="122">
        <v>0</v>
      </c>
      <c r="AT17" s="122">
        <f t="shared" si="12"/>
        <v>0</v>
      </c>
      <c r="AU17" s="122">
        <v>0</v>
      </c>
      <c r="AV17" s="122">
        <v>0</v>
      </c>
      <c r="AW17" s="122">
        <v>0</v>
      </c>
      <c r="AX17" s="122">
        <v>0</v>
      </c>
      <c r="AY17" s="122">
        <v>0</v>
      </c>
      <c r="AZ17" s="122">
        <f t="shared" si="13"/>
        <v>186</v>
      </c>
      <c r="BA17" s="122">
        <v>186</v>
      </c>
      <c r="BB17" s="122">
        <v>0</v>
      </c>
      <c r="BC17" s="122">
        <v>0</v>
      </c>
    </row>
    <row r="18" spans="1:55" s="106" customFormat="1" ht="12" customHeight="1">
      <c r="A18" s="109" t="s">
        <v>164</v>
      </c>
      <c r="B18" s="110" t="s">
        <v>186</v>
      </c>
      <c r="C18" s="109" t="s">
        <v>187</v>
      </c>
      <c r="D18" s="122">
        <f t="shared" si="2"/>
        <v>39653</v>
      </c>
      <c r="E18" s="122">
        <f t="shared" si="3"/>
        <v>0</v>
      </c>
      <c r="F18" s="122">
        <v>0</v>
      </c>
      <c r="G18" s="122">
        <v>0</v>
      </c>
      <c r="H18" s="122">
        <f t="shared" si="4"/>
        <v>28905</v>
      </c>
      <c r="I18" s="122">
        <v>28905</v>
      </c>
      <c r="J18" s="122">
        <v>0</v>
      </c>
      <c r="K18" s="122">
        <f t="shared" si="5"/>
        <v>10748</v>
      </c>
      <c r="L18" s="122">
        <v>0</v>
      </c>
      <c r="M18" s="122">
        <v>10748</v>
      </c>
      <c r="N18" s="122">
        <f t="shared" si="6"/>
        <v>39654</v>
      </c>
      <c r="O18" s="122">
        <f t="shared" si="7"/>
        <v>28905</v>
      </c>
      <c r="P18" s="122">
        <v>28905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f t="shared" si="8"/>
        <v>10749</v>
      </c>
      <c r="W18" s="122">
        <v>10749</v>
      </c>
      <c r="X18" s="122">
        <v>0</v>
      </c>
      <c r="Y18" s="122">
        <v>0</v>
      </c>
      <c r="Z18" s="122">
        <v>0</v>
      </c>
      <c r="AA18" s="122">
        <v>0</v>
      </c>
      <c r="AB18" s="122">
        <v>0</v>
      </c>
      <c r="AC18" s="122">
        <f t="shared" si="9"/>
        <v>0</v>
      </c>
      <c r="AD18" s="122">
        <v>0</v>
      </c>
      <c r="AE18" s="122">
        <v>0</v>
      </c>
      <c r="AF18" s="122">
        <f t="shared" si="10"/>
        <v>0</v>
      </c>
      <c r="AG18" s="122">
        <v>0</v>
      </c>
      <c r="AH18" s="122">
        <v>0</v>
      </c>
      <c r="AI18" s="122">
        <v>0</v>
      </c>
      <c r="AJ18" s="122">
        <f t="shared" si="11"/>
        <v>1566</v>
      </c>
      <c r="AK18" s="122">
        <v>678</v>
      </c>
      <c r="AL18" s="122">
        <v>888</v>
      </c>
      <c r="AM18" s="122">
        <v>0</v>
      </c>
      <c r="AN18" s="122">
        <v>0</v>
      </c>
      <c r="AO18" s="122">
        <v>0</v>
      </c>
      <c r="AP18" s="122">
        <v>0</v>
      </c>
      <c r="AQ18" s="122">
        <v>0</v>
      </c>
      <c r="AR18" s="122">
        <v>0</v>
      </c>
      <c r="AS18" s="122">
        <v>0</v>
      </c>
      <c r="AT18" s="122">
        <f t="shared" si="12"/>
        <v>0</v>
      </c>
      <c r="AU18" s="122">
        <v>0</v>
      </c>
      <c r="AV18" s="122">
        <v>0</v>
      </c>
      <c r="AW18" s="122">
        <v>0</v>
      </c>
      <c r="AX18" s="122">
        <v>0</v>
      </c>
      <c r="AY18" s="122">
        <v>0</v>
      </c>
      <c r="AZ18" s="122">
        <f t="shared" si="13"/>
        <v>0</v>
      </c>
      <c r="BA18" s="122">
        <v>0</v>
      </c>
      <c r="BB18" s="122">
        <v>0</v>
      </c>
      <c r="BC18" s="122">
        <v>0</v>
      </c>
    </row>
    <row r="19" spans="1:55" s="106" customFormat="1" ht="12" customHeight="1">
      <c r="A19" s="109" t="s">
        <v>164</v>
      </c>
      <c r="B19" s="110" t="s">
        <v>188</v>
      </c>
      <c r="C19" s="109" t="s">
        <v>189</v>
      </c>
      <c r="D19" s="122">
        <f t="shared" si="2"/>
        <v>10973</v>
      </c>
      <c r="E19" s="122">
        <f t="shared" si="3"/>
        <v>0</v>
      </c>
      <c r="F19" s="122">
        <v>0</v>
      </c>
      <c r="G19" s="122">
        <v>0</v>
      </c>
      <c r="H19" s="122">
        <f t="shared" si="4"/>
        <v>0</v>
      </c>
      <c r="I19" s="122">
        <v>0</v>
      </c>
      <c r="J19" s="122">
        <v>0</v>
      </c>
      <c r="K19" s="122">
        <f t="shared" si="5"/>
        <v>10973</v>
      </c>
      <c r="L19" s="122">
        <v>4257</v>
      </c>
      <c r="M19" s="122">
        <v>6716</v>
      </c>
      <c r="N19" s="122">
        <f t="shared" si="6"/>
        <v>10973</v>
      </c>
      <c r="O19" s="122">
        <f t="shared" si="7"/>
        <v>4257</v>
      </c>
      <c r="P19" s="122">
        <v>4257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f t="shared" si="8"/>
        <v>6716</v>
      </c>
      <c r="W19" s="122">
        <v>6716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  <c r="AC19" s="122">
        <f t="shared" si="9"/>
        <v>0</v>
      </c>
      <c r="AD19" s="122">
        <v>0</v>
      </c>
      <c r="AE19" s="122">
        <v>0</v>
      </c>
      <c r="AF19" s="122">
        <f t="shared" si="10"/>
        <v>40</v>
      </c>
      <c r="AG19" s="122">
        <v>40</v>
      </c>
      <c r="AH19" s="122">
        <v>0</v>
      </c>
      <c r="AI19" s="122">
        <v>0</v>
      </c>
      <c r="AJ19" s="122">
        <f t="shared" si="11"/>
        <v>327</v>
      </c>
      <c r="AK19" s="122">
        <v>327</v>
      </c>
      <c r="AL19" s="122">
        <v>0</v>
      </c>
      <c r="AM19" s="122">
        <v>0</v>
      </c>
      <c r="AN19" s="122">
        <v>0</v>
      </c>
      <c r="AO19" s="122">
        <v>0</v>
      </c>
      <c r="AP19" s="122">
        <v>0</v>
      </c>
      <c r="AQ19" s="122">
        <v>0</v>
      </c>
      <c r="AR19" s="122">
        <v>0</v>
      </c>
      <c r="AS19" s="122">
        <v>0</v>
      </c>
      <c r="AT19" s="122">
        <f t="shared" si="12"/>
        <v>40</v>
      </c>
      <c r="AU19" s="122">
        <v>40</v>
      </c>
      <c r="AV19" s="122">
        <v>0</v>
      </c>
      <c r="AW19" s="122">
        <v>0</v>
      </c>
      <c r="AX19" s="122">
        <v>0</v>
      </c>
      <c r="AY19" s="122">
        <v>0</v>
      </c>
      <c r="AZ19" s="122">
        <f t="shared" si="13"/>
        <v>0</v>
      </c>
      <c r="BA19" s="122">
        <v>0</v>
      </c>
      <c r="BB19" s="122">
        <v>0</v>
      </c>
      <c r="BC19" s="122">
        <v>0</v>
      </c>
    </row>
    <row r="20" spans="1:55" s="106" customFormat="1" ht="12" customHeight="1">
      <c r="A20" s="109" t="s">
        <v>164</v>
      </c>
      <c r="B20" s="110" t="s">
        <v>190</v>
      </c>
      <c r="C20" s="109" t="s">
        <v>191</v>
      </c>
      <c r="D20" s="122">
        <f t="shared" si="2"/>
        <v>96738</v>
      </c>
      <c r="E20" s="122">
        <f t="shared" si="3"/>
        <v>0</v>
      </c>
      <c r="F20" s="122">
        <v>0</v>
      </c>
      <c r="G20" s="122">
        <v>0</v>
      </c>
      <c r="H20" s="122">
        <f t="shared" si="4"/>
        <v>0</v>
      </c>
      <c r="I20" s="122">
        <v>0</v>
      </c>
      <c r="J20" s="122">
        <v>0</v>
      </c>
      <c r="K20" s="122">
        <f t="shared" si="5"/>
        <v>96738</v>
      </c>
      <c r="L20" s="122">
        <v>68315</v>
      </c>
      <c r="M20" s="122">
        <v>28423</v>
      </c>
      <c r="N20" s="122">
        <f t="shared" si="6"/>
        <v>96738</v>
      </c>
      <c r="O20" s="122">
        <f t="shared" si="7"/>
        <v>68315</v>
      </c>
      <c r="P20" s="122">
        <v>68315</v>
      </c>
      <c r="Q20" s="122">
        <v>0</v>
      </c>
      <c r="R20" s="122">
        <v>0</v>
      </c>
      <c r="S20" s="122">
        <v>0</v>
      </c>
      <c r="T20" s="122">
        <v>0</v>
      </c>
      <c r="U20" s="122">
        <v>0</v>
      </c>
      <c r="V20" s="122">
        <f t="shared" si="8"/>
        <v>28423</v>
      </c>
      <c r="W20" s="122">
        <v>28423</v>
      </c>
      <c r="X20" s="122">
        <v>0</v>
      </c>
      <c r="Y20" s="122">
        <v>0</v>
      </c>
      <c r="Z20" s="122">
        <v>0</v>
      </c>
      <c r="AA20" s="122">
        <v>0</v>
      </c>
      <c r="AB20" s="122">
        <v>0</v>
      </c>
      <c r="AC20" s="122">
        <f t="shared" si="9"/>
        <v>0</v>
      </c>
      <c r="AD20" s="122">
        <v>0</v>
      </c>
      <c r="AE20" s="122">
        <v>0</v>
      </c>
      <c r="AF20" s="122">
        <f t="shared" si="10"/>
        <v>622</v>
      </c>
      <c r="AG20" s="122">
        <v>622</v>
      </c>
      <c r="AH20" s="122">
        <v>0</v>
      </c>
      <c r="AI20" s="122">
        <v>0</v>
      </c>
      <c r="AJ20" s="122">
        <f t="shared" si="11"/>
        <v>429</v>
      </c>
      <c r="AK20" s="122"/>
      <c r="AL20" s="122">
        <v>0</v>
      </c>
      <c r="AM20" s="122">
        <v>429</v>
      </c>
      <c r="AN20" s="122">
        <v>0</v>
      </c>
      <c r="AO20" s="122">
        <v>0</v>
      </c>
      <c r="AP20" s="122">
        <v>0</v>
      </c>
      <c r="AQ20" s="122">
        <v>0</v>
      </c>
      <c r="AR20" s="122">
        <v>0</v>
      </c>
      <c r="AS20" s="122">
        <v>0</v>
      </c>
      <c r="AT20" s="122">
        <f t="shared" si="12"/>
        <v>193</v>
      </c>
      <c r="AU20" s="122">
        <v>193</v>
      </c>
      <c r="AV20" s="122">
        <v>0</v>
      </c>
      <c r="AW20" s="122">
        <v>0</v>
      </c>
      <c r="AX20" s="122">
        <v>0</v>
      </c>
      <c r="AY20" s="122">
        <v>0</v>
      </c>
      <c r="AZ20" s="122">
        <f t="shared" si="13"/>
        <v>0</v>
      </c>
      <c r="BA20" s="122">
        <v>0</v>
      </c>
      <c r="BB20" s="122">
        <v>0</v>
      </c>
      <c r="BC20" s="122">
        <v>0</v>
      </c>
    </row>
    <row r="21" spans="1:55" s="106" customFormat="1" ht="12" customHeight="1">
      <c r="A21" s="109" t="s">
        <v>164</v>
      </c>
      <c r="B21" s="110" t="s">
        <v>192</v>
      </c>
      <c r="C21" s="109" t="s">
        <v>193</v>
      </c>
      <c r="D21" s="122">
        <f t="shared" si="2"/>
        <v>4756</v>
      </c>
      <c r="E21" s="122">
        <f t="shared" si="3"/>
        <v>0</v>
      </c>
      <c r="F21" s="122">
        <v>0</v>
      </c>
      <c r="G21" s="122">
        <v>0</v>
      </c>
      <c r="H21" s="122">
        <f t="shared" si="4"/>
        <v>0</v>
      </c>
      <c r="I21" s="122">
        <v>0</v>
      </c>
      <c r="J21" s="122">
        <v>0</v>
      </c>
      <c r="K21" s="122">
        <f t="shared" si="5"/>
        <v>4756</v>
      </c>
      <c r="L21" s="122">
        <v>2387</v>
      </c>
      <c r="M21" s="122">
        <v>2369</v>
      </c>
      <c r="N21" s="122">
        <f t="shared" si="6"/>
        <v>4756</v>
      </c>
      <c r="O21" s="122">
        <f t="shared" si="7"/>
        <v>2387</v>
      </c>
      <c r="P21" s="122">
        <v>2387</v>
      </c>
      <c r="Q21" s="122">
        <v>0</v>
      </c>
      <c r="R21" s="122">
        <v>0</v>
      </c>
      <c r="S21" s="122">
        <v>0</v>
      </c>
      <c r="T21" s="122">
        <v>0</v>
      </c>
      <c r="U21" s="122">
        <v>0</v>
      </c>
      <c r="V21" s="122">
        <f t="shared" si="8"/>
        <v>2369</v>
      </c>
      <c r="W21" s="122">
        <v>2369</v>
      </c>
      <c r="X21" s="122">
        <v>0</v>
      </c>
      <c r="Y21" s="122">
        <v>0</v>
      </c>
      <c r="Z21" s="122">
        <v>0</v>
      </c>
      <c r="AA21" s="122">
        <v>0</v>
      </c>
      <c r="AB21" s="122">
        <v>0</v>
      </c>
      <c r="AC21" s="122">
        <f t="shared" si="9"/>
        <v>0</v>
      </c>
      <c r="AD21" s="122">
        <v>0</v>
      </c>
      <c r="AE21" s="122">
        <v>0</v>
      </c>
      <c r="AF21" s="122">
        <f t="shared" si="10"/>
        <v>38</v>
      </c>
      <c r="AG21" s="122">
        <v>38</v>
      </c>
      <c r="AH21" s="122">
        <v>0</v>
      </c>
      <c r="AI21" s="122">
        <v>0</v>
      </c>
      <c r="AJ21" s="122">
        <f t="shared" si="11"/>
        <v>38</v>
      </c>
      <c r="AK21" s="122"/>
      <c r="AL21" s="122">
        <v>0</v>
      </c>
      <c r="AM21" s="122">
        <v>0</v>
      </c>
      <c r="AN21" s="122">
        <v>0</v>
      </c>
      <c r="AO21" s="122">
        <v>0</v>
      </c>
      <c r="AP21" s="122">
        <v>0</v>
      </c>
      <c r="AQ21" s="122">
        <v>0</v>
      </c>
      <c r="AR21" s="122">
        <v>0</v>
      </c>
      <c r="AS21" s="122">
        <v>38</v>
      </c>
      <c r="AT21" s="122">
        <f t="shared" si="12"/>
        <v>0</v>
      </c>
      <c r="AU21" s="122">
        <v>0</v>
      </c>
      <c r="AV21" s="122">
        <v>0</v>
      </c>
      <c r="AW21" s="122">
        <v>0</v>
      </c>
      <c r="AX21" s="122">
        <v>0</v>
      </c>
      <c r="AY21" s="122">
        <v>0</v>
      </c>
      <c r="AZ21" s="122">
        <f t="shared" si="13"/>
        <v>0</v>
      </c>
      <c r="BA21" s="122">
        <v>0</v>
      </c>
      <c r="BB21" s="122">
        <v>0</v>
      </c>
      <c r="BC21" s="122">
        <v>0</v>
      </c>
    </row>
    <row r="22" spans="1:55" s="106" customFormat="1" ht="12" customHeight="1">
      <c r="A22" s="109" t="s">
        <v>164</v>
      </c>
      <c r="B22" s="110" t="s">
        <v>194</v>
      </c>
      <c r="C22" s="109" t="s">
        <v>195</v>
      </c>
      <c r="D22" s="122">
        <f t="shared" si="2"/>
        <v>269</v>
      </c>
      <c r="E22" s="122">
        <f t="shared" si="3"/>
        <v>0</v>
      </c>
      <c r="F22" s="122">
        <v>0</v>
      </c>
      <c r="G22" s="122">
        <v>0</v>
      </c>
      <c r="H22" s="122">
        <f t="shared" si="4"/>
        <v>0</v>
      </c>
      <c r="I22" s="122">
        <v>0</v>
      </c>
      <c r="J22" s="122">
        <v>0</v>
      </c>
      <c r="K22" s="122">
        <f t="shared" si="5"/>
        <v>269</v>
      </c>
      <c r="L22" s="122">
        <v>165</v>
      </c>
      <c r="M22" s="122">
        <v>104</v>
      </c>
      <c r="N22" s="122">
        <f t="shared" si="6"/>
        <v>269</v>
      </c>
      <c r="O22" s="122">
        <f t="shared" si="7"/>
        <v>165</v>
      </c>
      <c r="P22" s="122">
        <v>165</v>
      </c>
      <c r="Q22" s="122">
        <v>0</v>
      </c>
      <c r="R22" s="122">
        <v>0</v>
      </c>
      <c r="S22" s="122">
        <v>0</v>
      </c>
      <c r="T22" s="122">
        <v>0</v>
      </c>
      <c r="U22" s="122">
        <v>0</v>
      </c>
      <c r="V22" s="122">
        <f t="shared" si="8"/>
        <v>104</v>
      </c>
      <c r="W22" s="122">
        <v>104</v>
      </c>
      <c r="X22" s="122">
        <v>0</v>
      </c>
      <c r="Y22" s="122">
        <v>0</v>
      </c>
      <c r="Z22" s="122">
        <v>0</v>
      </c>
      <c r="AA22" s="122">
        <v>0</v>
      </c>
      <c r="AB22" s="122">
        <v>0</v>
      </c>
      <c r="AC22" s="122">
        <f t="shared" si="9"/>
        <v>0</v>
      </c>
      <c r="AD22" s="122">
        <v>0</v>
      </c>
      <c r="AE22" s="122">
        <v>0</v>
      </c>
      <c r="AF22" s="122">
        <f t="shared" si="10"/>
        <v>4</v>
      </c>
      <c r="AG22" s="122">
        <v>4</v>
      </c>
      <c r="AH22" s="122">
        <v>0</v>
      </c>
      <c r="AI22" s="122">
        <v>0</v>
      </c>
      <c r="AJ22" s="122">
        <f t="shared" si="11"/>
        <v>4</v>
      </c>
      <c r="AK22" s="122"/>
      <c r="AL22" s="122">
        <v>0</v>
      </c>
      <c r="AM22" s="122">
        <v>0</v>
      </c>
      <c r="AN22" s="122">
        <v>0</v>
      </c>
      <c r="AO22" s="122">
        <v>0</v>
      </c>
      <c r="AP22" s="122">
        <v>0</v>
      </c>
      <c r="AQ22" s="122">
        <v>0</v>
      </c>
      <c r="AR22" s="122">
        <v>0</v>
      </c>
      <c r="AS22" s="122">
        <v>4</v>
      </c>
      <c r="AT22" s="122">
        <f t="shared" si="12"/>
        <v>0</v>
      </c>
      <c r="AU22" s="122">
        <v>0</v>
      </c>
      <c r="AV22" s="122">
        <v>0</v>
      </c>
      <c r="AW22" s="122">
        <v>0</v>
      </c>
      <c r="AX22" s="122">
        <v>0</v>
      </c>
      <c r="AY22" s="122">
        <v>0</v>
      </c>
      <c r="AZ22" s="122">
        <f t="shared" si="13"/>
        <v>0</v>
      </c>
      <c r="BA22" s="122">
        <v>0</v>
      </c>
      <c r="BB22" s="122">
        <v>0</v>
      </c>
      <c r="BC22" s="122">
        <v>0</v>
      </c>
    </row>
    <row r="23" spans="1:55" s="106" customFormat="1" ht="12" customHeight="1">
      <c r="A23" s="109" t="s">
        <v>164</v>
      </c>
      <c r="B23" s="110" t="s">
        <v>196</v>
      </c>
      <c r="C23" s="109" t="s">
        <v>197</v>
      </c>
      <c r="D23" s="122">
        <f t="shared" si="2"/>
        <v>2037</v>
      </c>
      <c r="E23" s="122">
        <f t="shared" si="3"/>
        <v>0</v>
      </c>
      <c r="F23" s="122">
        <v>0</v>
      </c>
      <c r="G23" s="122">
        <v>0</v>
      </c>
      <c r="H23" s="122">
        <f t="shared" si="4"/>
        <v>1129</v>
      </c>
      <c r="I23" s="122">
        <v>1129</v>
      </c>
      <c r="J23" s="122">
        <v>0</v>
      </c>
      <c r="K23" s="122">
        <f t="shared" si="5"/>
        <v>908</v>
      </c>
      <c r="L23" s="122">
        <v>0</v>
      </c>
      <c r="M23" s="122">
        <v>908</v>
      </c>
      <c r="N23" s="122">
        <f t="shared" si="6"/>
        <v>2037</v>
      </c>
      <c r="O23" s="122">
        <f t="shared" si="7"/>
        <v>1129</v>
      </c>
      <c r="P23" s="122">
        <v>1129</v>
      </c>
      <c r="Q23" s="122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f t="shared" si="8"/>
        <v>908</v>
      </c>
      <c r="W23" s="122">
        <v>908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22">
        <f t="shared" si="9"/>
        <v>0</v>
      </c>
      <c r="AD23" s="122">
        <v>0</v>
      </c>
      <c r="AE23" s="122">
        <v>0</v>
      </c>
      <c r="AF23" s="122">
        <f t="shared" si="10"/>
        <v>17</v>
      </c>
      <c r="AG23" s="122">
        <v>17</v>
      </c>
      <c r="AH23" s="122">
        <v>0</v>
      </c>
      <c r="AI23" s="122">
        <v>0</v>
      </c>
      <c r="AJ23" s="122">
        <f t="shared" si="11"/>
        <v>17</v>
      </c>
      <c r="AK23" s="122"/>
      <c r="AL23" s="122">
        <v>0</v>
      </c>
      <c r="AM23" s="122">
        <v>0</v>
      </c>
      <c r="AN23" s="122">
        <v>0</v>
      </c>
      <c r="AO23" s="122">
        <v>0</v>
      </c>
      <c r="AP23" s="122">
        <v>0</v>
      </c>
      <c r="AQ23" s="122">
        <v>0</v>
      </c>
      <c r="AR23" s="122">
        <v>0</v>
      </c>
      <c r="AS23" s="122">
        <v>17</v>
      </c>
      <c r="AT23" s="122">
        <f t="shared" si="12"/>
        <v>0</v>
      </c>
      <c r="AU23" s="122">
        <v>0</v>
      </c>
      <c r="AV23" s="122">
        <v>0</v>
      </c>
      <c r="AW23" s="122">
        <v>0</v>
      </c>
      <c r="AX23" s="122">
        <v>0</v>
      </c>
      <c r="AY23" s="122">
        <v>0</v>
      </c>
      <c r="AZ23" s="122">
        <f t="shared" si="13"/>
        <v>0</v>
      </c>
      <c r="BA23" s="122">
        <v>0</v>
      </c>
      <c r="BB23" s="122">
        <v>0</v>
      </c>
      <c r="BC23" s="122">
        <v>0</v>
      </c>
    </row>
    <row r="24" spans="1:55" s="106" customFormat="1" ht="12" customHeight="1">
      <c r="A24" s="109" t="s">
        <v>164</v>
      </c>
      <c r="B24" s="110" t="s">
        <v>198</v>
      </c>
      <c r="C24" s="109" t="s">
        <v>199</v>
      </c>
      <c r="D24" s="122">
        <f t="shared" si="2"/>
        <v>3491</v>
      </c>
      <c r="E24" s="122">
        <f t="shared" si="3"/>
        <v>0</v>
      </c>
      <c r="F24" s="122">
        <v>0</v>
      </c>
      <c r="G24" s="122">
        <v>0</v>
      </c>
      <c r="H24" s="122">
        <f t="shared" si="4"/>
        <v>1916</v>
      </c>
      <c r="I24" s="122">
        <v>1916</v>
      </c>
      <c r="J24" s="122">
        <v>0</v>
      </c>
      <c r="K24" s="122">
        <f t="shared" si="5"/>
        <v>1575</v>
      </c>
      <c r="L24" s="122">
        <v>0</v>
      </c>
      <c r="M24" s="122">
        <v>1575</v>
      </c>
      <c r="N24" s="122">
        <f t="shared" si="6"/>
        <v>3491</v>
      </c>
      <c r="O24" s="122">
        <f t="shared" si="7"/>
        <v>1916</v>
      </c>
      <c r="P24" s="122">
        <v>1916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f t="shared" si="8"/>
        <v>1575</v>
      </c>
      <c r="W24" s="122">
        <v>1575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22">
        <f t="shared" si="9"/>
        <v>0</v>
      </c>
      <c r="AD24" s="122">
        <v>0</v>
      </c>
      <c r="AE24" s="122">
        <v>0</v>
      </c>
      <c r="AF24" s="122">
        <f t="shared" si="10"/>
        <v>29</v>
      </c>
      <c r="AG24" s="122">
        <v>29</v>
      </c>
      <c r="AH24" s="122">
        <v>0</v>
      </c>
      <c r="AI24" s="122">
        <v>0</v>
      </c>
      <c r="AJ24" s="122">
        <f t="shared" si="11"/>
        <v>29</v>
      </c>
      <c r="AK24" s="122"/>
      <c r="AL24" s="122">
        <v>0</v>
      </c>
      <c r="AM24" s="122">
        <v>0</v>
      </c>
      <c r="AN24" s="122">
        <v>0</v>
      </c>
      <c r="AO24" s="122">
        <v>0</v>
      </c>
      <c r="AP24" s="122">
        <v>0</v>
      </c>
      <c r="AQ24" s="122">
        <v>0</v>
      </c>
      <c r="AR24" s="122">
        <v>0</v>
      </c>
      <c r="AS24" s="122">
        <v>29</v>
      </c>
      <c r="AT24" s="122">
        <f t="shared" si="12"/>
        <v>0</v>
      </c>
      <c r="AU24" s="122">
        <v>0</v>
      </c>
      <c r="AV24" s="122">
        <v>0</v>
      </c>
      <c r="AW24" s="122">
        <v>0</v>
      </c>
      <c r="AX24" s="122">
        <v>0</v>
      </c>
      <c r="AY24" s="122">
        <v>0</v>
      </c>
      <c r="AZ24" s="122">
        <f t="shared" si="13"/>
        <v>0</v>
      </c>
      <c r="BA24" s="122">
        <v>0</v>
      </c>
      <c r="BB24" s="122">
        <v>0</v>
      </c>
      <c r="BC24" s="122">
        <v>0</v>
      </c>
    </row>
    <row r="25" spans="1:55" s="106" customFormat="1" ht="12" customHeight="1">
      <c r="A25" s="109" t="s">
        <v>164</v>
      </c>
      <c r="B25" s="110" t="s">
        <v>200</v>
      </c>
      <c r="C25" s="109" t="s">
        <v>201</v>
      </c>
      <c r="D25" s="122">
        <f t="shared" si="2"/>
        <v>10569</v>
      </c>
      <c r="E25" s="122">
        <f t="shared" si="3"/>
        <v>0</v>
      </c>
      <c r="F25" s="122">
        <v>0</v>
      </c>
      <c r="G25" s="122">
        <v>0</v>
      </c>
      <c r="H25" s="122">
        <f t="shared" si="4"/>
        <v>4854</v>
      </c>
      <c r="I25" s="122">
        <v>4854</v>
      </c>
      <c r="J25" s="122">
        <v>0</v>
      </c>
      <c r="K25" s="122">
        <f t="shared" si="5"/>
        <v>5715</v>
      </c>
      <c r="L25" s="122">
        <v>0</v>
      </c>
      <c r="M25" s="122">
        <v>5715</v>
      </c>
      <c r="N25" s="122">
        <f t="shared" si="6"/>
        <v>10569</v>
      </c>
      <c r="O25" s="122">
        <f t="shared" si="7"/>
        <v>4854</v>
      </c>
      <c r="P25" s="122">
        <v>4854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f t="shared" si="8"/>
        <v>5715</v>
      </c>
      <c r="W25" s="122">
        <v>5715</v>
      </c>
      <c r="X25" s="122">
        <v>0</v>
      </c>
      <c r="Y25" s="122">
        <v>0</v>
      </c>
      <c r="Z25" s="122">
        <v>0</v>
      </c>
      <c r="AA25" s="122">
        <v>0</v>
      </c>
      <c r="AB25" s="122">
        <v>0</v>
      </c>
      <c r="AC25" s="122">
        <f t="shared" si="9"/>
        <v>0</v>
      </c>
      <c r="AD25" s="122">
        <v>0</v>
      </c>
      <c r="AE25" s="122">
        <v>0</v>
      </c>
      <c r="AF25" s="122">
        <f t="shared" si="10"/>
        <v>75</v>
      </c>
      <c r="AG25" s="122">
        <v>75</v>
      </c>
      <c r="AH25" s="122">
        <v>0</v>
      </c>
      <c r="AI25" s="122">
        <v>0</v>
      </c>
      <c r="AJ25" s="122">
        <f t="shared" si="11"/>
        <v>75</v>
      </c>
      <c r="AK25" s="122"/>
      <c r="AL25" s="122">
        <v>0</v>
      </c>
      <c r="AM25" s="122">
        <v>0</v>
      </c>
      <c r="AN25" s="122">
        <v>0</v>
      </c>
      <c r="AO25" s="122">
        <v>0</v>
      </c>
      <c r="AP25" s="122">
        <v>0</v>
      </c>
      <c r="AQ25" s="122">
        <v>0</v>
      </c>
      <c r="AR25" s="122">
        <v>0</v>
      </c>
      <c r="AS25" s="122">
        <v>75</v>
      </c>
      <c r="AT25" s="122">
        <f t="shared" si="12"/>
        <v>0</v>
      </c>
      <c r="AU25" s="122">
        <v>0</v>
      </c>
      <c r="AV25" s="122">
        <v>0</v>
      </c>
      <c r="AW25" s="122">
        <v>0</v>
      </c>
      <c r="AX25" s="122">
        <v>0</v>
      </c>
      <c r="AY25" s="122">
        <v>0</v>
      </c>
      <c r="AZ25" s="122">
        <f t="shared" si="13"/>
        <v>0</v>
      </c>
      <c r="BA25" s="122">
        <v>0</v>
      </c>
      <c r="BB25" s="122">
        <v>0</v>
      </c>
      <c r="BC25" s="122">
        <v>0</v>
      </c>
    </row>
    <row r="26" spans="1:55" s="106" customFormat="1" ht="12" customHeight="1">
      <c r="A26" s="109" t="s">
        <v>164</v>
      </c>
      <c r="B26" s="110" t="s">
        <v>202</v>
      </c>
      <c r="C26" s="109" t="s">
        <v>203</v>
      </c>
      <c r="D26" s="122">
        <f t="shared" si="2"/>
        <v>2889</v>
      </c>
      <c r="E26" s="122">
        <f t="shared" si="3"/>
        <v>0</v>
      </c>
      <c r="F26" s="122">
        <v>0</v>
      </c>
      <c r="G26" s="122">
        <v>0</v>
      </c>
      <c r="H26" s="122">
        <f t="shared" si="4"/>
        <v>1920</v>
      </c>
      <c r="I26" s="122">
        <v>1920</v>
      </c>
      <c r="J26" s="122">
        <v>0</v>
      </c>
      <c r="K26" s="122">
        <f t="shared" si="5"/>
        <v>969</v>
      </c>
      <c r="L26" s="122">
        <v>0</v>
      </c>
      <c r="M26" s="122">
        <v>969</v>
      </c>
      <c r="N26" s="122">
        <f t="shared" si="6"/>
        <v>2889</v>
      </c>
      <c r="O26" s="122">
        <f t="shared" si="7"/>
        <v>1920</v>
      </c>
      <c r="P26" s="122">
        <v>1920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f t="shared" si="8"/>
        <v>969</v>
      </c>
      <c r="W26" s="122">
        <v>963</v>
      </c>
      <c r="X26" s="122">
        <v>0</v>
      </c>
      <c r="Y26" s="122">
        <v>0</v>
      </c>
      <c r="Z26" s="122">
        <v>0</v>
      </c>
      <c r="AA26" s="122">
        <v>0</v>
      </c>
      <c r="AB26" s="122">
        <v>6</v>
      </c>
      <c r="AC26" s="122">
        <f t="shared" si="9"/>
        <v>0</v>
      </c>
      <c r="AD26" s="122">
        <v>0</v>
      </c>
      <c r="AE26" s="122">
        <v>0</v>
      </c>
      <c r="AF26" s="122">
        <f t="shared" si="10"/>
        <v>29</v>
      </c>
      <c r="AG26" s="122">
        <v>29</v>
      </c>
      <c r="AH26" s="122">
        <v>0</v>
      </c>
      <c r="AI26" s="122">
        <v>0</v>
      </c>
      <c r="AJ26" s="122">
        <f t="shared" si="11"/>
        <v>29</v>
      </c>
      <c r="AK26" s="122"/>
      <c r="AL26" s="122">
        <v>0</v>
      </c>
      <c r="AM26" s="122">
        <v>0</v>
      </c>
      <c r="AN26" s="122">
        <v>0</v>
      </c>
      <c r="AO26" s="122">
        <v>0</v>
      </c>
      <c r="AP26" s="122">
        <v>0</v>
      </c>
      <c r="AQ26" s="122">
        <v>0</v>
      </c>
      <c r="AR26" s="122">
        <v>0</v>
      </c>
      <c r="AS26" s="122">
        <v>29</v>
      </c>
      <c r="AT26" s="122">
        <f t="shared" si="12"/>
        <v>0</v>
      </c>
      <c r="AU26" s="122">
        <v>0</v>
      </c>
      <c r="AV26" s="122">
        <v>0</v>
      </c>
      <c r="AW26" s="122">
        <v>0</v>
      </c>
      <c r="AX26" s="122">
        <v>0</v>
      </c>
      <c r="AY26" s="122">
        <v>0</v>
      </c>
      <c r="AZ26" s="122">
        <f t="shared" si="13"/>
        <v>0</v>
      </c>
      <c r="BA26" s="122">
        <v>0</v>
      </c>
      <c r="BB26" s="122">
        <v>0</v>
      </c>
      <c r="BC26" s="122">
        <v>0</v>
      </c>
    </row>
    <row r="27" spans="1:55" s="106" customFormat="1" ht="12" customHeight="1">
      <c r="A27" s="109" t="s">
        <v>164</v>
      </c>
      <c r="B27" s="110" t="s">
        <v>204</v>
      </c>
      <c r="C27" s="109" t="s">
        <v>205</v>
      </c>
      <c r="D27" s="122">
        <f t="shared" si="2"/>
        <v>6278</v>
      </c>
      <c r="E27" s="122">
        <f t="shared" si="3"/>
        <v>0</v>
      </c>
      <c r="F27" s="122">
        <v>0</v>
      </c>
      <c r="G27" s="122">
        <v>0</v>
      </c>
      <c r="H27" s="122">
        <f t="shared" si="4"/>
        <v>0</v>
      </c>
      <c r="I27" s="122">
        <v>0</v>
      </c>
      <c r="J27" s="122">
        <v>0</v>
      </c>
      <c r="K27" s="122">
        <f t="shared" si="5"/>
        <v>6278</v>
      </c>
      <c r="L27" s="122">
        <v>2715</v>
      </c>
      <c r="M27" s="122">
        <v>3563</v>
      </c>
      <c r="N27" s="122">
        <f t="shared" si="6"/>
        <v>6278</v>
      </c>
      <c r="O27" s="122">
        <f t="shared" si="7"/>
        <v>2715</v>
      </c>
      <c r="P27" s="122">
        <v>2715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f t="shared" si="8"/>
        <v>3563</v>
      </c>
      <c r="W27" s="122">
        <v>3563</v>
      </c>
      <c r="X27" s="122">
        <v>0</v>
      </c>
      <c r="Y27" s="122">
        <v>0</v>
      </c>
      <c r="Z27" s="122">
        <v>0</v>
      </c>
      <c r="AA27" s="122">
        <v>0</v>
      </c>
      <c r="AB27" s="122">
        <v>0</v>
      </c>
      <c r="AC27" s="122">
        <f t="shared" si="9"/>
        <v>0</v>
      </c>
      <c r="AD27" s="122">
        <v>0</v>
      </c>
      <c r="AE27" s="122">
        <v>0</v>
      </c>
      <c r="AF27" s="122">
        <f t="shared" si="10"/>
        <v>168</v>
      </c>
      <c r="AG27" s="122">
        <v>168</v>
      </c>
      <c r="AH27" s="122">
        <v>0</v>
      </c>
      <c r="AI27" s="122">
        <v>0</v>
      </c>
      <c r="AJ27" s="122">
        <f t="shared" si="11"/>
        <v>168</v>
      </c>
      <c r="AK27" s="122"/>
      <c r="AL27" s="122">
        <v>0</v>
      </c>
      <c r="AM27" s="122">
        <v>0</v>
      </c>
      <c r="AN27" s="122">
        <v>0</v>
      </c>
      <c r="AO27" s="122">
        <v>0</v>
      </c>
      <c r="AP27" s="122">
        <v>0</v>
      </c>
      <c r="AQ27" s="122">
        <v>0</v>
      </c>
      <c r="AR27" s="122">
        <v>0</v>
      </c>
      <c r="AS27" s="122">
        <v>168</v>
      </c>
      <c r="AT27" s="122">
        <f t="shared" si="12"/>
        <v>0</v>
      </c>
      <c r="AU27" s="122">
        <v>0</v>
      </c>
      <c r="AV27" s="122">
        <v>0</v>
      </c>
      <c r="AW27" s="122">
        <v>0</v>
      </c>
      <c r="AX27" s="122">
        <v>0</v>
      </c>
      <c r="AY27" s="122">
        <v>0</v>
      </c>
      <c r="AZ27" s="122">
        <f t="shared" si="13"/>
        <v>0</v>
      </c>
      <c r="BA27" s="122">
        <v>0</v>
      </c>
      <c r="BB27" s="122">
        <v>0</v>
      </c>
      <c r="BC27" s="122">
        <v>0</v>
      </c>
    </row>
    <row r="28" spans="1:55" s="106" customFormat="1" ht="12" customHeight="1">
      <c r="A28" s="109" t="s">
        <v>164</v>
      </c>
      <c r="B28" s="110" t="s">
        <v>206</v>
      </c>
      <c r="C28" s="109" t="s">
        <v>207</v>
      </c>
      <c r="D28" s="122">
        <f t="shared" si="2"/>
        <v>6093</v>
      </c>
      <c r="E28" s="122">
        <f t="shared" si="3"/>
        <v>0</v>
      </c>
      <c r="F28" s="122">
        <v>0</v>
      </c>
      <c r="G28" s="122">
        <v>0</v>
      </c>
      <c r="H28" s="122">
        <f t="shared" si="4"/>
        <v>2490</v>
      </c>
      <c r="I28" s="122">
        <v>2490</v>
      </c>
      <c r="J28" s="122">
        <v>0</v>
      </c>
      <c r="K28" s="122">
        <f t="shared" si="5"/>
        <v>3603</v>
      </c>
      <c r="L28" s="122">
        <v>0</v>
      </c>
      <c r="M28" s="122">
        <v>3603</v>
      </c>
      <c r="N28" s="122">
        <f t="shared" si="6"/>
        <v>6093</v>
      </c>
      <c r="O28" s="122">
        <f t="shared" si="7"/>
        <v>2490</v>
      </c>
      <c r="P28" s="122">
        <v>2490</v>
      </c>
      <c r="Q28" s="122">
        <v>0</v>
      </c>
      <c r="R28" s="122">
        <v>0</v>
      </c>
      <c r="S28" s="122">
        <v>0</v>
      </c>
      <c r="T28" s="122">
        <v>0</v>
      </c>
      <c r="U28" s="122">
        <v>0</v>
      </c>
      <c r="V28" s="122">
        <f t="shared" si="8"/>
        <v>3603</v>
      </c>
      <c r="W28" s="122">
        <v>3603</v>
      </c>
      <c r="X28" s="122">
        <v>0</v>
      </c>
      <c r="Y28" s="122">
        <v>0</v>
      </c>
      <c r="Z28" s="122">
        <v>0</v>
      </c>
      <c r="AA28" s="122">
        <v>0</v>
      </c>
      <c r="AB28" s="122">
        <v>0</v>
      </c>
      <c r="AC28" s="122">
        <f t="shared" si="9"/>
        <v>0</v>
      </c>
      <c r="AD28" s="122">
        <v>0</v>
      </c>
      <c r="AE28" s="122">
        <v>0</v>
      </c>
      <c r="AF28" s="122">
        <f t="shared" si="10"/>
        <v>0</v>
      </c>
      <c r="AG28" s="122">
        <v>0</v>
      </c>
      <c r="AH28" s="122">
        <v>0</v>
      </c>
      <c r="AI28" s="122">
        <v>0</v>
      </c>
      <c r="AJ28" s="122">
        <f t="shared" si="11"/>
        <v>0</v>
      </c>
      <c r="AK28" s="122">
        <v>0</v>
      </c>
      <c r="AL28" s="122">
        <v>0</v>
      </c>
      <c r="AM28" s="122">
        <v>0</v>
      </c>
      <c r="AN28" s="122">
        <v>0</v>
      </c>
      <c r="AO28" s="122">
        <v>0</v>
      </c>
      <c r="AP28" s="122">
        <v>0</v>
      </c>
      <c r="AQ28" s="122">
        <v>0</v>
      </c>
      <c r="AR28" s="122">
        <v>0</v>
      </c>
      <c r="AS28" s="122">
        <v>0</v>
      </c>
      <c r="AT28" s="122">
        <f t="shared" si="12"/>
        <v>0</v>
      </c>
      <c r="AU28" s="122">
        <v>0</v>
      </c>
      <c r="AV28" s="122">
        <v>0</v>
      </c>
      <c r="AW28" s="122">
        <v>0</v>
      </c>
      <c r="AX28" s="122">
        <v>0</v>
      </c>
      <c r="AY28" s="122">
        <v>0</v>
      </c>
      <c r="AZ28" s="122">
        <f t="shared" si="13"/>
        <v>0</v>
      </c>
      <c r="BA28" s="122">
        <v>0</v>
      </c>
      <c r="BB28" s="122">
        <v>0</v>
      </c>
      <c r="BC28" s="122">
        <v>0</v>
      </c>
    </row>
    <row r="29" spans="1:55" s="106" customFormat="1" ht="12" customHeight="1">
      <c r="A29" s="109" t="s">
        <v>164</v>
      </c>
      <c r="B29" s="110" t="s">
        <v>208</v>
      </c>
      <c r="C29" s="109" t="s">
        <v>209</v>
      </c>
      <c r="D29" s="122">
        <f t="shared" si="2"/>
        <v>3405</v>
      </c>
      <c r="E29" s="122">
        <f t="shared" si="3"/>
        <v>0</v>
      </c>
      <c r="F29" s="122">
        <v>0</v>
      </c>
      <c r="G29" s="122">
        <v>0</v>
      </c>
      <c r="H29" s="122">
        <f t="shared" si="4"/>
        <v>3405</v>
      </c>
      <c r="I29" s="122">
        <v>1758</v>
      </c>
      <c r="J29" s="122">
        <v>1647</v>
      </c>
      <c r="K29" s="122">
        <f t="shared" si="5"/>
        <v>0</v>
      </c>
      <c r="L29" s="122">
        <v>0</v>
      </c>
      <c r="M29" s="122">
        <v>0</v>
      </c>
      <c r="N29" s="122">
        <f t="shared" si="6"/>
        <v>3405</v>
      </c>
      <c r="O29" s="122">
        <f t="shared" si="7"/>
        <v>1758</v>
      </c>
      <c r="P29" s="122">
        <v>1758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f t="shared" si="8"/>
        <v>1647</v>
      </c>
      <c r="W29" s="122">
        <v>1647</v>
      </c>
      <c r="X29" s="122">
        <v>0</v>
      </c>
      <c r="Y29" s="122">
        <v>0</v>
      </c>
      <c r="Z29" s="122">
        <v>0</v>
      </c>
      <c r="AA29" s="122">
        <v>0</v>
      </c>
      <c r="AB29" s="122">
        <v>0</v>
      </c>
      <c r="AC29" s="122">
        <f t="shared" si="9"/>
        <v>0</v>
      </c>
      <c r="AD29" s="122">
        <v>0</v>
      </c>
      <c r="AE29" s="122">
        <v>0</v>
      </c>
      <c r="AF29" s="122">
        <f t="shared" si="10"/>
        <v>2</v>
      </c>
      <c r="AG29" s="122">
        <v>2</v>
      </c>
      <c r="AH29" s="122">
        <v>0</v>
      </c>
      <c r="AI29" s="122">
        <v>0</v>
      </c>
      <c r="AJ29" s="122">
        <f t="shared" si="11"/>
        <v>4</v>
      </c>
      <c r="AK29" s="122">
        <v>4</v>
      </c>
      <c r="AL29" s="122">
        <v>0</v>
      </c>
      <c r="AM29" s="122">
        <v>0</v>
      </c>
      <c r="AN29" s="122">
        <v>0</v>
      </c>
      <c r="AO29" s="122">
        <v>0</v>
      </c>
      <c r="AP29" s="122">
        <v>0</v>
      </c>
      <c r="AQ29" s="122">
        <v>0</v>
      </c>
      <c r="AR29" s="122">
        <v>0</v>
      </c>
      <c r="AS29" s="122">
        <v>0</v>
      </c>
      <c r="AT29" s="122">
        <f t="shared" si="12"/>
        <v>2</v>
      </c>
      <c r="AU29" s="122">
        <v>2</v>
      </c>
      <c r="AV29" s="122">
        <v>0</v>
      </c>
      <c r="AW29" s="122">
        <v>0</v>
      </c>
      <c r="AX29" s="122">
        <v>0</v>
      </c>
      <c r="AY29" s="122">
        <v>0</v>
      </c>
      <c r="AZ29" s="122">
        <f t="shared" si="13"/>
        <v>0</v>
      </c>
      <c r="BA29" s="122">
        <v>0</v>
      </c>
      <c r="BB29" s="122">
        <v>0</v>
      </c>
      <c r="BC29" s="122">
        <v>0</v>
      </c>
    </row>
    <row r="30" spans="1:55" s="106" customFormat="1" ht="12" customHeight="1">
      <c r="A30" s="109" t="s">
        <v>164</v>
      </c>
      <c r="B30" s="110" t="s">
        <v>210</v>
      </c>
      <c r="C30" s="109" t="s">
        <v>211</v>
      </c>
      <c r="D30" s="122">
        <f t="shared" si="2"/>
        <v>4696</v>
      </c>
      <c r="E30" s="122">
        <f t="shared" si="3"/>
        <v>0</v>
      </c>
      <c r="F30" s="122">
        <v>0</v>
      </c>
      <c r="G30" s="122">
        <v>0</v>
      </c>
      <c r="H30" s="122">
        <f t="shared" si="4"/>
        <v>0</v>
      </c>
      <c r="I30" s="122">
        <v>0</v>
      </c>
      <c r="J30" s="122">
        <v>0</v>
      </c>
      <c r="K30" s="122">
        <f t="shared" si="5"/>
        <v>4696</v>
      </c>
      <c r="L30" s="122">
        <v>3484</v>
      </c>
      <c r="M30" s="122">
        <v>1212</v>
      </c>
      <c r="N30" s="122">
        <f t="shared" si="6"/>
        <v>4696</v>
      </c>
      <c r="O30" s="122">
        <f t="shared" si="7"/>
        <v>3484</v>
      </c>
      <c r="P30" s="122">
        <v>3484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f t="shared" si="8"/>
        <v>1212</v>
      </c>
      <c r="W30" s="122">
        <v>1212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22">
        <f t="shared" si="9"/>
        <v>0</v>
      </c>
      <c r="AD30" s="122">
        <v>0</v>
      </c>
      <c r="AE30" s="122">
        <v>0</v>
      </c>
      <c r="AF30" s="122">
        <f t="shared" si="10"/>
        <v>18</v>
      </c>
      <c r="AG30" s="122">
        <v>18</v>
      </c>
      <c r="AH30" s="122">
        <v>0</v>
      </c>
      <c r="AI30" s="122">
        <v>0</v>
      </c>
      <c r="AJ30" s="122">
        <f t="shared" si="11"/>
        <v>99</v>
      </c>
      <c r="AK30" s="122"/>
      <c r="AL30" s="122">
        <v>81</v>
      </c>
      <c r="AM30" s="122">
        <v>18</v>
      </c>
      <c r="AN30" s="122">
        <v>0</v>
      </c>
      <c r="AO30" s="122">
        <v>0</v>
      </c>
      <c r="AP30" s="122">
        <v>0</v>
      </c>
      <c r="AQ30" s="122">
        <v>0</v>
      </c>
      <c r="AR30" s="122">
        <v>0</v>
      </c>
      <c r="AS30" s="122">
        <v>0</v>
      </c>
      <c r="AT30" s="122">
        <f t="shared" si="12"/>
        <v>0</v>
      </c>
      <c r="AU30" s="122">
        <v>0</v>
      </c>
      <c r="AV30" s="122">
        <v>0</v>
      </c>
      <c r="AW30" s="122">
        <v>0</v>
      </c>
      <c r="AX30" s="122">
        <v>0</v>
      </c>
      <c r="AY30" s="122">
        <v>0</v>
      </c>
      <c r="AZ30" s="122">
        <f t="shared" si="13"/>
        <v>81</v>
      </c>
      <c r="BA30" s="122">
        <v>81</v>
      </c>
      <c r="BB30" s="122">
        <v>0</v>
      </c>
      <c r="BC30" s="122">
        <v>0</v>
      </c>
    </row>
    <row r="31" spans="1:55" s="106" customFormat="1" ht="12" customHeight="1">
      <c r="A31" s="109" t="s">
        <v>164</v>
      </c>
      <c r="B31" s="110" t="s">
        <v>212</v>
      </c>
      <c r="C31" s="109" t="s">
        <v>213</v>
      </c>
      <c r="D31" s="122">
        <f t="shared" si="2"/>
        <v>873</v>
      </c>
      <c r="E31" s="122">
        <f t="shared" si="3"/>
        <v>0</v>
      </c>
      <c r="F31" s="122">
        <v>0</v>
      </c>
      <c r="G31" s="122">
        <v>0</v>
      </c>
      <c r="H31" s="122">
        <f t="shared" si="4"/>
        <v>0</v>
      </c>
      <c r="I31" s="122">
        <v>0</v>
      </c>
      <c r="J31" s="122">
        <v>0</v>
      </c>
      <c r="K31" s="122">
        <f t="shared" si="5"/>
        <v>873</v>
      </c>
      <c r="L31" s="122">
        <v>635</v>
      </c>
      <c r="M31" s="122">
        <v>238</v>
      </c>
      <c r="N31" s="122">
        <f t="shared" si="6"/>
        <v>916</v>
      </c>
      <c r="O31" s="122">
        <f t="shared" si="7"/>
        <v>635</v>
      </c>
      <c r="P31" s="122">
        <v>635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f t="shared" si="8"/>
        <v>281</v>
      </c>
      <c r="W31" s="122">
        <v>281</v>
      </c>
      <c r="X31" s="122">
        <v>0</v>
      </c>
      <c r="Y31" s="122">
        <v>0</v>
      </c>
      <c r="Z31" s="122">
        <v>0</v>
      </c>
      <c r="AA31" s="122">
        <v>0</v>
      </c>
      <c r="AB31" s="122">
        <v>0</v>
      </c>
      <c r="AC31" s="122">
        <f t="shared" si="9"/>
        <v>0</v>
      </c>
      <c r="AD31" s="122">
        <v>0</v>
      </c>
      <c r="AE31" s="122">
        <v>0</v>
      </c>
      <c r="AF31" s="122">
        <f t="shared" si="10"/>
        <v>3</v>
      </c>
      <c r="AG31" s="122">
        <v>3</v>
      </c>
      <c r="AH31" s="122">
        <v>0</v>
      </c>
      <c r="AI31" s="122">
        <v>0</v>
      </c>
      <c r="AJ31" s="122">
        <f t="shared" si="11"/>
        <v>21</v>
      </c>
      <c r="AK31" s="122"/>
      <c r="AL31" s="122">
        <v>18</v>
      </c>
      <c r="AM31" s="122">
        <v>3</v>
      </c>
      <c r="AN31" s="122">
        <v>0</v>
      </c>
      <c r="AO31" s="122">
        <v>0</v>
      </c>
      <c r="AP31" s="122">
        <v>0</v>
      </c>
      <c r="AQ31" s="122">
        <v>0</v>
      </c>
      <c r="AR31" s="122">
        <v>0</v>
      </c>
      <c r="AS31" s="122">
        <v>0</v>
      </c>
      <c r="AT31" s="122">
        <f t="shared" si="12"/>
        <v>0</v>
      </c>
      <c r="AU31" s="122">
        <v>0</v>
      </c>
      <c r="AV31" s="122">
        <v>0</v>
      </c>
      <c r="AW31" s="122">
        <v>0</v>
      </c>
      <c r="AX31" s="122">
        <v>0</v>
      </c>
      <c r="AY31" s="122">
        <v>0</v>
      </c>
      <c r="AZ31" s="122">
        <f t="shared" si="13"/>
        <v>18</v>
      </c>
      <c r="BA31" s="122">
        <v>18</v>
      </c>
      <c r="BB31" s="122">
        <v>0</v>
      </c>
      <c r="BC31" s="122">
        <v>0</v>
      </c>
    </row>
    <row r="32" spans="1:55" s="106" customFormat="1" ht="12" customHeight="1">
      <c r="A32" s="109" t="s">
        <v>164</v>
      </c>
      <c r="B32" s="110" t="s">
        <v>214</v>
      </c>
      <c r="C32" s="109" t="s">
        <v>215</v>
      </c>
      <c r="D32" s="122">
        <f t="shared" si="2"/>
        <v>2279</v>
      </c>
      <c r="E32" s="122">
        <f t="shared" si="3"/>
        <v>0</v>
      </c>
      <c r="F32" s="122">
        <v>0</v>
      </c>
      <c r="G32" s="122">
        <v>0</v>
      </c>
      <c r="H32" s="122">
        <f t="shared" si="4"/>
        <v>0</v>
      </c>
      <c r="I32" s="122">
        <v>0</v>
      </c>
      <c r="J32" s="122">
        <v>0</v>
      </c>
      <c r="K32" s="122">
        <f t="shared" si="5"/>
        <v>2279</v>
      </c>
      <c r="L32" s="122">
        <v>1579</v>
      </c>
      <c r="M32" s="122">
        <v>700</v>
      </c>
      <c r="N32" s="122">
        <f t="shared" si="6"/>
        <v>2279</v>
      </c>
      <c r="O32" s="122">
        <f t="shared" si="7"/>
        <v>1579</v>
      </c>
      <c r="P32" s="122">
        <v>1579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f t="shared" si="8"/>
        <v>700</v>
      </c>
      <c r="W32" s="122">
        <v>700</v>
      </c>
      <c r="X32" s="122">
        <v>0</v>
      </c>
      <c r="Y32" s="122">
        <v>0</v>
      </c>
      <c r="Z32" s="122">
        <v>0</v>
      </c>
      <c r="AA32" s="122">
        <v>0</v>
      </c>
      <c r="AB32" s="122">
        <v>0</v>
      </c>
      <c r="AC32" s="122">
        <f t="shared" si="9"/>
        <v>0</v>
      </c>
      <c r="AD32" s="122">
        <v>0</v>
      </c>
      <c r="AE32" s="122">
        <v>0</v>
      </c>
      <c r="AF32" s="122">
        <f t="shared" si="10"/>
        <v>9</v>
      </c>
      <c r="AG32" s="122">
        <v>9</v>
      </c>
      <c r="AH32" s="122">
        <v>0</v>
      </c>
      <c r="AI32" s="122">
        <v>0</v>
      </c>
      <c r="AJ32" s="122">
        <f t="shared" si="11"/>
        <v>48</v>
      </c>
      <c r="AK32" s="122"/>
      <c r="AL32" s="122">
        <v>39</v>
      </c>
      <c r="AM32" s="122">
        <v>9</v>
      </c>
      <c r="AN32" s="122">
        <v>0</v>
      </c>
      <c r="AO32" s="122">
        <v>0</v>
      </c>
      <c r="AP32" s="122">
        <v>0</v>
      </c>
      <c r="AQ32" s="122">
        <v>0</v>
      </c>
      <c r="AR32" s="122">
        <v>0</v>
      </c>
      <c r="AS32" s="122">
        <v>0</v>
      </c>
      <c r="AT32" s="122">
        <f t="shared" si="12"/>
        <v>0</v>
      </c>
      <c r="AU32" s="122">
        <v>0</v>
      </c>
      <c r="AV32" s="122">
        <v>0</v>
      </c>
      <c r="AW32" s="122">
        <v>0</v>
      </c>
      <c r="AX32" s="122">
        <v>0</v>
      </c>
      <c r="AY32" s="122">
        <v>0</v>
      </c>
      <c r="AZ32" s="122">
        <f t="shared" si="13"/>
        <v>39</v>
      </c>
      <c r="BA32" s="122">
        <v>39</v>
      </c>
      <c r="BB32" s="122">
        <v>0</v>
      </c>
      <c r="BC32" s="122">
        <v>0</v>
      </c>
    </row>
    <row r="33" spans="1:55" s="106" customFormat="1" ht="12" customHeight="1">
      <c r="A33" s="109" t="s">
        <v>164</v>
      </c>
      <c r="B33" s="110" t="s">
        <v>216</v>
      </c>
      <c r="C33" s="109" t="s">
        <v>217</v>
      </c>
      <c r="D33" s="122">
        <f t="shared" si="2"/>
        <v>5569</v>
      </c>
      <c r="E33" s="122">
        <f t="shared" si="3"/>
        <v>0</v>
      </c>
      <c r="F33" s="122">
        <v>0</v>
      </c>
      <c r="G33" s="122">
        <v>0</v>
      </c>
      <c r="H33" s="122">
        <f t="shared" si="4"/>
        <v>0</v>
      </c>
      <c r="I33" s="122">
        <v>0</v>
      </c>
      <c r="J33" s="122">
        <v>0</v>
      </c>
      <c r="K33" s="122">
        <f t="shared" si="5"/>
        <v>5569</v>
      </c>
      <c r="L33" s="122">
        <v>2539</v>
      </c>
      <c r="M33" s="122">
        <v>3030</v>
      </c>
      <c r="N33" s="122">
        <f t="shared" si="6"/>
        <v>5569</v>
      </c>
      <c r="O33" s="122">
        <f t="shared" si="7"/>
        <v>2539</v>
      </c>
      <c r="P33" s="122">
        <v>2539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f t="shared" si="8"/>
        <v>3030</v>
      </c>
      <c r="W33" s="122">
        <v>3030</v>
      </c>
      <c r="X33" s="122">
        <v>0</v>
      </c>
      <c r="Y33" s="122">
        <v>0</v>
      </c>
      <c r="Z33" s="122">
        <v>0</v>
      </c>
      <c r="AA33" s="122">
        <v>0</v>
      </c>
      <c r="AB33" s="122">
        <v>0</v>
      </c>
      <c r="AC33" s="122">
        <f t="shared" si="9"/>
        <v>0</v>
      </c>
      <c r="AD33" s="122">
        <v>0</v>
      </c>
      <c r="AE33" s="122">
        <v>0</v>
      </c>
      <c r="AF33" s="122">
        <f t="shared" si="10"/>
        <v>10</v>
      </c>
      <c r="AG33" s="122">
        <v>10</v>
      </c>
      <c r="AH33" s="122">
        <v>0</v>
      </c>
      <c r="AI33" s="122">
        <v>0</v>
      </c>
      <c r="AJ33" s="122">
        <f t="shared" si="11"/>
        <v>258</v>
      </c>
      <c r="AK33" s="122">
        <v>258</v>
      </c>
      <c r="AL33" s="122">
        <v>0</v>
      </c>
      <c r="AM33" s="122">
        <v>0</v>
      </c>
      <c r="AN33" s="122">
        <v>0</v>
      </c>
      <c r="AO33" s="122">
        <v>0</v>
      </c>
      <c r="AP33" s="122">
        <v>0</v>
      </c>
      <c r="AQ33" s="122">
        <v>0</v>
      </c>
      <c r="AR33" s="122">
        <v>0</v>
      </c>
      <c r="AS33" s="122">
        <v>0</v>
      </c>
      <c r="AT33" s="122">
        <f t="shared" si="12"/>
        <v>10</v>
      </c>
      <c r="AU33" s="122">
        <v>10</v>
      </c>
      <c r="AV33" s="122">
        <v>0</v>
      </c>
      <c r="AW33" s="122">
        <v>0</v>
      </c>
      <c r="AX33" s="122">
        <v>0</v>
      </c>
      <c r="AY33" s="122">
        <v>0</v>
      </c>
      <c r="AZ33" s="122">
        <f t="shared" si="13"/>
        <v>0</v>
      </c>
      <c r="BA33" s="122">
        <v>0</v>
      </c>
      <c r="BB33" s="122">
        <v>0</v>
      </c>
      <c r="BC33" s="122">
        <v>0</v>
      </c>
    </row>
    <row r="34" spans="1:55" s="106" customFormat="1" ht="12" customHeight="1">
      <c r="A34" s="109" t="s">
        <v>164</v>
      </c>
      <c r="B34" s="110" t="s">
        <v>218</v>
      </c>
      <c r="C34" s="109" t="s">
        <v>219</v>
      </c>
      <c r="D34" s="122">
        <f t="shared" si="2"/>
        <v>4612</v>
      </c>
      <c r="E34" s="122">
        <f t="shared" si="3"/>
        <v>0</v>
      </c>
      <c r="F34" s="122">
        <v>0</v>
      </c>
      <c r="G34" s="122">
        <v>0</v>
      </c>
      <c r="H34" s="122">
        <f t="shared" si="4"/>
        <v>0</v>
      </c>
      <c r="I34" s="122">
        <v>0</v>
      </c>
      <c r="J34" s="122">
        <v>0</v>
      </c>
      <c r="K34" s="122">
        <f t="shared" si="5"/>
        <v>4612</v>
      </c>
      <c r="L34" s="122">
        <v>2279</v>
      </c>
      <c r="M34" s="122">
        <v>2333</v>
      </c>
      <c r="N34" s="122">
        <f t="shared" si="6"/>
        <v>4612</v>
      </c>
      <c r="O34" s="122">
        <f t="shared" si="7"/>
        <v>2279</v>
      </c>
      <c r="P34" s="122">
        <v>2279</v>
      </c>
      <c r="Q34" s="122">
        <v>0</v>
      </c>
      <c r="R34" s="122">
        <v>0</v>
      </c>
      <c r="S34" s="122">
        <v>0</v>
      </c>
      <c r="T34" s="122">
        <v>0</v>
      </c>
      <c r="U34" s="122">
        <v>0</v>
      </c>
      <c r="V34" s="122">
        <f t="shared" si="8"/>
        <v>2333</v>
      </c>
      <c r="W34" s="122">
        <v>2333</v>
      </c>
      <c r="X34" s="122">
        <v>0</v>
      </c>
      <c r="Y34" s="122">
        <v>0</v>
      </c>
      <c r="Z34" s="122">
        <v>0</v>
      </c>
      <c r="AA34" s="122">
        <v>0</v>
      </c>
      <c r="AB34" s="122">
        <v>0</v>
      </c>
      <c r="AC34" s="122">
        <f t="shared" si="9"/>
        <v>0</v>
      </c>
      <c r="AD34" s="122">
        <v>0</v>
      </c>
      <c r="AE34" s="122">
        <v>0</v>
      </c>
      <c r="AF34" s="122">
        <f t="shared" si="10"/>
        <v>5</v>
      </c>
      <c r="AG34" s="122">
        <v>5</v>
      </c>
      <c r="AH34" s="122">
        <v>0</v>
      </c>
      <c r="AI34" s="122">
        <v>0</v>
      </c>
      <c r="AJ34" s="122">
        <f t="shared" si="11"/>
        <v>135</v>
      </c>
      <c r="AK34" s="122">
        <v>135</v>
      </c>
      <c r="AL34" s="122">
        <v>0</v>
      </c>
      <c r="AM34" s="122">
        <v>0</v>
      </c>
      <c r="AN34" s="122">
        <v>0</v>
      </c>
      <c r="AO34" s="122">
        <v>0</v>
      </c>
      <c r="AP34" s="122">
        <v>0</v>
      </c>
      <c r="AQ34" s="122">
        <v>0</v>
      </c>
      <c r="AR34" s="122">
        <v>0</v>
      </c>
      <c r="AS34" s="122">
        <v>0</v>
      </c>
      <c r="AT34" s="122">
        <f t="shared" si="12"/>
        <v>5</v>
      </c>
      <c r="AU34" s="122">
        <v>5</v>
      </c>
      <c r="AV34" s="122">
        <v>0</v>
      </c>
      <c r="AW34" s="122">
        <v>0</v>
      </c>
      <c r="AX34" s="122">
        <v>0</v>
      </c>
      <c r="AY34" s="122">
        <v>0</v>
      </c>
      <c r="AZ34" s="122">
        <f t="shared" si="13"/>
        <v>0</v>
      </c>
      <c r="BA34" s="122">
        <v>0</v>
      </c>
      <c r="BB34" s="122">
        <v>0</v>
      </c>
      <c r="BC34" s="122">
        <v>0</v>
      </c>
    </row>
    <row r="35" spans="1:55" s="106" customFormat="1" ht="12" customHeight="1">
      <c r="A35" s="109" t="s">
        <v>164</v>
      </c>
      <c r="B35" s="110" t="s">
        <v>220</v>
      </c>
      <c r="C35" s="109" t="s">
        <v>221</v>
      </c>
      <c r="D35" s="122">
        <f t="shared" si="2"/>
        <v>2303</v>
      </c>
      <c r="E35" s="122">
        <f t="shared" si="3"/>
        <v>0</v>
      </c>
      <c r="F35" s="122">
        <v>0</v>
      </c>
      <c r="G35" s="122">
        <v>0</v>
      </c>
      <c r="H35" s="122">
        <f t="shared" si="4"/>
        <v>0</v>
      </c>
      <c r="I35" s="122">
        <v>0</v>
      </c>
      <c r="J35" s="122">
        <v>0</v>
      </c>
      <c r="K35" s="122">
        <f t="shared" si="5"/>
        <v>2303</v>
      </c>
      <c r="L35" s="122">
        <v>667</v>
      </c>
      <c r="M35" s="122">
        <v>1636</v>
      </c>
      <c r="N35" s="122">
        <f t="shared" si="6"/>
        <v>2303</v>
      </c>
      <c r="O35" s="122">
        <f t="shared" si="7"/>
        <v>667</v>
      </c>
      <c r="P35" s="122">
        <v>667</v>
      </c>
      <c r="Q35" s="122">
        <v>0</v>
      </c>
      <c r="R35" s="122">
        <v>0</v>
      </c>
      <c r="S35" s="122">
        <v>0</v>
      </c>
      <c r="T35" s="122">
        <v>0</v>
      </c>
      <c r="U35" s="122">
        <v>0</v>
      </c>
      <c r="V35" s="122">
        <f t="shared" si="8"/>
        <v>1636</v>
      </c>
      <c r="W35" s="122">
        <v>1636</v>
      </c>
      <c r="X35" s="122">
        <v>0</v>
      </c>
      <c r="Y35" s="122">
        <v>0</v>
      </c>
      <c r="Z35" s="122">
        <v>0</v>
      </c>
      <c r="AA35" s="122">
        <v>0</v>
      </c>
      <c r="AB35" s="122">
        <v>0</v>
      </c>
      <c r="AC35" s="122">
        <f t="shared" si="9"/>
        <v>0</v>
      </c>
      <c r="AD35" s="122">
        <v>0</v>
      </c>
      <c r="AE35" s="122">
        <v>0</v>
      </c>
      <c r="AF35" s="122">
        <f t="shared" si="10"/>
        <v>4</v>
      </c>
      <c r="AG35" s="122">
        <v>4</v>
      </c>
      <c r="AH35" s="122">
        <v>0</v>
      </c>
      <c r="AI35" s="122">
        <v>0</v>
      </c>
      <c r="AJ35" s="122">
        <f t="shared" si="11"/>
        <v>107</v>
      </c>
      <c r="AK35" s="122">
        <v>107</v>
      </c>
      <c r="AL35" s="122">
        <v>0</v>
      </c>
      <c r="AM35" s="122">
        <v>0</v>
      </c>
      <c r="AN35" s="122">
        <v>0</v>
      </c>
      <c r="AO35" s="122">
        <v>0</v>
      </c>
      <c r="AP35" s="122">
        <v>0</v>
      </c>
      <c r="AQ35" s="122">
        <v>0</v>
      </c>
      <c r="AR35" s="122">
        <v>0</v>
      </c>
      <c r="AS35" s="122">
        <v>0</v>
      </c>
      <c r="AT35" s="122">
        <f t="shared" si="12"/>
        <v>4</v>
      </c>
      <c r="AU35" s="122">
        <v>4</v>
      </c>
      <c r="AV35" s="122">
        <v>0</v>
      </c>
      <c r="AW35" s="122">
        <v>0</v>
      </c>
      <c r="AX35" s="122">
        <v>0</v>
      </c>
      <c r="AY35" s="122">
        <v>0</v>
      </c>
      <c r="AZ35" s="122">
        <f t="shared" si="13"/>
        <v>0</v>
      </c>
      <c r="BA35" s="122">
        <v>0</v>
      </c>
      <c r="BB35" s="122">
        <v>0</v>
      </c>
      <c r="BC35" s="122">
        <v>0</v>
      </c>
    </row>
    <row r="36" spans="1:55" s="106" customFormat="1" ht="12" customHeight="1">
      <c r="A36" s="109" t="s">
        <v>164</v>
      </c>
      <c r="B36" s="110" t="s">
        <v>222</v>
      </c>
      <c r="C36" s="109" t="s">
        <v>223</v>
      </c>
      <c r="D36" s="122">
        <f t="shared" si="2"/>
        <v>2929</v>
      </c>
      <c r="E36" s="122">
        <f t="shared" si="3"/>
        <v>0</v>
      </c>
      <c r="F36" s="122">
        <v>0</v>
      </c>
      <c r="G36" s="122">
        <v>0</v>
      </c>
      <c r="H36" s="122">
        <f t="shared" si="4"/>
        <v>0</v>
      </c>
      <c r="I36" s="122">
        <v>0</v>
      </c>
      <c r="J36" s="122">
        <v>0</v>
      </c>
      <c r="K36" s="122">
        <f t="shared" si="5"/>
        <v>2929</v>
      </c>
      <c r="L36" s="122">
        <v>1104</v>
      </c>
      <c r="M36" s="122">
        <v>1825</v>
      </c>
      <c r="N36" s="122">
        <f t="shared" si="6"/>
        <v>2929</v>
      </c>
      <c r="O36" s="122">
        <f t="shared" si="7"/>
        <v>1104</v>
      </c>
      <c r="P36" s="122">
        <v>1104</v>
      </c>
      <c r="Q36" s="122">
        <v>0</v>
      </c>
      <c r="R36" s="122">
        <v>0</v>
      </c>
      <c r="S36" s="122">
        <v>0</v>
      </c>
      <c r="T36" s="122">
        <v>0</v>
      </c>
      <c r="U36" s="122">
        <v>0</v>
      </c>
      <c r="V36" s="122">
        <f t="shared" si="8"/>
        <v>1825</v>
      </c>
      <c r="W36" s="122">
        <v>1825</v>
      </c>
      <c r="X36" s="122">
        <v>0</v>
      </c>
      <c r="Y36" s="122">
        <v>0</v>
      </c>
      <c r="Z36" s="122">
        <v>0</v>
      </c>
      <c r="AA36" s="122">
        <v>0</v>
      </c>
      <c r="AB36" s="122">
        <v>0</v>
      </c>
      <c r="AC36" s="122">
        <f t="shared" si="9"/>
        <v>0</v>
      </c>
      <c r="AD36" s="122">
        <v>0</v>
      </c>
      <c r="AE36" s="122">
        <v>0</v>
      </c>
      <c r="AF36" s="122">
        <f t="shared" si="10"/>
        <v>5</v>
      </c>
      <c r="AG36" s="122">
        <v>5</v>
      </c>
      <c r="AH36" s="122">
        <v>0</v>
      </c>
      <c r="AI36" s="122">
        <v>0</v>
      </c>
      <c r="AJ36" s="122">
        <f t="shared" si="11"/>
        <v>135</v>
      </c>
      <c r="AK36" s="122">
        <v>135</v>
      </c>
      <c r="AL36" s="122">
        <v>0</v>
      </c>
      <c r="AM36" s="122">
        <v>0</v>
      </c>
      <c r="AN36" s="122">
        <v>0</v>
      </c>
      <c r="AO36" s="122">
        <v>0</v>
      </c>
      <c r="AP36" s="122">
        <v>0</v>
      </c>
      <c r="AQ36" s="122">
        <v>0</v>
      </c>
      <c r="AR36" s="122">
        <v>0</v>
      </c>
      <c r="AS36" s="122">
        <v>0</v>
      </c>
      <c r="AT36" s="122">
        <f t="shared" si="12"/>
        <v>5</v>
      </c>
      <c r="AU36" s="122">
        <v>5</v>
      </c>
      <c r="AV36" s="122">
        <v>0</v>
      </c>
      <c r="AW36" s="122">
        <v>0</v>
      </c>
      <c r="AX36" s="122">
        <v>0</v>
      </c>
      <c r="AY36" s="122">
        <v>0</v>
      </c>
      <c r="AZ36" s="122">
        <f t="shared" si="13"/>
        <v>0</v>
      </c>
      <c r="BA36" s="122">
        <v>0</v>
      </c>
      <c r="BB36" s="122">
        <v>0</v>
      </c>
      <c r="BC36" s="122">
        <v>0</v>
      </c>
    </row>
    <row r="37" spans="1:55" s="106" customFormat="1" ht="12" customHeight="1">
      <c r="A37" s="109" t="s">
        <v>164</v>
      </c>
      <c r="B37" s="110" t="s">
        <v>224</v>
      </c>
      <c r="C37" s="109" t="s">
        <v>225</v>
      </c>
      <c r="D37" s="122">
        <f t="shared" si="2"/>
        <v>4506</v>
      </c>
      <c r="E37" s="122">
        <f t="shared" si="3"/>
        <v>0</v>
      </c>
      <c r="F37" s="122">
        <v>0</v>
      </c>
      <c r="G37" s="122">
        <v>0</v>
      </c>
      <c r="H37" s="122">
        <f t="shared" si="4"/>
        <v>0</v>
      </c>
      <c r="I37" s="122">
        <v>0</v>
      </c>
      <c r="J37" s="122">
        <v>0</v>
      </c>
      <c r="K37" s="122">
        <f t="shared" si="5"/>
        <v>4506</v>
      </c>
      <c r="L37" s="122">
        <v>3035</v>
      </c>
      <c r="M37" s="122">
        <v>1471</v>
      </c>
      <c r="N37" s="122">
        <f t="shared" si="6"/>
        <v>4506</v>
      </c>
      <c r="O37" s="122">
        <f t="shared" si="7"/>
        <v>3035</v>
      </c>
      <c r="P37" s="122">
        <v>3035</v>
      </c>
      <c r="Q37" s="122">
        <v>0</v>
      </c>
      <c r="R37" s="122">
        <v>0</v>
      </c>
      <c r="S37" s="122">
        <v>0</v>
      </c>
      <c r="T37" s="122">
        <v>0</v>
      </c>
      <c r="U37" s="122">
        <v>0</v>
      </c>
      <c r="V37" s="122">
        <f t="shared" si="8"/>
        <v>1471</v>
      </c>
      <c r="W37" s="122">
        <v>1471</v>
      </c>
      <c r="X37" s="122">
        <v>0</v>
      </c>
      <c r="Y37" s="122">
        <v>0</v>
      </c>
      <c r="Z37" s="122">
        <v>0</v>
      </c>
      <c r="AA37" s="122">
        <v>0</v>
      </c>
      <c r="AB37" s="122">
        <v>0</v>
      </c>
      <c r="AC37" s="122">
        <f t="shared" si="9"/>
        <v>0</v>
      </c>
      <c r="AD37" s="122">
        <v>0</v>
      </c>
      <c r="AE37" s="122">
        <v>0</v>
      </c>
      <c r="AF37" s="122">
        <f t="shared" si="10"/>
        <v>14</v>
      </c>
      <c r="AG37" s="122">
        <v>14</v>
      </c>
      <c r="AH37" s="122">
        <v>0</v>
      </c>
      <c r="AI37" s="122">
        <v>0</v>
      </c>
      <c r="AJ37" s="122">
        <f t="shared" si="11"/>
        <v>0</v>
      </c>
      <c r="AK37" s="122"/>
      <c r="AL37" s="122">
        <v>0</v>
      </c>
      <c r="AM37" s="122">
        <v>0</v>
      </c>
      <c r="AN37" s="122">
        <v>0</v>
      </c>
      <c r="AO37" s="122">
        <v>0</v>
      </c>
      <c r="AP37" s="122">
        <v>0</v>
      </c>
      <c r="AQ37" s="122">
        <v>0</v>
      </c>
      <c r="AR37" s="122">
        <v>0</v>
      </c>
      <c r="AS37" s="122">
        <v>0</v>
      </c>
      <c r="AT37" s="122">
        <f t="shared" si="12"/>
        <v>14</v>
      </c>
      <c r="AU37" s="122">
        <v>14</v>
      </c>
      <c r="AV37" s="122">
        <v>0</v>
      </c>
      <c r="AW37" s="122">
        <v>0</v>
      </c>
      <c r="AX37" s="122">
        <v>0</v>
      </c>
      <c r="AY37" s="122">
        <v>0</v>
      </c>
      <c r="AZ37" s="122">
        <f t="shared" si="13"/>
        <v>0</v>
      </c>
      <c r="BA37" s="122">
        <v>0</v>
      </c>
      <c r="BB37" s="122">
        <v>0</v>
      </c>
      <c r="BC37" s="122">
        <v>0</v>
      </c>
    </row>
    <row r="38" spans="1:55" s="106" customFormat="1" ht="12" customHeight="1">
      <c r="A38" s="109" t="s">
        <v>164</v>
      </c>
      <c r="B38" s="110" t="s">
        <v>226</v>
      </c>
      <c r="C38" s="109" t="s">
        <v>227</v>
      </c>
      <c r="D38" s="122">
        <f t="shared" si="2"/>
        <v>11699</v>
      </c>
      <c r="E38" s="122">
        <f t="shared" si="3"/>
        <v>0</v>
      </c>
      <c r="F38" s="122">
        <v>0</v>
      </c>
      <c r="G38" s="122">
        <v>0</v>
      </c>
      <c r="H38" s="122">
        <f t="shared" si="4"/>
        <v>0</v>
      </c>
      <c r="I38" s="122">
        <v>0</v>
      </c>
      <c r="J38" s="122">
        <v>0</v>
      </c>
      <c r="K38" s="122">
        <f t="shared" si="5"/>
        <v>11699</v>
      </c>
      <c r="L38" s="122">
        <v>8939</v>
      </c>
      <c r="M38" s="122">
        <v>2760</v>
      </c>
      <c r="N38" s="122">
        <f t="shared" si="6"/>
        <v>11699</v>
      </c>
      <c r="O38" s="122">
        <f t="shared" si="7"/>
        <v>8939</v>
      </c>
      <c r="P38" s="122">
        <v>8939</v>
      </c>
      <c r="Q38" s="122">
        <v>0</v>
      </c>
      <c r="R38" s="122">
        <v>0</v>
      </c>
      <c r="S38" s="122">
        <v>0</v>
      </c>
      <c r="T38" s="122">
        <v>0</v>
      </c>
      <c r="U38" s="122">
        <v>0</v>
      </c>
      <c r="V38" s="122">
        <f t="shared" si="8"/>
        <v>2760</v>
      </c>
      <c r="W38" s="122">
        <v>2760</v>
      </c>
      <c r="X38" s="122">
        <v>0</v>
      </c>
      <c r="Y38" s="122">
        <v>0</v>
      </c>
      <c r="Z38" s="122">
        <v>0</v>
      </c>
      <c r="AA38" s="122">
        <v>0</v>
      </c>
      <c r="AB38" s="122">
        <v>0</v>
      </c>
      <c r="AC38" s="122">
        <f t="shared" si="9"/>
        <v>0</v>
      </c>
      <c r="AD38" s="122">
        <v>0</v>
      </c>
      <c r="AE38" s="122">
        <v>0</v>
      </c>
      <c r="AF38" s="122">
        <f t="shared" si="10"/>
        <v>36</v>
      </c>
      <c r="AG38" s="122">
        <v>36</v>
      </c>
      <c r="AH38" s="122">
        <v>0</v>
      </c>
      <c r="AI38" s="122">
        <v>0</v>
      </c>
      <c r="AJ38" s="122">
        <f t="shared" si="11"/>
        <v>0</v>
      </c>
      <c r="AK38" s="122"/>
      <c r="AL38" s="122">
        <v>0</v>
      </c>
      <c r="AM38" s="122">
        <v>0</v>
      </c>
      <c r="AN38" s="122">
        <v>0</v>
      </c>
      <c r="AO38" s="122">
        <v>0</v>
      </c>
      <c r="AP38" s="122">
        <v>0</v>
      </c>
      <c r="AQ38" s="122">
        <v>0</v>
      </c>
      <c r="AR38" s="122">
        <v>0</v>
      </c>
      <c r="AS38" s="122">
        <v>0</v>
      </c>
      <c r="AT38" s="122">
        <f t="shared" si="12"/>
        <v>36</v>
      </c>
      <c r="AU38" s="122">
        <v>36</v>
      </c>
      <c r="AV38" s="122">
        <v>0</v>
      </c>
      <c r="AW38" s="122">
        <v>0</v>
      </c>
      <c r="AX38" s="122">
        <v>0</v>
      </c>
      <c r="AY38" s="122">
        <v>0</v>
      </c>
      <c r="AZ38" s="122">
        <f t="shared" si="13"/>
        <v>0</v>
      </c>
      <c r="BA38" s="122">
        <v>0</v>
      </c>
      <c r="BB38" s="122">
        <v>0</v>
      </c>
      <c r="BC38" s="122">
        <v>0</v>
      </c>
    </row>
    <row r="39" spans="1:55" s="106" customFormat="1" ht="12" customHeight="1">
      <c r="A39" s="109" t="s">
        <v>164</v>
      </c>
      <c r="B39" s="110" t="s">
        <v>228</v>
      </c>
      <c r="C39" s="109" t="s">
        <v>229</v>
      </c>
      <c r="D39" s="122">
        <f t="shared" si="2"/>
        <v>10957</v>
      </c>
      <c r="E39" s="122">
        <f t="shared" si="3"/>
        <v>0</v>
      </c>
      <c r="F39" s="122">
        <v>0</v>
      </c>
      <c r="G39" s="122">
        <v>0</v>
      </c>
      <c r="H39" s="122">
        <f t="shared" si="4"/>
        <v>0</v>
      </c>
      <c r="I39" s="122">
        <v>0</v>
      </c>
      <c r="J39" s="122">
        <v>0</v>
      </c>
      <c r="K39" s="122">
        <f t="shared" si="5"/>
        <v>10957</v>
      </c>
      <c r="L39" s="122">
        <v>7123</v>
      </c>
      <c r="M39" s="122">
        <v>3834</v>
      </c>
      <c r="N39" s="122">
        <f t="shared" si="6"/>
        <v>10957</v>
      </c>
      <c r="O39" s="122">
        <f t="shared" si="7"/>
        <v>7123</v>
      </c>
      <c r="P39" s="122">
        <v>7123</v>
      </c>
      <c r="Q39" s="122">
        <v>0</v>
      </c>
      <c r="R39" s="122">
        <v>0</v>
      </c>
      <c r="S39" s="122">
        <v>0</v>
      </c>
      <c r="T39" s="122">
        <v>0</v>
      </c>
      <c r="U39" s="122">
        <v>0</v>
      </c>
      <c r="V39" s="122">
        <f t="shared" si="8"/>
        <v>3834</v>
      </c>
      <c r="W39" s="122">
        <v>3834</v>
      </c>
      <c r="X39" s="122">
        <v>0</v>
      </c>
      <c r="Y39" s="122">
        <v>0</v>
      </c>
      <c r="Z39" s="122">
        <v>0</v>
      </c>
      <c r="AA39" s="122">
        <v>0</v>
      </c>
      <c r="AB39" s="122">
        <v>0</v>
      </c>
      <c r="AC39" s="122">
        <f t="shared" si="9"/>
        <v>0</v>
      </c>
      <c r="AD39" s="122">
        <v>0</v>
      </c>
      <c r="AE39" s="122">
        <v>0</v>
      </c>
      <c r="AF39" s="122">
        <f t="shared" si="10"/>
        <v>292</v>
      </c>
      <c r="AG39" s="122">
        <v>292</v>
      </c>
      <c r="AH39" s="122">
        <v>0</v>
      </c>
      <c r="AI39" s="122">
        <v>0</v>
      </c>
      <c r="AJ39" s="122">
        <f t="shared" si="11"/>
        <v>292</v>
      </c>
      <c r="AK39" s="122"/>
      <c r="AL39" s="122">
        <v>0</v>
      </c>
      <c r="AM39" s="122">
        <v>292</v>
      </c>
      <c r="AN39" s="122">
        <v>0</v>
      </c>
      <c r="AO39" s="122">
        <v>0</v>
      </c>
      <c r="AP39" s="122">
        <v>0</v>
      </c>
      <c r="AQ39" s="122">
        <v>0</v>
      </c>
      <c r="AR39" s="122">
        <v>0</v>
      </c>
      <c r="AS39" s="122">
        <v>0</v>
      </c>
      <c r="AT39" s="122">
        <f t="shared" si="12"/>
        <v>0</v>
      </c>
      <c r="AU39" s="122">
        <v>0</v>
      </c>
      <c r="AV39" s="122">
        <v>0</v>
      </c>
      <c r="AW39" s="122">
        <v>0</v>
      </c>
      <c r="AX39" s="122">
        <v>0</v>
      </c>
      <c r="AY39" s="122">
        <v>0</v>
      </c>
      <c r="AZ39" s="122">
        <f t="shared" si="13"/>
        <v>0</v>
      </c>
      <c r="BA39" s="122">
        <v>0</v>
      </c>
      <c r="BB39" s="122">
        <v>0</v>
      </c>
      <c r="BC39" s="122">
        <v>0</v>
      </c>
    </row>
    <row r="40" spans="1:55" s="106" customFormat="1" ht="12" customHeight="1">
      <c r="A40" s="109" t="s">
        <v>164</v>
      </c>
      <c r="B40" s="110" t="s">
        <v>230</v>
      </c>
      <c r="C40" s="109" t="s">
        <v>231</v>
      </c>
      <c r="D40" s="122">
        <f t="shared" si="2"/>
        <v>15704</v>
      </c>
      <c r="E40" s="122">
        <f t="shared" si="3"/>
        <v>0</v>
      </c>
      <c r="F40" s="122">
        <v>0</v>
      </c>
      <c r="G40" s="122">
        <v>0</v>
      </c>
      <c r="H40" s="122">
        <f t="shared" si="4"/>
        <v>0</v>
      </c>
      <c r="I40" s="122">
        <v>0</v>
      </c>
      <c r="J40" s="122">
        <v>0</v>
      </c>
      <c r="K40" s="122">
        <f t="shared" si="5"/>
        <v>15704</v>
      </c>
      <c r="L40" s="122">
        <v>8699</v>
      </c>
      <c r="M40" s="122">
        <v>7005</v>
      </c>
      <c r="N40" s="122">
        <f t="shared" si="6"/>
        <v>15704</v>
      </c>
      <c r="O40" s="122">
        <f t="shared" si="7"/>
        <v>8699</v>
      </c>
      <c r="P40" s="122">
        <v>8699</v>
      </c>
      <c r="Q40" s="122">
        <v>0</v>
      </c>
      <c r="R40" s="122">
        <v>0</v>
      </c>
      <c r="S40" s="122">
        <v>0</v>
      </c>
      <c r="T40" s="122">
        <v>0</v>
      </c>
      <c r="U40" s="122">
        <v>0</v>
      </c>
      <c r="V40" s="122">
        <f t="shared" si="8"/>
        <v>7005</v>
      </c>
      <c r="W40" s="122">
        <v>7005</v>
      </c>
      <c r="X40" s="122">
        <v>0</v>
      </c>
      <c r="Y40" s="122">
        <v>0</v>
      </c>
      <c r="Z40" s="122">
        <v>0</v>
      </c>
      <c r="AA40" s="122">
        <v>0</v>
      </c>
      <c r="AB40" s="122">
        <v>0</v>
      </c>
      <c r="AC40" s="122">
        <f t="shared" si="9"/>
        <v>0</v>
      </c>
      <c r="AD40" s="122">
        <v>0</v>
      </c>
      <c r="AE40" s="122">
        <v>0</v>
      </c>
      <c r="AF40" s="122">
        <f t="shared" si="10"/>
        <v>419</v>
      </c>
      <c r="AG40" s="122">
        <v>419</v>
      </c>
      <c r="AH40" s="122">
        <v>0</v>
      </c>
      <c r="AI40" s="122">
        <v>0</v>
      </c>
      <c r="AJ40" s="122">
        <f t="shared" si="11"/>
        <v>419</v>
      </c>
      <c r="AK40" s="122"/>
      <c r="AL40" s="122">
        <v>0</v>
      </c>
      <c r="AM40" s="122">
        <v>419</v>
      </c>
      <c r="AN40" s="122">
        <v>0</v>
      </c>
      <c r="AO40" s="122">
        <v>0</v>
      </c>
      <c r="AP40" s="122">
        <v>0</v>
      </c>
      <c r="AQ40" s="122">
        <v>0</v>
      </c>
      <c r="AR40" s="122">
        <v>0</v>
      </c>
      <c r="AS40" s="122">
        <v>0</v>
      </c>
      <c r="AT40" s="122">
        <f t="shared" si="12"/>
        <v>0</v>
      </c>
      <c r="AU40" s="122">
        <v>0</v>
      </c>
      <c r="AV40" s="122">
        <v>0</v>
      </c>
      <c r="AW40" s="122">
        <v>0</v>
      </c>
      <c r="AX40" s="122">
        <v>0</v>
      </c>
      <c r="AY40" s="122">
        <v>0</v>
      </c>
      <c r="AZ40" s="122">
        <f t="shared" si="13"/>
        <v>0</v>
      </c>
      <c r="BA40" s="122">
        <v>0</v>
      </c>
      <c r="BB40" s="122">
        <v>0</v>
      </c>
      <c r="BC40" s="122">
        <v>0</v>
      </c>
    </row>
    <row r="41" spans="1:55" s="106" customFormat="1" ht="12" customHeight="1">
      <c r="A41" s="109" t="s">
        <v>164</v>
      </c>
      <c r="B41" s="110" t="s">
        <v>232</v>
      </c>
      <c r="C41" s="109" t="s">
        <v>233</v>
      </c>
      <c r="D41" s="122">
        <f t="shared" si="2"/>
        <v>4540</v>
      </c>
      <c r="E41" s="122">
        <f t="shared" si="3"/>
        <v>0</v>
      </c>
      <c r="F41" s="122">
        <v>0</v>
      </c>
      <c r="G41" s="122">
        <v>0</v>
      </c>
      <c r="H41" s="122">
        <f t="shared" si="4"/>
        <v>0</v>
      </c>
      <c r="I41" s="122">
        <v>0</v>
      </c>
      <c r="J41" s="122">
        <v>0</v>
      </c>
      <c r="K41" s="122">
        <f t="shared" si="5"/>
        <v>4540</v>
      </c>
      <c r="L41" s="122">
        <v>2529</v>
      </c>
      <c r="M41" s="122">
        <v>2011</v>
      </c>
      <c r="N41" s="122">
        <f t="shared" si="6"/>
        <v>4540</v>
      </c>
      <c r="O41" s="122">
        <f t="shared" si="7"/>
        <v>2529</v>
      </c>
      <c r="P41" s="122">
        <v>2529</v>
      </c>
      <c r="Q41" s="122">
        <v>0</v>
      </c>
      <c r="R41" s="122">
        <v>0</v>
      </c>
      <c r="S41" s="122">
        <v>0</v>
      </c>
      <c r="T41" s="122">
        <v>0</v>
      </c>
      <c r="U41" s="122">
        <v>0</v>
      </c>
      <c r="V41" s="122">
        <f t="shared" si="8"/>
        <v>2011</v>
      </c>
      <c r="W41" s="122">
        <v>2011</v>
      </c>
      <c r="X41" s="122">
        <v>0</v>
      </c>
      <c r="Y41" s="122">
        <v>0</v>
      </c>
      <c r="Z41" s="122">
        <v>0</v>
      </c>
      <c r="AA41" s="122">
        <v>0</v>
      </c>
      <c r="AB41" s="122">
        <v>0</v>
      </c>
      <c r="AC41" s="122">
        <f t="shared" si="9"/>
        <v>0</v>
      </c>
      <c r="AD41" s="122">
        <v>0</v>
      </c>
      <c r="AE41" s="122">
        <v>0</v>
      </c>
      <c r="AF41" s="122">
        <f t="shared" si="10"/>
        <v>16</v>
      </c>
      <c r="AG41" s="122">
        <v>16</v>
      </c>
      <c r="AH41" s="122">
        <v>0</v>
      </c>
      <c r="AI41" s="122">
        <v>0</v>
      </c>
      <c r="AJ41" s="122">
        <f t="shared" si="11"/>
        <v>135</v>
      </c>
      <c r="AK41" s="122">
        <v>135</v>
      </c>
      <c r="AL41" s="122">
        <v>0</v>
      </c>
      <c r="AM41" s="122">
        <v>0</v>
      </c>
      <c r="AN41" s="122">
        <v>0</v>
      </c>
      <c r="AO41" s="122">
        <v>0</v>
      </c>
      <c r="AP41" s="122">
        <v>0</v>
      </c>
      <c r="AQ41" s="122">
        <v>0</v>
      </c>
      <c r="AR41" s="122">
        <v>0</v>
      </c>
      <c r="AS41" s="122">
        <v>0</v>
      </c>
      <c r="AT41" s="122">
        <f t="shared" si="12"/>
        <v>16</v>
      </c>
      <c r="AU41" s="122">
        <v>16</v>
      </c>
      <c r="AV41" s="122">
        <v>0</v>
      </c>
      <c r="AW41" s="122">
        <v>0</v>
      </c>
      <c r="AX41" s="122">
        <v>0</v>
      </c>
      <c r="AY41" s="122">
        <v>0</v>
      </c>
      <c r="AZ41" s="122">
        <f t="shared" si="13"/>
        <v>0</v>
      </c>
      <c r="BA41" s="122">
        <v>0</v>
      </c>
      <c r="BB41" s="122">
        <v>0</v>
      </c>
      <c r="BC41" s="122">
        <v>0</v>
      </c>
    </row>
    <row r="42" spans="1:55" s="106" customFormat="1" ht="12" customHeight="1">
      <c r="A42" s="109" t="s">
        <v>164</v>
      </c>
      <c r="B42" s="110" t="s">
        <v>234</v>
      </c>
      <c r="C42" s="109" t="s">
        <v>235</v>
      </c>
      <c r="D42" s="122">
        <f t="shared" si="2"/>
        <v>8884</v>
      </c>
      <c r="E42" s="122">
        <f t="shared" si="3"/>
        <v>0</v>
      </c>
      <c r="F42" s="122">
        <v>0</v>
      </c>
      <c r="G42" s="122">
        <v>0</v>
      </c>
      <c r="H42" s="122">
        <f t="shared" si="4"/>
        <v>4657</v>
      </c>
      <c r="I42" s="122">
        <v>4657</v>
      </c>
      <c r="J42" s="122">
        <v>0</v>
      </c>
      <c r="K42" s="122">
        <f t="shared" si="5"/>
        <v>4227</v>
      </c>
      <c r="L42" s="122">
        <v>0</v>
      </c>
      <c r="M42" s="122">
        <v>4227</v>
      </c>
      <c r="N42" s="122">
        <f t="shared" si="6"/>
        <v>8884</v>
      </c>
      <c r="O42" s="122">
        <f t="shared" si="7"/>
        <v>4657</v>
      </c>
      <c r="P42" s="122">
        <v>4657</v>
      </c>
      <c r="Q42" s="122">
        <v>0</v>
      </c>
      <c r="R42" s="122">
        <v>0</v>
      </c>
      <c r="S42" s="122">
        <v>0</v>
      </c>
      <c r="T42" s="122">
        <v>0</v>
      </c>
      <c r="U42" s="122">
        <v>0</v>
      </c>
      <c r="V42" s="122">
        <f t="shared" si="8"/>
        <v>4227</v>
      </c>
      <c r="W42" s="122">
        <v>4227</v>
      </c>
      <c r="X42" s="122">
        <v>0</v>
      </c>
      <c r="Y42" s="122">
        <v>0</v>
      </c>
      <c r="Z42" s="122">
        <v>0</v>
      </c>
      <c r="AA42" s="122">
        <v>0</v>
      </c>
      <c r="AB42" s="122">
        <v>0</v>
      </c>
      <c r="AC42" s="122">
        <f t="shared" si="9"/>
        <v>0</v>
      </c>
      <c r="AD42" s="122">
        <v>0</v>
      </c>
      <c r="AE42" s="122">
        <v>0</v>
      </c>
      <c r="AF42" s="122">
        <f t="shared" si="10"/>
        <v>0</v>
      </c>
      <c r="AG42" s="122">
        <v>0</v>
      </c>
      <c r="AH42" s="122">
        <v>0</v>
      </c>
      <c r="AI42" s="122">
        <v>0</v>
      </c>
      <c r="AJ42" s="122">
        <f t="shared" si="11"/>
        <v>0</v>
      </c>
      <c r="AK42" s="122"/>
      <c r="AL42" s="122">
        <v>0</v>
      </c>
      <c r="AM42" s="122">
        <v>0</v>
      </c>
      <c r="AN42" s="122">
        <v>0</v>
      </c>
      <c r="AO42" s="122">
        <v>0</v>
      </c>
      <c r="AP42" s="122">
        <v>0</v>
      </c>
      <c r="AQ42" s="122">
        <v>0</v>
      </c>
      <c r="AR42" s="122">
        <v>0</v>
      </c>
      <c r="AS42" s="122">
        <v>0</v>
      </c>
      <c r="AT42" s="122">
        <f t="shared" si="12"/>
        <v>0</v>
      </c>
      <c r="AU42" s="122">
        <v>0</v>
      </c>
      <c r="AV42" s="122">
        <v>0</v>
      </c>
      <c r="AW42" s="122">
        <v>0</v>
      </c>
      <c r="AX42" s="122">
        <v>0</v>
      </c>
      <c r="AY42" s="122">
        <v>0</v>
      </c>
      <c r="AZ42" s="122">
        <f t="shared" si="13"/>
        <v>71</v>
      </c>
      <c r="BA42" s="122">
        <v>71</v>
      </c>
      <c r="BB42" s="122">
        <v>0</v>
      </c>
      <c r="BC42" s="122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SheetLayoutView="85" zoomScalePageLayoutView="0" workbookViewId="0" topLeftCell="A1">
      <selection activeCell="C3" sqref="C3"/>
    </sheetView>
  </sheetViews>
  <sheetFormatPr defaultColWidth="0" defaultRowHeight="14.25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0" hidden="1" customWidth="1"/>
    <col min="33" max="33" width="5" style="10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48"/>
      <c r="B2" s="11" t="s">
        <v>123</v>
      </c>
      <c r="C2" s="44" t="s">
        <v>355</v>
      </c>
      <c r="D2" s="94" t="s">
        <v>124</v>
      </c>
      <c r="E2" s="2"/>
      <c r="F2" s="2"/>
      <c r="G2" s="2"/>
      <c r="H2" s="2"/>
      <c r="I2" s="2"/>
      <c r="J2" s="2"/>
      <c r="K2" s="2"/>
      <c r="L2" s="2" t="str">
        <f>LEFT(C2,2)</f>
        <v>04</v>
      </c>
      <c r="M2" s="2" t="str">
        <f>IF(L2&lt;&gt;"",VLOOKUP(L2,$AI$6:$AJ$52,2,FALSE),"-")</f>
        <v>宮城県</v>
      </c>
      <c r="AA2" s="1">
        <f>IF(VALUE(C2)=0,0,1)</f>
        <v>1</v>
      </c>
      <c r="AB2" s="10" t="str">
        <f>IF(AA2=0,"",VLOOKUP(C2,'水洗化人口等'!B7:C42,2,FALSE))</f>
        <v>合計</v>
      </c>
      <c r="AC2" s="10"/>
      <c r="AD2" s="46">
        <f>IF(AA2=0,1,IF(ISERROR(AB2),1,0))</f>
        <v>0</v>
      </c>
      <c r="AF2" s="10">
        <f>COUNTA('水洗化人口等'!B7:B42)+6</f>
        <v>42</v>
      </c>
      <c r="AG2" s="10">
        <f>IF(AA2=0,0,VLOOKUP(C2,AF5:AG300,2,FALSE))</f>
        <v>7</v>
      </c>
    </row>
    <row r="3" ht="13.5">
      <c r="AD3" s="46"/>
    </row>
    <row r="4" spans="2:30" ht="13.5">
      <c r="B4" s="12" t="s">
        <v>163</v>
      </c>
      <c r="C4" s="13"/>
      <c r="AA4" s="43"/>
      <c r="AB4" s="47"/>
      <c r="AC4" s="47"/>
      <c r="AD4" s="47"/>
    </row>
    <row r="5" spans="10:33" ht="14.25" thickBot="1">
      <c r="J5" s="14"/>
      <c r="AF5" s="10">
        <f>+'水洗化人口等'!B5</f>
        <v>0</v>
      </c>
      <c r="AG5" s="10">
        <v>5</v>
      </c>
    </row>
    <row r="6" spans="6:36" ht="27.75" thickBot="1">
      <c r="F6" s="157" t="s">
        <v>125</v>
      </c>
      <c r="G6" s="158"/>
      <c r="H6" s="38" t="s">
        <v>126</v>
      </c>
      <c r="I6" s="38" t="s">
        <v>127</v>
      </c>
      <c r="J6" s="38" t="s">
        <v>128</v>
      </c>
      <c r="K6" s="4" t="s">
        <v>129</v>
      </c>
      <c r="L6" s="15" t="s">
        <v>130</v>
      </c>
      <c r="M6" s="39" t="s">
        <v>131</v>
      </c>
      <c r="AF6" s="10">
        <f>+'水洗化人口等'!B6</f>
        <v>0</v>
      </c>
      <c r="AG6" s="10">
        <v>6</v>
      </c>
      <c r="AI6" s="42" t="s">
        <v>236</v>
      </c>
      <c r="AJ6" s="2" t="s">
        <v>53</v>
      </c>
    </row>
    <row r="7" spans="2:36" ht="16.5" customHeight="1">
      <c r="B7" s="166" t="s">
        <v>132</v>
      </c>
      <c r="C7" s="5" t="s">
        <v>133</v>
      </c>
      <c r="D7" s="16">
        <f>AD7</f>
        <v>361080</v>
      </c>
      <c r="F7" s="161" t="s">
        <v>134</v>
      </c>
      <c r="G7" s="6" t="s">
        <v>100</v>
      </c>
      <c r="H7" s="17">
        <f aca="true" t="shared" si="0" ref="H7:H12">AD14</f>
        <v>282441</v>
      </c>
      <c r="I7" s="17">
        <f aca="true" t="shared" si="1" ref="I7:I12">AD24</f>
        <v>185626</v>
      </c>
      <c r="J7" s="17">
        <f aca="true" t="shared" si="2" ref="J7:J12">SUM(H7:I7)</f>
        <v>468067</v>
      </c>
      <c r="K7" s="18">
        <f aca="true" t="shared" si="3" ref="K7:K12">IF(J$13&gt;0,J7/J$13,0)</f>
        <v>0.9999401830824939</v>
      </c>
      <c r="L7" s="19">
        <f>AD34</f>
        <v>5273</v>
      </c>
      <c r="M7" s="20">
        <f>AD37</f>
        <v>514</v>
      </c>
      <c r="AA7" s="3" t="s">
        <v>237</v>
      </c>
      <c r="AB7" s="45" t="s">
        <v>238</v>
      </c>
      <c r="AC7" s="45" t="s">
        <v>239</v>
      </c>
      <c r="AD7" s="10">
        <f aca="true" ca="1" t="shared" si="4" ref="AD7:AD53">IF(AD$2=0,INDIRECT(AB7&amp;"!"&amp;AC7&amp;$AG$2),0)</f>
        <v>361080</v>
      </c>
      <c r="AF7" s="42" t="str">
        <f>+'水洗化人口等'!B7</f>
        <v>04000</v>
      </c>
      <c r="AG7" s="10">
        <v>7</v>
      </c>
      <c r="AI7" s="42" t="s">
        <v>240</v>
      </c>
      <c r="AJ7" s="2" t="s">
        <v>52</v>
      </c>
    </row>
    <row r="8" spans="2:36" ht="16.5" customHeight="1">
      <c r="B8" s="167"/>
      <c r="C8" s="6" t="s">
        <v>68</v>
      </c>
      <c r="D8" s="21">
        <f>AD8</f>
        <v>5174</v>
      </c>
      <c r="F8" s="162"/>
      <c r="G8" s="6" t="s">
        <v>102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3" t="s">
        <v>241</v>
      </c>
      <c r="AB8" s="45" t="s">
        <v>238</v>
      </c>
      <c r="AC8" s="45" t="s">
        <v>242</v>
      </c>
      <c r="AD8" s="10">
        <f ca="1" t="shared" si="4"/>
        <v>5174</v>
      </c>
      <c r="AF8" s="42" t="str">
        <f>+'水洗化人口等'!B8</f>
        <v>04100</v>
      </c>
      <c r="AG8" s="10">
        <v>8</v>
      </c>
      <c r="AI8" s="42" t="s">
        <v>243</v>
      </c>
      <c r="AJ8" s="2" t="s">
        <v>51</v>
      </c>
    </row>
    <row r="9" spans="2:36" ht="16.5" customHeight="1">
      <c r="B9" s="168"/>
      <c r="C9" s="7" t="s">
        <v>135</v>
      </c>
      <c r="D9" s="22">
        <f>SUM(D7:D8)</f>
        <v>366254</v>
      </c>
      <c r="F9" s="162"/>
      <c r="G9" s="6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3" t="s">
        <v>244</v>
      </c>
      <c r="AB9" s="45" t="s">
        <v>238</v>
      </c>
      <c r="AC9" s="45" t="s">
        <v>245</v>
      </c>
      <c r="AD9" s="10">
        <f ca="1" t="shared" si="4"/>
        <v>1706501</v>
      </c>
      <c r="AF9" s="42" t="str">
        <f>+'水洗化人口等'!B9</f>
        <v>04202</v>
      </c>
      <c r="AG9" s="10">
        <v>9</v>
      </c>
      <c r="AI9" s="42" t="s">
        <v>246</v>
      </c>
      <c r="AJ9" s="2" t="s">
        <v>50</v>
      </c>
    </row>
    <row r="10" spans="2:36" ht="16.5" customHeight="1">
      <c r="B10" s="169" t="s">
        <v>137</v>
      </c>
      <c r="C10" s="95" t="s">
        <v>136</v>
      </c>
      <c r="D10" s="21">
        <f>AD9</f>
        <v>1706501</v>
      </c>
      <c r="F10" s="162"/>
      <c r="G10" s="6" t="s">
        <v>115</v>
      </c>
      <c r="H10" s="17">
        <f t="shared" si="0"/>
        <v>0</v>
      </c>
      <c r="I10" s="17">
        <f t="shared" si="1"/>
        <v>0</v>
      </c>
      <c r="J10" s="17">
        <f t="shared" si="2"/>
        <v>0</v>
      </c>
      <c r="K10" s="18">
        <f t="shared" si="3"/>
        <v>0</v>
      </c>
      <c r="L10" s="23" t="s">
        <v>138</v>
      </c>
      <c r="M10" s="24" t="s">
        <v>138</v>
      </c>
      <c r="AA10" s="3" t="s">
        <v>247</v>
      </c>
      <c r="AB10" s="45" t="s">
        <v>238</v>
      </c>
      <c r="AC10" s="45" t="s">
        <v>248</v>
      </c>
      <c r="AD10" s="10">
        <f ca="1" t="shared" si="4"/>
        <v>6361</v>
      </c>
      <c r="AF10" s="42" t="str">
        <f>+'水洗化人口等'!B10</f>
        <v>04203</v>
      </c>
      <c r="AG10" s="10">
        <v>10</v>
      </c>
      <c r="AI10" s="42" t="s">
        <v>249</v>
      </c>
      <c r="AJ10" s="2" t="s">
        <v>49</v>
      </c>
    </row>
    <row r="11" spans="2:36" ht="16.5" customHeight="1">
      <c r="B11" s="170"/>
      <c r="C11" s="6" t="s">
        <v>139</v>
      </c>
      <c r="D11" s="21">
        <f>AD10</f>
        <v>6361</v>
      </c>
      <c r="F11" s="162"/>
      <c r="G11" s="6" t="s">
        <v>117</v>
      </c>
      <c r="H11" s="17">
        <f t="shared" si="0"/>
        <v>22</v>
      </c>
      <c r="I11" s="17">
        <f t="shared" si="1"/>
        <v>0</v>
      </c>
      <c r="J11" s="17">
        <f t="shared" si="2"/>
        <v>22</v>
      </c>
      <c r="K11" s="18">
        <f t="shared" si="3"/>
        <v>4.69990066119057E-05</v>
      </c>
      <c r="L11" s="23" t="s">
        <v>138</v>
      </c>
      <c r="M11" s="24" t="s">
        <v>138</v>
      </c>
      <c r="AA11" s="3" t="s">
        <v>250</v>
      </c>
      <c r="AB11" s="45" t="s">
        <v>238</v>
      </c>
      <c r="AC11" s="45" t="s">
        <v>251</v>
      </c>
      <c r="AD11" s="10">
        <f ca="1" t="shared" si="4"/>
        <v>245617</v>
      </c>
      <c r="AF11" s="42" t="str">
        <f>+'水洗化人口等'!B11</f>
        <v>04205</v>
      </c>
      <c r="AG11" s="10">
        <v>11</v>
      </c>
      <c r="AI11" s="42" t="s">
        <v>252</v>
      </c>
      <c r="AJ11" s="2" t="s">
        <v>48</v>
      </c>
    </row>
    <row r="12" spans="2:36" ht="16.5" customHeight="1">
      <c r="B12" s="170"/>
      <c r="C12" s="6" t="s">
        <v>140</v>
      </c>
      <c r="D12" s="21">
        <f>AD11</f>
        <v>245617</v>
      </c>
      <c r="F12" s="162"/>
      <c r="G12" s="6" t="s">
        <v>119</v>
      </c>
      <c r="H12" s="17">
        <f t="shared" si="0"/>
        <v>0</v>
      </c>
      <c r="I12" s="17">
        <f t="shared" si="1"/>
        <v>6</v>
      </c>
      <c r="J12" s="17">
        <f t="shared" si="2"/>
        <v>6</v>
      </c>
      <c r="K12" s="18">
        <f t="shared" si="3"/>
        <v>1.2817910894156101E-05</v>
      </c>
      <c r="L12" s="23" t="s">
        <v>138</v>
      </c>
      <c r="M12" s="24" t="s">
        <v>138</v>
      </c>
      <c r="AA12" s="3" t="s">
        <v>253</v>
      </c>
      <c r="AB12" s="45" t="s">
        <v>238</v>
      </c>
      <c r="AC12" s="45" t="s">
        <v>254</v>
      </c>
      <c r="AD12" s="10">
        <f ca="1" t="shared" si="4"/>
        <v>150124</v>
      </c>
      <c r="AF12" s="42" t="str">
        <f>+'水洗化人口等'!B12</f>
        <v>04206</v>
      </c>
      <c r="AG12" s="10">
        <v>12</v>
      </c>
      <c r="AI12" s="42" t="s">
        <v>255</v>
      </c>
      <c r="AJ12" s="2" t="s">
        <v>47</v>
      </c>
    </row>
    <row r="13" spans="2:36" ht="16.5" customHeight="1">
      <c r="B13" s="171"/>
      <c r="C13" s="7" t="s">
        <v>135</v>
      </c>
      <c r="D13" s="22">
        <f>SUM(D10:D12)</f>
        <v>1958479</v>
      </c>
      <c r="F13" s="163"/>
      <c r="G13" s="6" t="s">
        <v>135</v>
      </c>
      <c r="H13" s="17">
        <f>SUM(H7:H12)</f>
        <v>282463</v>
      </c>
      <c r="I13" s="17">
        <f>SUM(I7:I12)</f>
        <v>185632</v>
      </c>
      <c r="J13" s="17">
        <f>SUM(J7:J12)</f>
        <v>468095</v>
      </c>
      <c r="K13" s="18">
        <v>1</v>
      </c>
      <c r="L13" s="23" t="s">
        <v>138</v>
      </c>
      <c r="M13" s="24" t="s">
        <v>138</v>
      </c>
      <c r="AA13" s="3" t="s">
        <v>256</v>
      </c>
      <c r="AB13" s="45" t="s">
        <v>238</v>
      </c>
      <c r="AC13" s="45" t="s">
        <v>257</v>
      </c>
      <c r="AD13" s="10">
        <f ca="1" t="shared" si="4"/>
        <v>13771</v>
      </c>
      <c r="AF13" s="42" t="str">
        <f>+'水洗化人口等'!B13</f>
        <v>04207</v>
      </c>
      <c r="AG13" s="10">
        <v>13</v>
      </c>
      <c r="AI13" s="42" t="s">
        <v>258</v>
      </c>
      <c r="AJ13" s="2" t="s">
        <v>46</v>
      </c>
    </row>
    <row r="14" spans="2:36" ht="16.5" customHeight="1" thickBot="1">
      <c r="B14" s="159" t="s">
        <v>141</v>
      </c>
      <c r="C14" s="160"/>
      <c r="D14" s="25">
        <f>SUM(D9,D13)</f>
        <v>2324733</v>
      </c>
      <c r="F14" s="164" t="s">
        <v>142</v>
      </c>
      <c r="G14" s="165"/>
      <c r="H14" s="17">
        <f>AD20</f>
        <v>5385</v>
      </c>
      <c r="I14" s="17">
        <f>AD30</f>
        <v>0</v>
      </c>
      <c r="J14" s="17">
        <f>SUM(H14:I14)</f>
        <v>5385</v>
      </c>
      <c r="K14" s="26" t="s">
        <v>138</v>
      </c>
      <c r="L14" s="23" t="s">
        <v>138</v>
      </c>
      <c r="M14" s="24" t="s">
        <v>138</v>
      </c>
      <c r="AA14" s="3" t="s">
        <v>259</v>
      </c>
      <c r="AB14" s="45" t="s">
        <v>260</v>
      </c>
      <c r="AC14" s="45" t="s">
        <v>254</v>
      </c>
      <c r="AD14" s="10">
        <f ca="1" t="shared" si="4"/>
        <v>282441</v>
      </c>
      <c r="AF14" s="42" t="str">
        <f>+'水洗化人口等'!B14</f>
        <v>04208</v>
      </c>
      <c r="AG14" s="10">
        <v>14</v>
      </c>
      <c r="AI14" s="42" t="s">
        <v>261</v>
      </c>
      <c r="AJ14" s="2" t="s">
        <v>45</v>
      </c>
    </row>
    <row r="15" spans="2:36" ht="16.5" customHeight="1" thickBot="1">
      <c r="B15" s="159" t="s">
        <v>59</v>
      </c>
      <c r="C15" s="160"/>
      <c r="D15" s="25">
        <f>AD13</f>
        <v>13771</v>
      </c>
      <c r="F15" s="159" t="s">
        <v>54</v>
      </c>
      <c r="G15" s="160"/>
      <c r="H15" s="27">
        <f>SUM(H13:H14)</f>
        <v>287848</v>
      </c>
      <c r="I15" s="27">
        <f>SUM(I13:I14)</f>
        <v>185632</v>
      </c>
      <c r="J15" s="27">
        <f>SUM(J13:J14)</f>
        <v>473480</v>
      </c>
      <c r="K15" s="28" t="s">
        <v>138</v>
      </c>
      <c r="L15" s="29">
        <f>SUM(L7:L9)</f>
        <v>5273</v>
      </c>
      <c r="M15" s="30">
        <f>SUM(M7:M9)</f>
        <v>514</v>
      </c>
      <c r="AA15" s="3" t="s">
        <v>262</v>
      </c>
      <c r="AB15" s="45" t="s">
        <v>260</v>
      </c>
      <c r="AC15" s="45" t="s">
        <v>263</v>
      </c>
      <c r="AD15" s="10">
        <f ca="1" t="shared" si="4"/>
        <v>0</v>
      </c>
      <c r="AF15" s="42" t="str">
        <f>+'水洗化人口等'!B15</f>
        <v>04209</v>
      </c>
      <c r="AG15" s="10">
        <v>15</v>
      </c>
      <c r="AI15" s="42" t="s">
        <v>264</v>
      </c>
      <c r="AJ15" s="2" t="s">
        <v>44</v>
      </c>
    </row>
    <row r="16" spans="2:36" ht="16.5" customHeight="1" thickBot="1">
      <c r="B16" s="96" t="s">
        <v>143</v>
      </c>
      <c r="AA16" s="3" t="s">
        <v>265</v>
      </c>
      <c r="AB16" s="45" t="s">
        <v>260</v>
      </c>
      <c r="AC16" s="45" t="s">
        <v>257</v>
      </c>
      <c r="AD16" s="10">
        <f ca="1" t="shared" si="4"/>
        <v>0</v>
      </c>
      <c r="AF16" s="42" t="str">
        <f>+'水洗化人口等'!B16</f>
        <v>04211</v>
      </c>
      <c r="AG16" s="10">
        <v>16</v>
      </c>
      <c r="AI16" s="42" t="s">
        <v>266</v>
      </c>
      <c r="AJ16" s="2" t="s">
        <v>43</v>
      </c>
    </row>
    <row r="17" spans="3:36" ht="16.5" customHeight="1" thickBot="1">
      <c r="C17" s="31">
        <f>AD12</f>
        <v>150124</v>
      </c>
      <c r="D17" s="3" t="s">
        <v>144</v>
      </c>
      <c r="J17" s="14"/>
      <c r="AA17" s="3" t="s">
        <v>267</v>
      </c>
      <c r="AB17" s="45" t="s">
        <v>260</v>
      </c>
      <c r="AC17" s="45" t="s">
        <v>268</v>
      </c>
      <c r="AD17" s="10">
        <f ca="1" t="shared" si="4"/>
        <v>0</v>
      </c>
      <c r="AF17" s="42" t="str">
        <f>+'水洗化人口等'!B17</f>
        <v>04212</v>
      </c>
      <c r="AG17" s="10">
        <v>17</v>
      </c>
      <c r="AI17" s="42" t="s">
        <v>269</v>
      </c>
      <c r="AJ17" s="2" t="s">
        <v>42</v>
      </c>
    </row>
    <row r="18" spans="6:36" ht="30" customHeight="1">
      <c r="F18" s="157" t="s">
        <v>145</v>
      </c>
      <c r="G18" s="158"/>
      <c r="H18" s="38" t="s">
        <v>126</v>
      </c>
      <c r="I18" s="38" t="s">
        <v>127</v>
      </c>
      <c r="J18" s="41" t="s">
        <v>128</v>
      </c>
      <c r="AA18" s="3" t="s">
        <v>270</v>
      </c>
      <c r="AB18" s="45" t="s">
        <v>260</v>
      </c>
      <c r="AC18" s="45" t="s">
        <v>271</v>
      </c>
      <c r="AD18" s="10">
        <f ca="1" t="shared" si="4"/>
        <v>22</v>
      </c>
      <c r="AF18" s="42" t="str">
        <f>+'水洗化人口等'!B18</f>
        <v>04213</v>
      </c>
      <c r="AG18" s="10">
        <v>18</v>
      </c>
      <c r="AI18" s="42" t="s">
        <v>272</v>
      </c>
      <c r="AJ18" s="2" t="s">
        <v>41</v>
      </c>
    </row>
    <row r="19" spans="3:36" ht="16.5" customHeight="1">
      <c r="C19" s="40" t="s">
        <v>146</v>
      </c>
      <c r="D19" s="9">
        <f>IF(D$14&gt;0,D13/D$14,0)</f>
        <v>0.8424533053903395</v>
      </c>
      <c r="F19" s="164" t="s">
        <v>147</v>
      </c>
      <c r="G19" s="165"/>
      <c r="H19" s="17">
        <f>AD21</f>
        <v>0</v>
      </c>
      <c r="I19" s="17">
        <f>AD31</f>
        <v>0</v>
      </c>
      <c r="J19" s="21">
        <f>SUM(H19:I19)</f>
        <v>0</v>
      </c>
      <c r="AA19" s="3" t="s">
        <v>273</v>
      </c>
      <c r="AB19" s="45" t="s">
        <v>260</v>
      </c>
      <c r="AC19" s="45" t="s">
        <v>274</v>
      </c>
      <c r="AD19" s="10">
        <f ca="1" t="shared" si="4"/>
        <v>0</v>
      </c>
      <c r="AF19" s="42" t="str">
        <f>+'水洗化人口等'!B19</f>
        <v>04214</v>
      </c>
      <c r="AG19" s="10">
        <v>19</v>
      </c>
      <c r="AI19" s="42" t="s">
        <v>275</v>
      </c>
      <c r="AJ19" s="2" t="s">
        <v>40</v>
      </c>
    </row>
    <row r="20" spans="3:36" ht="16.5" customHeight="1">
      <c r="C20" s="40" t="s">
        <v>148</v>
      </c>
      <c r="D20" s="9">
        <f>IF(D$14&gt;0,D9/D$14,0)</f>
        <v>0.15754669460966056</v>
      </c>
      <c r="F20" s="164" t="s">
        <v>149</v>
      </c>
      <c r="G20" s="165"/>
      <c r="H20" s="17">
        <f>AD22</f>
        <v>117138</v>
      </c>
      <c r="I20" s="17">
        <f>AD32</f>
        <v>1647</v>
      </c>
      <c r="J20" s="21">
        <f>SUM(H20:I20)</f>
        <v>118785</v>
      </c>
      <c r="AA20" s="3" t="s">
        <v>276</v>
      </c>
      <c r="AB20" s="45" t="s">
        <v>260</v>
      </c>
      <c r="AC20" s="45" t="s">
        <v>277</v>
      </c>
      <c r="AD20" s="10">
        <f ca="1" t="shared" si="4"/>
        <v>5385</v>
      </c>
      <c r="AF20" s="42" t="str">
        <f>+'水洗化人口等'!B20</f>
        <v>04215</v>
      </c>
      <c r="AG20" s="10">
        <v>20</v>
      </c>
      <c r="AI20" s="42" t="s">
        <v>278</v>
      </c>
      <c r="AJ20" s="2" t="s">
        <v>39</v>
      </c>
    </row>
    <row r="21" spans="3:36" ht="16.5" customHeight="1">
      <c r="C21" s="40" t="s">
        <v>150</v>
      </c>
      <c r="D21" s="9">
        <f>IF(D$14&gt;0,D10/D$14,0)</f>
        <v>0.7340632236046032</v>
      </c>
      <c r="F21" s="164" t="s">
        <v>151</v>
      </c>
      <c r="G21" s="165"/>
      <c r="H21" s="17">
        <f>AD23</f>
        <v>165303</v>
      </c>
      <c r="I21" s="17">
        <f>AD33</f>
        <v>183941</v>
      </c>
      <c r="J21" s="21">
        <f>SUM(H21:I21)</f>
        <v>349244</v>
      </c>
      <c r="AA21" s="3" t="s">
        <v>279</v>
      </c>
      <c r="AB21" s="45" t="s">
        <v>260</v>
      </c>
      <c r="AC21" s="45" t="s">
        <v>280</v>
      </c>
      <c r="AD21" s="10">
        <f ca="1" t="shared" si="4"/>
        <v>0</v>
      </c>
      <c r="AF21" s="42" t="str">
        <f>+'水洗化人口等'!B21</f>
        <v>04301</v>
      </c>
      <c r="AG21" s="10">
        <v>21</v>
      </c>
      <c r="AI21" s="42" t="s">
        <v>281</v>
      </c>
      <c r="AJ21" s="2" t="s">
        <v>38</v>
      </c>
    </row>
    <row r="22" spans="3:36" ht="16.5" customHeight="1" thickBot="1">
      <c r="C22" s="40" t="s">
        <v>152</v>
      </c>
      <c r="D22" s="9">
        <f>IF(D$14&gt;0,D12/D$14,0)</f>
        <v>0.10565385358232537</v>
      </c>
      <c r="F22" s="159" t="s">
        <v>54</v>
      </c>
      <c r="G22" s="160"/>
      <c r="H22" s="27">
        <f>SUM(H19:H21)</f>
        <v>282441</v>
      </c>
      <c r="I22" s="27">
        <f>SUM(I19:I21)</f>
        <v>185588</v>
      </c>
      <c r="J22" s="32">
        <f>SUM(J19:J21)</f>
        <v>468029</v>
      </c>
      <c r="AA22" s="3" t="s">
        <v>282</v>
      </c>
      <c r="AB22" s="45" t="s">
        <v>260</v>
      </c>
      <c r="AC22" s="45" t="s">
        <v>283</v>
      </c>
      <c r="AD22" s="10">
        <f ca="1" t="shared" si="4"/>
        <v>117138</v>
      </c>
      <c r="AF22" s="42" t="str">
        <f>+'水洗化人口等'!B22</f>
        <v>04302</v>
      </c>
      <c r="AG22" s="10">
        <v>22</v>
      </c>
      <c r="AI22" s="42" t="s">
        <v>284</v>
      </c>
      <c r="AJ22" s="2" t="s">
        <v>37</v>
      </c>
    </row>
    <row r="23" spans="3:36" ht="16.5" customHeight="1">
      <c r="C23" s="40" t="s">
        <v>153</v>
      </c>
      <c r="D23" s="9">
        <f>IF(D$14&gt;0,C17/D$14,0)</f>
        <v>0.06457687829096932</v>
      </c>
      <c r="F23" s="8"/>
      <c r="J23" s="33"/>
      <c r="AA23" s="3" t="s">
        <v>285</v>
      </c>
      <c r="AB23" s="45" t="s">
        <v>260</v>
      </c>
      <c r="AC23" s="45" t="s">
        <v>286</v>
      </c>
      <c r="AD23" s="10">
        <f ca="1" t="shared" si="4"/>
        <v>165303</v>
      </c>
      <c r="AF23" s="42" t="str">
        <f>+'水洗化人口等'!B23</f>
        <v>04321</v>
      </c>
      <c r="AG23" s="10">
        <v>23</v>
      </c>
      <c r="AI23" s="42" t="s">
        <v>287</v>
      </c>
      <c r="AJ23" s="2" t="s">
        <v>36</v>
      </c>
    </row>
    <row r="24" spans="3:36" ht="16.5" customHeight="1" thickBot="1">
      <c r="C24" s="40" t="s">
        <v>154</v>
      </c>
      <c r="D24" s="9">
        <f>IF(D$9&gt;0,D7/D$9,0)</f>
        <v>0.9858731918286217</v>
      </c>
      <c r="J24" s="34" t="s">
        <v>155</v>
      </c>
      <c r="AA24" s="3" t="s">
        <v>259</v>
      </c>
      <c r="AB24" s="45" t="s">
        <v>260</v>
      </c>
      <c r="AC24" s="45" t="s">
        <v>288</v>
      </c>
      <c r="AD24" s="10">
        <f ca="1" t="shared" si="4"/>
        <v>185626</v>
      </c>
      <c r="AF24" s="42" t="str">
        <f>+'水洗化人口等'!B24</f>
        <v>04322</v>
      </c>
      <c r="AG24" s="10">
        <v>24</v>
      </c>
      <c r="AI24" s="42" t="s">
        <v>289</v>
      </c>
      <c r="AJ24" s="2" t="s">
        <v>35</v>
      </c>
    </row>
    <row r="25" spans="3:36" ht="16.5" customHeight="1">
      <c r="C25" s="40" t="s">
        <v>156</v>
      </c>
      <c r="D25" s="9">
        <f>IF(D$9&gt;0,D8/D$9,0)</f>
        <v>0.014126808171378333</v>
      </c>
      <c r="F25" s="182" t="s">
        <v>6</v>
      </c>
      <c r="G25" s="183"/>
      <c r="H25" s="183"/>
      <c r="I25" s="172" t="s">
        <v>157</v>
      </c>
      <c r="J25" s="174" t="s">
        <v>158</v>
      </c>
      <c r="AA25" s="3" t="s">
        <v>262</v>
      </c>
      <c r="AB25" s="45" t="s">
        <v>260</v>
      </c>
      <c r="AC25" s="45" t="s">
        <v>290</v>
      </c>
      <c r="AD25" s="10">
        <f ca="1" t="shared" si="4"/>
        <v>0</v>
      </c>
      <c r="AF25" s="42" t="str">
        <f>+'水洗化人口等'!B25</f>
        <v>04323</v>
      </c>
      <c r="AG25" s="10">
        <v>25</v>
      </c>
      <c r="AI25" s="42" t="s">
        <v>291</v>
      </c>
      <c r="AJ25" s="2" t="s">
        <v>34</v>
      </c>
    </row>
    <row r="26" spans="6:36" ht="16.5" customHeight="1">
      <c r="F26" s="184"/>
      <c r="G26" s="185"/>
      <c r="H26" s="185"/>
      <c r="I26" s="173"/>
      <c r="J26" s="175"/>
      <c r="AA26" s="3" t="s">
        <v>265</v>
      </c>
      <c r="AB26" s="45" t="s">
        <v>260</v>
      </c>
      <c r="AC26" s="45" t="s">
        <v>292</v>
      </c>
      <c r="AD26" s="10">
        <f ca="1" t="shared" si="4"/>
        <v>0</v>
      </c>
      <c r="AF26" s="42" t="str">
        <f>+'水洗化人口等'!B26</f>
        <v>04324</v>
      </c>
      <c r="AG26" s="10">
        <v>26</v>
      </c>
      <c r="AI26" s="42" t="s">
        <v>293</v>
      </c>
      <c r="AJ26" s="2" t="s">
        <v>33</v>
      </c>
    </row>
    <row r="27" spans="6:36" ht="16.5" customHeight="1">
      <c r="F27" s="176" t="s">
        <v>105</v>
      </c>
      <c r="G27" s="177"/>
      <c r="H27" s="178"/>
      <c r="I27" s="19">
        <f aca="true" t="shared" si="5" ref="I27:I35">AD40</f>
        <v>3375</v>
      </c>
      <c r="J27" s="35">
        <f>AD49</f>
        <v>528</v>
      </c>
      <c r="AA27" s="3" t="s">
        <v>267</v>
      </c>
      <c r="AB27" s="45" t="s">
        <v>260</v>
      </c>
      <c r="AC27" s="45" t="s">
        <v>294</v>
      </c>
      <c r="AD27" s="10">
        <f ca="1" t="shared" si="4"/>
        <v>0</v>
      </c>
      <c r="AF27" s="42" t="str">
        <f>+'水洗化人口等'!B27</f>
        <v>04341</v>
      </c>
      <c r="AG27" s="10">
        <v>27</v>
      </c>
      <c r="AI27" s="42" t="s">
        <v>295</v>
      </c>
      <c r="AJ27" s="2" t="s">
        <v>32</v>
      </c>
    </row>
    <row r="28" spans="6:36" ht="16.5" customHeight="1">
      <c r="F28" s="179" t="s">
        <v>159</v>
      </c>
      <c r="G28" s="180"/>
      <c r="H28" s="181"/>
      <c r="I28" s="19">
        <f t="shared" si="5"/>
        <v>1066</v>
      </c>
      <c r="J28" s="35">
        <f>AD50</f>
        <v>0</v>
      </c>
      <c r="AA28" s="3" t="s">
        <v>270</v>
      </c>
      <c r="AB28" s="45" t="s">
        <v>260</v>
      </c>
      <c r="AC28" s="45" t="s">
        <v>296</v>
      </c>
      <c r="AD28" s="10">
        <f ca="1" t="shared" si="4"/>
        <v>0</v>
      </c>
      <c r="AF28" s="42" t="str">
        <f>+'水洗化人口等'!B28</f>
        <v>04361</v>
      </c>
      <c r="AG28" s="10">
        <v>28</v>
      </c>
      <c r="AI28" s="42" t="s">
        <v>297</v>
      </c>
      <c r="AJ28" s="2" t="s">
        <v>31</v>
      </c>
    </row>
    <row r="29" spans="6:36" ht="16.5" customHeight="1">
      <c r="F29" s="176" t="s">
        <v>0</v>
      </c>
      <c r="G29" s="177"/>
      <c r="H29" s="178"/>
      <c r="I29" s="19">
        <f t="shared" si="5"/>
        <v>1509</v>
      </c>
      <c r="J29" s="35">
        <f>AD51</f>
        <v>1</v>
      </c>
      <c r="AA29" s="3" t="s">
        <v>273</v>
      </c>
      <c r="AB29" s="45" t="s">
        <v>260</v>
      </c>
      <c r="AC29" s="45" t="s">
        <v>298</v>
      </c>
      <c r="AD29" s="10">
        <f ca="1" t="shared" si="4"/>
        <v>6</v>
      </c>
      <c r="AF29" s="42" t="str">
        <f>+'水洗化人口等'!B29</f>
        <v>04362</v>
      </c>
      <c r="AG29" s="10">
        <v>29</v>
      </c>
      <c r="AI29" s="42" t="s">
        <v>299</v>
      </c>
      <c r="AJ29" s="2" t="s">
        <v>30</v>
      </c>
    </row>
    <row r="30" spans="6:36" ht="16.5" customHeight="1">
      <c r="F30" s="176" t="s">
        <v>102</v>
      </c>
      <c r="G30" s="177"/>
      <c r="H30" s="178"/>
      <c r="I30" s="19">
        <f t="shared" si="5"/>
        <v>0</v>
      </c>
      <c r="J30" s="35">
        <f>AD52</f>
        <v>0</v>
      </c>
      <c r="AA30" s="3" t="s">
        <v>276</v>
      </c>
      <c r="AB30" s="45" t="s">
        <v>260</v>
      </c>
      <c r="AC30" s="45" t="s">
        <v>300</v>
      </c>
      <c r="AD30" s="10">
        <f ca="1" t="shared" si="4"/>
        <v>0</v>
      </c>
      <c r="AF30" s="42" t="str">
        <f>+'水洗化人口等'!B30</f>
        <v>04401</v>
      </c>
      <c r="AG30" s="10">
        <v>30</v>
      </c>
      <c r="AI30" s="42" t="s">
        <v>301</v>
      </c>
      <c r="AJ30" s="2" t="s">
        <v>29</v>
      </c>
    </row>
    <row r="31" spans="6:36" ht="16.5" customHeight="1">
      <c r="F31" s="176" t="s">
        <v>1</v>
      </c>
      <c r="G31" s="177"/>
      <c r="H31" s="178"/>
      <c r="I31" s="19">
        <f t="shared" si="5"/>
        <v>0</v>
      </c>
      <c r="J31" s="35">
        <f>AD53</f>
        <v>0</v>
      </c>
      <c r="AA31" s="3" t="s">
        <v>279</v>
      </c>
      <c r="AB31" s="45" t="s">
        <v>260</v>
      </c>
      <c r="AC31" s="45" t="s">
        <v>302</v>
      </c>
      <c r="AD31" s="10">
        <f ca="1" t="shared" si="4"/>
        <v>0</v>
      </c>
      <c r="AF31" s="42" t="str">
        <f>+'水洗化人口等'!B31</f>
        <v>04404</v>
      </c>
      <c r="AG31" s="10">
        <v>31</v>
      </c>
      <c r="AI31" s="42" t="s">
        <v>303</v>
      </c>
      <c r="AJ31" s="2" t="s">
        <v>28</v>
      </c>
    </row>
    <row r="32" spans="6:36" ht="16.5" customHeight="1">
      <c r="F32" s="176" t="s">
        <v>2</v>
      </c>
      <c r="G32" s="177"/>
      <c r="H32" s="178"/>
      <c r="I32" s="19">
        <f t="shared" si="5"/>
        <v>0</v>
      </c>
      <c r="J32" s="24" t="s">
        <v>138</v>
      </c>
      <c r="AA32" s="3" t="s">
        <v>282</v>
      </c>
      <c r="AB32" s="45" t="s">
        <v>260</v>
      </c>
      <c r="AC32" s="45" t="s">
        <v>304</v>
      </c>
      <c r="AD32" s="10">
        <f ca="1" t="shared" si="4"/>
        <v>1647</v>
      </c>
      <c r="AF32" s="42" t="str">
        <f>+'水洗化人口等'!B32</f>
        <v>04406</v>
      </c>
      <c r="AG32" s="10">
        <v>32</v>
      </c>
      <c r="AI32" s="42" t="s">
        <v>305</v>
      </c>
      <c r="AJ32" s="2" t="s">
        <v>27</v>
      </c>
    </row>
    <row r="33" spans="6:36" ht="16.5" customHeight="1">
      <c r="F33" s="176" t="s">
        <v>3</v>
      </c>
      <c r="G33" s="177"/>
      <c r="H33" s="178"/>
      <c r="I33" s="19">
        <f t="shared" si="5"/>
        <v>0</v>
      </c>
      <c r="J33" s="24" t="s">
        <v>138</v>
      </c>
      <c r="AA33" s="3" t="s">
        <v>285</v>
      </c>
      <c r="AB33" s="45" t="s">
        <v>260</v>
      </c>
      <c r="AC33" s="45" t="s">
        <v>248</v>
      </c>
      <c r="AD33" s="10">
        <f ca="1" t="shared" si="4"/>
        <v>183941</v>
      </c>
      <c r="AF33" s="42" t="str">
        <f>+'水洗化人口等'!B33</f>
        <v>04421</v>
      </c>
      <c r="AG33" s="10">
        <v>33</v>
      </c>
      <c r="AI33" s="42" t="s">
        <v>306</v>
      </c>
      <c r="AJ33" s="2" t="s">
        <v>26</v>
      </c>
    </row>
    <row r="34" spans="6:36" ht="16.5" customHeight="1">
      <c r="F34" s="176" t="s">
        <v>4</v>
      </c>
      <c r="G34" s="177"/>
      <c r="H34" s="178"/>
      <c r="I34" s="19">
        <f t="shared" si="5"/>
        <v>0</v>
      </c>
      <c r="J34" s="24" t="s">
        <v>138</v>
      </c>
      <c r="AA34" s="3" t="s">
        <v>259</v>
      </c>
      <c r="AB34" s="45" t="s">
        <v>260</v>
      </c>
      <c r="AC34" s="45" t="s">
        <v>307</v>
      </c>
      <c r="AD34" s="45">
        <f ca="1" t="shared" si="4"/>
        <v>5273</v>
      </c>
      <c r="AF34" s="42" t="str">
        <f>+'水洗化人口等'!B34</f>
        <v>04422</v>
      </c>
      <c r="AG34" s="10">
        <v>34</v>
      </c>
      <c r="AI34" s="42" t="s">
        <v>308</v>
      </c>
      <c r="AJ34" s="2" t="s">
        <v>25</v>
      </c>
    </row>
    <row r="35" spans="6:36" ht="16.5" customHeight="1">
      <c r="F35" s="176" t="s">
        <v>5</v>
      </c>
      <c r="G35" s="177"/>
      <c r="H35" s="178"/>
      <c r="I35" s="19">
        <f t="shared" si="5"/>
        <v>3236</v>
      </c>
      <c r="J35" s="24" t="s">
        <v>138</v>
      </c>
      <c r="AA35" s="3" t="s">
        <v>262</v>
      </c>
      <c r="AB35" s="45" t="s">
        <v>260</v>
      </c>
      <c r="AC35" s="45" t="s">
        <v>309</v>
      </c>
      <c r="AD35" s="45">
        <f ca="1" t="shared" si="4"/>
        <v>0</v>
      </c>
      <c r="AF35" s="42" t="str">
        <f>+'水洗化人口等'!B35</f>
        <v>04423</v>
      </c>
      <c r="AG35" s="10">
        <v>35</v>
      </c>
      <c r="AI35" s="42" t="s">
        <v>310</v>
      </c>
      <c r="AJ35" s="2" t="s">
        <v>24</v>
      </c>
    </row>
    <row r="36" spans="6:36" ht="16.5" customHeight="1" thickBot="1">
      <c r="F36" s="186" t="s">
        <v>54</v>
      </c>
      <c r="G36" s="187"/>
      <c r="H36" s="188"/>
      <c r="I36" s="36">
        <f>SUM(I27:I35)</f>
        <v>9186</v>
      </c>
      <c r="J36" s="37">
        <f>SUM(J27:J31)</f>
        <v>529</v>
      </c>
      <c r="AA36" s="3" t="s">
        <v>265</v>
      </c>
      <c r="AB36" s="45" t="s">
        <v>260</v>
      </c>
      <c r="AC36" s="45" t="s">
        <v>311</v>
      </c>
      <c r="AD36" s="45">
        <f ca="1" t="shared" si="4"/>
        <v>0</v>
      </c>
      <c r="AF36" s="42" t="str">
        <f>+'水洗化人口等'!B36</f>
        <v>04424</v>
      </c>
      <c r="AG36" s="10">
        <v>36</v>
      </c>
      <c r="AI36" s="42" t="s">
        <v>312</v>
      </c>
      <c r="AJ36" s="2" t="s">
        <v>23</v>
      </c>
    </row>
    <row r="37" spans="27:36" ht="13.5">
      <c r="AA37" s="3" t="s">
        <v>259</v>
      </c>
      <c r="AB37" s="45" t="s">
        <v>260</v>
      </c>
      <c r="AC37" s="45" t="s">
        <v>313</v>
      </c>
      <c r="AD37" s="45">
        <f ca="1" t="shared" si="4"/>
        <v>514</v>
      </c>
      <c r="AF37" s="42" t="str">
        <f>+'水洗化人口等'!B37</f>
        <v>04444</v>
      </c>
      <c r="AG37" s="10">
        <v>37</v>
      </c>
      <c r="AI37" s="42" t="s">
        <v>314</v>
      </c>
      <c r="AJ37" s="2" t="s">
        <v>22</v>
      </c>
    </row>
    <row r="38" spans="27:36" ht="13.5" hidden="1">
      <c r="AA38" s="3" t="s">
        <v>262</v>
      </c>
      <c r="AB38" s="45" t="s">
        <v>260</v>
      </c>
      <c r="AC38" s="45" t="s">
        <v>315</v>
      </c>
      <c r="AD38" s="45">
        <f ca="1" t="shared" si="4"/>
        <v>0</v>
      </c>
      <c r="AF38" s="42" t="str">
        <f>+'水洗化人口等'!B38</f>
        <v>04445</v>
      </c>
      <c r="AG38" s="10">
        <v>38</v>
      </c>
      <c r="AI38" s="42" t="s">
        <v>316</v>
      </c>
      <c r="AJ38" s="2" t="s">
        <v>21</v>
      </c>
    </row>
    <row r="39" spans="27:36" ht="13.5" hidden="1">
      <c r="AA39" s="3" t="s">
        <v>265</v>
      </c>
      <c r="AB39" s="45" t="s">
        <v>260</v>
      </c>
      <c r="AC39" s="45" t="s">
        <v>317</v>
      </c>
      <c r="AD39" s="45">
        <f ca="1" t="shared" si="4"/>
        <v>0</v>
      </c>
      <c r="AF39" s="42" t="str">
        <f>+'水洗化人口等'!B39</f>
        <v>04501</v>
      </c>
      <c r="AG39" s="10">
        <v>39</v>
      </c>
      <c r="AI39" s="42" t="s">
        <v>318</v>
      </c>
      <c r="AJ39" s="2" t="s">
        <v>20</v>
      </c>
    </row>
    <row r="40" spans="27:36" ht="13.5" hidden="1">
      <c r="AA40" s="3" t="s">
        <v>319</v>
      </c>
      <c r="AB40" s="45" t="s">
        <v>260</v>
      </c>
      <c r="AC40" s="45" t="s">
        <v>320</v>
      </c>
      <c r="AD40" s="45">
        <f ca="1" t="shared" si="4"/>
        <v>3375</v>
      </c>
      <c r="AF40" s="42" t="str">
        <f>+'水洗化人口等'!B40</f>
        <v>04505</v>
      </c>
      <c r="AG40" s="10">
        <v>40</v>
      </c>
      <c r="AI40" s="42" t="s">
        <v>321</v>
      </c>
      <c r="AJ40" s="2" t="s">
        <v>19</v>
      </c>
    </row>
    <row r="41" spans="27:36" ht="13.5" hidden="1">
      <c r="AA41" s="3" t="s">
        <v>322</v>
      </c>
      <c r="AB41" s="45" t="s">
        <v>260</v>
      </c>
      <c r="AC41" s="45" t="s">
        <v>323</v>
      </c>
      <c r="AD41" s="45">
        <f ca="1" t="shared" si="4"/>
        <v>1066</v>
      </c>
      <c r="AF41" s="42" t="str">
        <f>+'水洗化人口等'!B41</f>
        <v>04581</v>
      </c>
      <c r="AG41" s="10">
        <v>41</v>
      </c>
      <c r="AI41" s="42" t="s">
        <v>324</v>
      </c>
      <c r="AJ41" s="2" t="s">
        <v>18</v>
      </c>
    </row>
    <row r="42" spans="27:36" ht="13.5" hidden="1">
      <c r="AA42" s="3" t="s">
        <v>325</v>
      </c>
      <c r="AB42" s="45" t="s">
        <v>260</v>
      </c>
      <c r="AC42" s="45" t="s">
        <v>326</v>
      </c>
      <c r="AD42" s="45">
        <f ca="1" t="shared" si="4"/>
        <v>1509</v>
      </c>
      <c r="AF42" s="42" t="str">
        <f>+'水洗化人口等'!B42</f>
        <v>04606</v>
      </c>
      <c r="AG42" s="10">
        <v>42</v>
      </c>
      <c r="AI42" s="42" t="s">
        <v>327</v>
      </c>
      <c r="AJ42" s="2" t="s">
        <v>17</v>
      </c>
    </row>
    <row r="43" spans="27:36" ht="13.5" hidden="1">
      <c r="AA43" s="3" t="s">
        <v>328</v>
      </c>
      <c r="AB43" s="45" t="s">
        <v>260</v>
      </c>
      <c r="AC43" s="45" t="s">
        <v>329</v>
      </c>
      <c r="AD43" s="45">
        <f ca="1" t="shared" si="4"/>
        <v>0</v>
      </c>
      <c r="AF43" s="42" t="e">
        <f>+水洗化人口等!#REF!</f>
        <v>#REF!</v>
      </c>
      <c r="AG43" s="10">
        <v>43</v>
      </c>
      <c r="AI43" s="42" t="s">
        <v>330</v>
      </c>
      <c r="AJ43" s="2" t="s">
        <v>16</v>
      </c>
    </row>
    <row r="44" spans="27:36" ht="13.5" hidden="1">
      <c r="AA44" s="3" t="s">
        <v>331</v>
      </c>
      <c r="AB44" s="45" t="s">
        <v>260</v>
      </c>
      <c r="AC44" s="45" t="s">
        <v>332</v>
      </c>
      <c r="AD44" s="45">
        <f ca="1" t="shared" si="4"/>
        <v>0</v>
      </c>
      <c r="AF44" s="42" t="e">
        <f>+水洗化人口等!#REF!</f>
        <v>#REF!</v>
      </c>
      <c r="AG44" s="10">
        <v>44</v>
      </c>
      <c r="AI44" s="42" t="s">
        <v>333</v>
      </c>
      <c r="AJ44" s="2" t="s">
        <v>15</v>
      </c>
    </row>
    <row r="45" spans="27:36" ht="13.5" hidden="1">
      <c r="AA45" s="3" t="s">
        <v>334</v>
      </c>
      <c r="AB45" s="45" t="s">
        <v>260</v>
      </c>
      <c r="AC45" s="45" t="s">
        <v>335</v>
      </c>
      <c r="AD45" s="45">
        <f ca="1" t="shared" si="4"/>
        <v>0</v>
      </c>
      <c r="AF45" s="42" t="e">
        <f>+水洗化人口等!#REF!</f>
        <v>#REF!</v>
      </c>
      <c r="AG45" s="10">
        <v>45</v>
      </c>
      <c r="AI45" s="42" t="s">
        <v>336</v>
      </c>
      <c r="AJ45" s="2" t="s">
        <v>14</v>
      </c>
    </row>
    <row r="46" spans="27:36" ht="13.5" hidden="1">
      <c r="AA46" s="3" t="s">
        <v>337</v>
      </c>
      <c r="AB46" s="45" t="s">
        <v>260</v>
      </c>
      <c r="AC46" s="45" t="s">
        <v>338</v>
      </c>
      <c r="AD46" s="45">
        <f ca="1" t="shared" si="4"/>
        <v>0</v>
      </c>
      <c r="AF46" s="42" t="e">
        <f>+水洗化人口等!#REF!</f>
        <v>#REF!</v>
      </c>
      <c r="AG46" s="10">
        <v>46</v>
      </c>
      <c r="AI46" s="42" t="s">
        <v>339</v>
      </c>
      <c r="AJ46" s="2" t="s">
        <v>13</v>
      </c>
    </row>
    <row r="47" spans="27:36" ht="13.5" hidden="1">
      <c r="AA47" s="3" t="s">
        <v>340</v>
      </c>
      <c r="AB47" s="45" t="s">
        <v>260</v>
      </c>
      <c r="AC47" s="45" t="s">
        <v>341</v>
      </c>
      <c r="AD47" s="45">
        <f ca="1" t="shared" si="4"/>
        <v>0</v>
      </c>
      <c r="AF47" s="42" t="e">
        <f>+水洗化人口等!#REF!</f>
        <v>#REF!</v>
      </c>
      <c r="AG47" s="10">
        <v>47</v>
      </c>
      <c r="AI47" s="42" t="s">
        <v>342</v>
      </c>
      <c r="AJ47" s="2" t="s">
        <v>12</v>
      </c>
    </row>
    <row r="48" spans="27:36" ht="13.5" hidden="1">
      <c r="AA48" s="3" t="s">
        <v>343</v>
      </c>
      <c r="AB48" s="45" t="s">
        <v>260</v>
      </c>
      <c r="AC48" s="45" t="s">
        <v>344</v>
      </c>
      <c r="AD48" s="45">
        <f ca="1" t="shared" si="4"/>
        <v>3236</v>
      </c>
      <c r="AF48" s="42" t="e">
        <f>+水洗化人口等!#REF!</f>
        <v>#REF!</v>
      </c>
      <c r="AG48" s="10">
        <v>48</v>
      </c>
      <c r="AI48" s="42" t="s">
        <v>345</v>
      </c>
      <c r="AJ48" s="2" t="s">
        <v>11</v>
      </c>
    </row>
    <row r="49" spans="27:36" ht="13.5" hidden="1">
      <c r="AA49" s="3" t="s">
        <v>319</v>
      </c>
      <c r="AB49" s="45" t="s">
        <v>260</v>
      </c>
      <c r="AC49" s="45" t="s">
        <v>346</v>
      </c>
      <c r="AD49" s="45">
        <f ca="1" t="shared" si="4"/>
        <v>528</v>
      </c>
      <c r="AF49" s="42" t="e">
        <f>+水洗化人口等!#REF!</f>
        <v>#REF!</v>
      </c>
      <c r="AG49" s="10">
        <v>49</v>
      </c>
      <c r="AI49" s="42" t="s">
        <v>347</v>
      </c>
      <c r="AJ49" s="2" t="s">
        <v>10</v>
      </c>
    </row>
    <row r="50" spans="27:36" ht="13.5" hidden="1">
      <c r="AA50" s="3" t="s">
        <v>322</v>
      </c>
      <c r="AB50" s="45" t="s">
        <v>260</v>
      </c>
      <c r="AC50" s="45" t="s">
        <v>348</v>
      </c>
      <c r="AD50" s="45">
        <f ca="1" t="shared" si="4"/>
        <v>0</v>
      </c>
      <c r="AF50" s="42" t="e">
        <f>+水洗化人口等!#REF!</f>
        <v>#REF!</v>
      </c>
      <c r="AG50" s="10">
        <v>50</v>
      </c>
      <c r="AI50" s="42" t="s">
        <v>349</v>
      </c>
      <c r="AJ50" s="2" t="s">
        <v>9</v>
      </c>
    </row>
    <row r="51" spans="27:36" ht="13.5" hidden="1">
      <c r="AA51" s="3" t="s">
        <v>325</v>
      </c>
      <c r="AB51" s="45" t="s">
        <v>260</v>
      </c>
      <c r="AC51" s="45" t="s">
        <v>350</v>
      </c>
      <c r="AD51" s="45">
        <f ca="1" t="shared" si="4"/>
        <v>1</v>
      </c>
      <c r="AF51" s="42" t="e">
        <f>+水洗化人口等!#REF!</f>
        <v>#REF!</v>
      </c>
      <c r="AG51" s="10">
        <v>51</v>
      </c>
      <c r="AI51" s="42" t="s">
        <v>351</v>
      </c>
      <c r="AJ51" s="2" t="s">
        <v>8</v>
      </c>
    </row>
    <row r="52" spans="27:36" ht="13.5" hidden="1">
      <c r="AA52" s="3" t="s">
        <v>328</v>
      </c>
      <c r="AB52" s="45" t="s">
        <v>260</v>
      </c>
      <c r="AC52" s="45" t="s">
        <v>352</v>
      </c>
      <c r="AD52" s="45">
        <f ca="1" t="shared" si="4"/>
        <v>0</v>
      </c>
      <c r="AF52" s="42" t="e">
        <f>+水洗化人口等!#REF!</f>
        <v>#REF!</v>
      </c>
      <c r="AG52" s="10">
        <v>52</v>
      </c>
      <c r="AI52" s="42" t="s">
        <v>353</v>
      </c>
      <c r="AJ52" s="2" t="s">
        <v>7</v>
      </c>
    </row>
    <row r="53" spans="27:35" ht="13.5" hidden="1">
      <c r="AA53" s="3" t="s">
        <v>331</v>
      </c>
      <c r="AB53" s="45" t="s">
        <v>260</v>
      </c>
      <c r="AC53" s="45" t="s">
        <v>354</v>
      </c>
      <c r="AD53" s="45">
        <f ca="1" t="shared" si="4"/>
        <v>0</v>
      </c>
      <c r="AF53" s="42" t="e">
        <f>+水洗化人口等!#REF!</f>
        <v>#REF!</v>
      </c>
      <c r="AG53" s="10">
        <v>53</v>
      </c>
      <c r="AI53" s="42"/>
    </row>
    <row r="54" spans="32:33" ht="13.5" hidden="1">
      <c r="AF54" s="42" t="e">
        <f>+水洗化人口等!#REF!</f>
        <v>#REF!</v>
      </c>
      <c r="AG54" s="10">
        <v>54</v>
      </c>
    </row>
    <row r="55" spans="32:33" ht="13.5" hidden="1">
      <c r="AF55" s="42" t="e">
        <f>+水洗化人口等!#REF!</f>
        <v>#REF!</v>
      </c>
      <c r="AG55" s="10">
        <v>55</v>
      </c>
    </row>
    <row r="56" spans="32:33" ht="13.5" hidden="1">
      <c r="AF56" s="42" t="e">
        <f>+水洗化人口等!#REF!</f>
        <v>#REF!</v>
      </c>
      <c r="AG56" s="10">
        <v>56</v>
      </c>
    </row>
    <row r="57" spans="32:33" ht="13.5" hidden="1">
      <c r="AF57" s="42" t="e">
        <f>+水洗化人口等!#REF!</f>
        <v>#REF!</v>
      </c>
      <c r="AG57" s="10">
        <v>57</v>
      </c>
    </row>
    <row r="58" spans="32:33" ht="13.5" hidden="1">
      <c r="AF58" s="42" t="e">
        <f>+水洗化人口等!#REF!</f>
        <v>#REF!</v>
      </c>
      <c r="AG58" s="10">
        <v>58</v>
      </c>
    </row>
    <row r="59" spans="32:33" ht="13.5" hidden="1">
      <c r="AF59" s="42" t="e">
        <f>+水洗化人口等!#REF!</f>
        <v>#REF!</v>
      </c>
      <c r="AG59" s="10">
        <v>59</v>
      </c>
    </row>
    <row r="60" spans="32:33" ht="13.5" hidden="1">
      <c r="AF60" s="42" t="e">
        <f>+水洗化人口等!#REF!</f>
        <v>#REF!</v>
      </c>
      <c r="AG60" s="10">
        <v>60</v>
      </c>
    </row>
    <row r="61" spans="32:33" ht="13.5" hidden="1">
      <c r="AF61" s="42" t="e">
        <f>+水洗化人口等!#REF!</f>
        <v>#REF!</v>
      </c>
      <c r="AG61" s="10">
        <v>61</v>
      </c>
    </row>
    <row r="62" spans="32:33" ht="13.5" hidden="1">
      <c r="AF62" s="42" t="e">
        <f>+水洗化人口等!#REF!</f>
        <v>#REF!</v>
      </c>
      <c r="AG62" s="10">
        <v>62</v>
      </c>
    </row>
    <row r="63" spans="32:33" ht="13.5" hidden="1">
      <c r="AF63" s="42" t="e">
        <f>+水洗化人口等!#REF!</f>
        <v>#REF!</v>
      </c>
      <c r="AG63" s="10">
        <v>63</v>
      </c>
    </row>
    <row r="64" spans="32:33" ht="13.5" hidden="1">
      <c r="AF64" s="42" t="e">
        <f>+水洗化人口等!#REF!</f>
        <v>#REF!</v>
      </c>
      <c r="AG64" s="10">
        <v>64</v>
      </c>
    </row>
    <row r="65" spans="32:33" ht="13.5" hidden="1">
      <c r="AF65" s="42" t="e">
        <f>+水洗化人口等!#REF!</f>
        <v>#REF!</v>
      </c>
      <c r="AG65" s="10">
        <v>65</v>
      </c>
    </row>
    <row r="66" spans="32:33" ht="13.5" hidden="1">
      <c r="AF66" s="42" t="e">
        <f>+水洗化人口等!#REF!</f>
        <v>#REF!</v>
      </c>
      <c r="AG66" s="10">
        <v>66</v>
      </c>
    </row>
    <row r="67" spans="32:33" ht="13.5" hidden="1">
      <c r="AF67" s="42" t="e">
        <f>+水洗化人口等!#REF!</f>
        <v>#REF!</v>
      </c>
      <c r="AG67" s="10">
        <v>67</v>
      </c>
    </row>
    <row r="68" spans="32:33" ht="13.5" hidden="1">
      <c r="AF68" s="42" t="e">
        <f>+水洗化人口等!#REF!</f>
        <v>#REF!</v>
      </c>
      <c r="AG68" s="10">
        <v>68</v>
      </c>
    </row>
    <row r="69" spans="32:33" ht="13.5" hidden="1">
      <c r="AF69" s="42" t="e">
        <f>+水洗化人口等!#REF!</f>
        <v>#REF!</v>
      </c>
      <c r="AG69" s="10">
        <v>69</v>
      </c>
    </row>
    <row r="70" spans="32:33" ht="13.5" hidden="1">
      <c r="AF70" s="42" t="e">
        <f>+水洗化人口等!#REF!</f>
        <v>#REF!</v>
      </c>
      <c r="AG70" s="10">
        <v>70</v>
      </c>
    </row>
    <row r="71" spans="32:33" ht="13.5" hidden="1">
      <c r="AF71" s="42" t="e">
        <f>+水洗化人口等!#REF!</f>
        <v>#REF!</v>
      </c>
      <c r="AG71" s="10">
        <v>71</v>
      </c>
    </row>
    <row r="72" spans="32:33" ht="13.5" hidden="1">
      <c r="AF72" s="42" t="e">
        <f>+水洗化人口等!#REF!</f>
        <v>#REF!</v>
      </c>
      <c r="AG72" s="10">
        <v>72</v>
      </c>
    </row>
    <row r="73" spans="32:33" ht="13.5" hidden="1">
      <c r="AF73" s="42" t="e">
        <f>+水洗化人口等!#REF!</f>
        <v>#REF!</v>
      </c>
      <c r="AG73" s="10">
        <v>73</v>
      </c>
    </row>
    <row r="74" spans="32:33" ht="13.5" hidden="1">
      <c r="AF74" s="42" t="e">
        <f>+水洗化人口等!#REF!</f>
        <v>#REF!</v>
      </c>
      <c r="AG74" s="10">
        <v>74</v>
      </c>
    </row>
    <row r="75" spans="32:33" ht="13.5" hidden="1">
      <c r="AF75" s="42" t="e">
        <f>+水洗化人口等!#REF!</f>
        <v>#REF!</v>
      </c>
      <c r="AG75" s="10">
        <v>75</v>
      </c>
    </row>
    <row r="76" spans="32:33" ht="13.5" hidden="1">
      <c r="AF76" s="42" t="e">
        <f>+水洗化人口等!#REF!</f>
        <v>#REF!</v>
      </c>
      <c r="AG76" s="10">
        <v>76</v>
      </c>
    </row>
    <row r="77" spans="32:33" ht="13.5" hidden="1">
      <c r="AF77" s="42" t="e">
        <f>+水洗化人口等!#REF!</f>
        <v>#REF!</v>
      </c>
      <c r="AG77" s="10">
        <v>77</v>
      </c>
    </row>
    <row r="78" spans="32:33" ht="13.5" hidden="1">
      <c r="AF78" s="42" t="e">
        <f>+水洗化人口等!#REF!</f>
        <v>#REF!</v>
      </c>
      <c r="AG78" s="10">
        <v>78</v>
      </c>
    </row>
    <row r="79" spans="32:33" ht="13.5" hidden="1">
      <c r="AF79" s="42" t="e">
        <f>+水洗化人口等!#REF!</f>
        <v>#REF!</v>
      </c>
      <c r="AG79" s="10">
        <v>79</v>
      </c>
    </row>
    <row r="80" spans="32:33" ht="13.5" hidden="1">
      <c r="AF80" s="42" t="e">
        <f>+水洗化人口等!#REF!</f>
        <v>#REF!</v>
      </c>
      <c r="AG80" s="10">
        <v>80</v>
      </c>
    </row>
    <row r="81" spans="32:33" ht="13.5" hidden="1">
      <c r="AF81" s="42" t="e">
        <f>+水洗化人口等!#REF!</f>
        <v>#REF!</v>
      </c>
      <c r="AG81" s="10">
        <v>81</v>
      </c>
    </row>
    <row r="82" spans="32:33" ht="13.5" hidden="1">
      <c r="AF82" s="42" t="e">
        <f>+水洗化人口等!#REF!</f>
        <v>#REF!</v>
      </c>
      <c r="AG82" s="10">
        <v>82</v>
      </c>
    </row>
    <row r="83" spans="32:33" ht="13.5" hidden="1">
      <c r="AF83" s="42" t="e">
        <f>+水洗化人口等!#REF!</f>
        <v>#REF!</v>
      </c>
      <c r="AG83" s="10">
        <v>83</v>
      </c>
    </row>
    <row r="84" spans="32:33" ht="13.5" hidden="1">
      <c r="AF84" s="42" t="e">
        <f>+水洗化人口等!#REF!</f>
        <v>#REF!</v>
      </c>
      <c r="AG84" s="10">
        <v>84</v>
      </c>
    </row>
    <row r="85" spans="32:33" ht="13.5" hidden="1">
      <c r="AF85" s="42" t="e">
        <f>+水洗化人口等!#REF!</f>
        <v>#REF!</v>
      </c>
      <c r="AG85" s="10">
        <v>85</v>
      </c>
    </row>
    <row r="86" spans="32:33" ht="13.5" hidden="1">
      <c r="AF86" s="42" t="e">
        <f>+水洗化人口等!#REF!</f>
        <v>#REF!</v>
      </c>
      <c r="AG86" s="10">
        <v>86</v>
      </c>
    </row>
    <row r="87" spans="32:33" ht="13.5" hidden="1">
      <c r="AF87" s="42" t="e">
        <f>+水洗化人口等!#REF!</f>
        <v>#REF!</v>
      </c>
      <c r="AG87" s="10">
        <v>87</v>
      </c>
    </row>
    <row r="88" spans="32:33" ht="13.5" hidden="1">
      <c r="AF88" s="42" t="e">
        <f>+水洗化人口等!#REF!</f>
        <v>#REF!</v>
      </c>
      <c r="AG88" s="10">
        <v>88</v>
      </c>
    </row>
    <row r="89" spans="32:33" ht="13.5" hidden="1">
      <c r="AF89" s="42" t="e">
        <f>+水洗化人口等!#REF!</f>
        <v>#REF!</v>
      </c>
      <c r="AG89" s="10">
        <v>89</v>
      </c>
    </row>
    <row r="90" spans="32:33" ht="13.5" hidden="1">
      <c r="AF90" s="42" t="e">
        <f>+水洗化人口等!#REF!</f>
        <v>#REF!</v>
      </c>
      <c r="AG90" s="10">
        <v>90</v>
      </c>
    </row>
    <row r="91" spans="32:33" ht="13.5" hidden="1">
      <c r="AF91" s="42" t="e">
        <f>+水洗化人口等!#REF!</f>
        <v>#REF!</v>
      </c>
      <c r="AG91" s="10">
        <v>91</v>
      </c>
    </row>
    <row r="92" spans="32:33" ht="13.5" hidden="1">
      <c r="AF92" s="42" t="e">
        <f>+水洗化人口等!#REF!</f>
        <v>#REF!</v>
      </c>
      <c r="AG92" s="10">
        <v>92</v>
      </c>
    </row>
    <row r="93" spans="32:33" ht="13.5" hidden="1">
      <c r="AF93" s="42" t="e">
        <f>+水洗化人口等!#REF!</f>
        <v>#REF!</v>
      </c>
      <c r="AG93" s="10">
        <v>93</v>
      </c>
    </row>
    <row r="94" spans="32:33" ht="13.5" hidden="1">
      <c r="AF94" s="42" t="e">
        <f>+水洗化人口等!#REF!</f>
        <v>#REF!</v>
      </c>
      <c r="AG94" s="10">
        <v>94</v>
      </c>
    </row>
    <row r="95" spans="32:33" ht="13.5" hidden="1">
      <c r="AF95" s="42" t="e">
        <f>+水洗化人口等!#REF!</f>
        <v>#REF!</v>
      </c>
      <c r="AG95" s="10">
        <v>95</v>
      </c>
    </row>
    <row r="96" spans="32:33" ht="13.5" hidden="1">
      <c r="AF96" s="42" t="e">
        <f>+水洗化人口等!#REF!</f>
        <v>#REF!</v>
      </c>
      <c r="AG96" s="10">
        <v>96</v>
      </c>
    </row>
    <row r="97" spans="32:33" ht="13.5" hidden="1">
      <c r="AF97" s="42" t="e">
        <f>+水洗化人口等!#REF!</f>
        <v>#REF!</v>
      </c>
      <c r="AG97" s="10">
        <v>97</v>
      </c>
    </row>
    <row r="98" spans="32:33" ht="13.5" hidden="1">
      <c r="AF98" s="42" t="e">
        <f>+水洗化人口等!#REF!</f>
        <v>#REF!</v>
      </c>
      <c r="AG98" s="10">
        <v>98</v>
      </c>
    </row>
    <row r="99" spans="32:33" ht="13.5" hidden="1">
      <c r="AF99" s="42" t="e">
        <f>+水洗化人口等!#REF!</f>
        <v>#REF!</v>
      </c>
      <c r="AG99" s="10">
        <v>99</v>
      </c>
    </row>
    <row r="100" spans="32:33" ht="13.5" hidden="1">
      <c r="AF100" s="42" t="e">
        <f>+水洗化人口等!#REF!</f>
        <v>#REF!</v>
      </c>
      <c r="AG100" s="10">
        <v>100</v>
      </c>
    </row>
    <row r="101" spans="32:33" ht="13.5" hidden="1">
      <c r="AF101" s="42" t="e">
        <f>+水洗化人口等!#REF!</f>
        <v>#REF!</v>
      </c>
      <c r="AG101" s="10">
        <v>101</v>
      </c>
    </row>
    <row r="102" spans="32:33" ht="13.5" hidden="1">
      <c r="AF102" s="42" t="e">
        <f>+水洗化人口等!#REF!</f>
        <v>#REF!</v>
      </c>
      <c r="AG102" s="10">
        <v>102</v>
      </c>
    </row>
    <row r="103" spans="32:33" ht="13.5" hidden="1">
      <c r="AF103" s="42" t="e">
        <f>+水洗化人口等!#REF!</f>
        <v>#REF!</v>
      </c>
      <c r="AG103" s="10">
        <v>103</v>
      </c>
    </row>
    <row r="104" spans="32:33" ht="13.5" hidden="1">
      <c r="AF104" s="42" t="e">
        <f>+水洗化人口等!#REF!</f>
        <v>#REF!</v>
      </c>
      <c r="AG104" s="10">
        <v>104</v>
      </c>
    </row>
    <row r="105" spans="32:33" ht="13.5" hidden="1">
      <c r="AF105" s="42" t="e">
        <f>+水洗化人口等!#REF!</f>
        <v>#REF!</v>
      </c>
      <c r="AG105" s="10">
        <v>105</v>
      </c>
    </row>
    <row r="106" spans="32:33" ht="13.5" hidden="1">
      <c r="AF106" s="42" t="e">
        <f>+水洗化人口等!#REF!</f>
        <v>#REF!</v>
      </c>
      <c r="AG106" s="10">
        <v>106</v>
      </c>
    </row>
    <row r="107" spans="32:33" ht="13.5" hidden="1">
      <c r="AF107" s="42" t="e">
        <f>+水洗化人口等!#REF!</f>
        <v>#REF!</v>
      </c>
      <c r="AG107" s="10">
        <v>107</v>
      </c>
    </row>
    <row r="108" spans="32:33" ht="13.5" hidden="1">
      <c r="AF108" s="42" t="e">
        <f>+水洗化人口等!#REF!</f>
        <v>#REF!</v>
      </c>
      <c r="AG108" s="10">
        <v>108</v>
      </c>
    </row>
    <row r="109" spans="32:33" ht="13.5" hidden="1">
      <c r="AF109" s="42" t="e">
        <f>+水洗化人口等!#REF!</f>
        <v>#REF!</v>
      </c>
      <c r="AG109" s="10">
        <v>109</v>
      </c>
    </row>
    <row r="110" spans="32:33" ht="13.5" hidden="1">
      <c r="AF110" s="42" t="e">
        <f>+水洗化人口等!#REF!</f>
        <v>#REF!</v>
      </c>
      <c r="AG110" s="10">
        <v>110</v>
      </c>
    </row>
    <row r="111" spans="32:33" ht="13.5" hidden="1">
      <c r="AF111" s="42" t="e">
        <f>+水洗化人口等!#REF!</f>
        <v>#REF!</v>
      </c>
      <c r="AG111" s="10">
        <v>111</v>
      </c>
    </row>
    <row r="112" spans="32:33" ht="13.5" hidden="1">
      <c r="AF112" s="42" t="e">
        <f>+水洗化人口等!#REF!</f>
        <v>#REF!</v>
      </c>
      <c r="AG112" s="10">
        <v>112</v>
      </c>
    </row>
    <row r="113" spans="32:33" ht="13.5" hidden="1">
      <c r="AF113" s="42" t="e">
        <f>+水洗化人口等!#REF!</f>
        <v>#REF!</v>
      </c>
      <c r="AG113" s="10">
        <v>113</v>
      </c>
    </row>
    <row r="114" spans="32:33" ht="13.5" hidden="1">
      <c r="AF114" s="42" t="e">
        <f>+水洗化人口等!#REF!</f>
        <v>#REF!</v>
      </c>
      <c r="AG114" s="10">
        <v>114</v>
      </c>
    </row>
    <row r="115" spans="32:33" ht="13.5" hidden="1">
      <c r="AF115" s="42" t="e">
        <f>+水洗化人口等!#REF!</f>
        <v>#REF!</v>
      </c>
      <c r="AG115" s="10">
        <v>115</v>
      </c>
    </row>
    <row r="116" spans="32:33" ht="13.5" hidden="1">
      <c r="AF116" s="42" t="e">
        <f>+水洗化人口等!#REF!</f>
        <v>#REF!</v>
      </c>
      <c r="AG116" s="10">
        <v>116</v>
      </c>
    </row>
    <row r="117" spans="32:33" ht="13.5" hidden="1">
      <c r="AF117" s="42" t="e">
        <f>+水洗化人口等!#REF!</f>
        <v>#REF!</v>
      </c>
      <c r="AG117" s="10">
        <v>117</v>
      </c>
    </row>
    <row r="118" spans="32:33" ht="13.5" hidden="1">
      <c r="AF118" s="42" t="e">
        <f>+水洗化人口等!#REF!</f>
        <v>#REF!</v>
      </c>
      <c r="AG118" s="10">
        <v>118</v>
      </c>
    </row>
    <row r="119" spans="32:33" ht="13.5" hidden="1">
      <c r="AF119" s="42" t="e">
        <f>+水洗化人口等!#REF!</f>
        <v>#REF!</v>
      </c>
      <c r="AG119" s="10">
        <v>119</v>
      </c>
    </row>
    <row r="120" spans="32:33" ht="13.5" hidden="1">
      <c r="AF120" s="42" t="e">
        <f>+水洗化人口等!#REF!</f>
        <v>#REF!</v>
      </c>
      <c r="AG120" s="10">
        <v>120</v>
      </c>
    </row>
    <row r="121" spans="32:33" ht="13.5" hidden="1">
      <c r="AF121" s="42" t="e">
        <f>+水洗化人口等!#REF!</f>
        <v>#REF!</v>
      </c>
      <c r="AG121" s="10">
        <v>121</v>
      </c>
    </row>
    <row r="122" spans="32:33" ht="13.5" hidden="1">
      <c r="AF122" s="42" t="e">
        <f>+水洗化人口等!#REF!</f>
        <v>#REF!</v>
      </c>
      <c r="AG122" s="10">
        <v>122</v>
      </c>
    </row>
    <row r="123" spans="32:33" ht="13.5" hidden="1">
      <c r="AF123" s="42" t="e">
        <f>+水洗化人口等!#REF!</f>
        <v>#REF!</v>
      </c>
      <c r="AG123" s="10">
        <v>123</v>
      </c>
    </row>
    <row r="124" spans="32:33" ht="13.5" hidden="1">
      <c r="AF124" s="42" t="e">
        <f>+水洗化人口等!#REF!</f>
        <v>#REF!</v>
      </c>
      <c r="AG124" s="10">
        <v>124</v>
      </c>
    </row>
    <row r="125" spans="32:33" ht="13.5" hidden="1">
      <c r="AF125" s="42" t="e">
        <f>+水洗化人口等!#REF!</f>
        <v>#REF!</v>
      </c>
      <c r="AG125" s="10">
        <v>125</v>
      </c>
    </row>
    <row r="126" spans="32:33" ht="13.5" hidden="1">
      <c r="AF126" s="42" t="e">
        <f>+水洗化人口等!#REF!</f>
        <v>#REF!</v>
      </c>
      <c r="AG126" s="10">
        <v>126</v>
      </c>
    </row>
    <row r="127" spans="32:33" ht="13.5" hidden="1">
      <c r="AF127" s="42" t="e">
        <f>+水洗化人口等!#REF!</f>
        <v>#REF!</v>
      </c>
      <c r="AG127" s="10">
        <v>127</v>
      </c>
    </row>
    <row r="128" spans="32:33" ht="13.5" hidden="1">
      <c r="AF128" s="42" t="e">
        <f>+水洗化人口等!#REF!</f>
        <v>#REF!</v>
      </c>
      <c r="AG128" s="10">
        <v>128</v>
      </c>
    </row>
    <row r="129" spans="32:33" ht="13.5" hidden="1">
      <c r="AF129" s="42" t="e">
        <f>+水洗化人口等!#REF!</f>
        <v>#REF!</v>
      </c>
      <c r="AG129" s="10">
        <v>129</v>
      </c>
    </row>
    <row r="130" spans="32:33" ht="13.5" hidden="1">
      <c r="AF130" s="42" t="e">
        <f>+水洗化人口等!#REF!</f>
        <v>#REF!</v>
      </c>
      <c r="AG130" s="10">
        <v>130</v>
      </c>
    </row>
    <row r="131" spans="32:33" ht="13.5" hidden="1">
      <c r="AF131" s="42" t="e">
        <f>+水洗化人口等!#REF!</f>
        <v>#REF!</v>
      </c>
      <c r="AG131" s="10">
        <v>131</v>
      </c>
    </row>
    <row r="132" spans="32:33" ht="13.5" hidden="1">
      <c r="AF132" s="42" t="e">
        <f>+水洗化人口等!#REF!</f>
        <v>#REF!</v>
      </c>
      <c r="AG132" s="10">
        <v>132</v>
      </c>
    </row>
    <row r="133" spans="32:33" ht="13.5" hidden="1">
      <c r="AF133" s="42" t="e">
        <f>+水洗化人口等!#REF!</f>
        <v>#REF!</v>
      </c>
      <c r="AG133" s="10">
        <v>133</v>
      </c>
    </row>
    <row r="134" spans="32:33" ht="13.5" hidden="1">
      <c r="AF134" s="42" t="e">
        <f>+水洗化人口等!#REF!</f>
        <v>#REF!</v>
      </c>
      <c r="AG134" s="10">
        <v>134</v>
      </c>
    </row>
    <row r="135" spans="32:33" ht="13.5" hidden="1">
      <c r="AF135" s="42" t="e">
        <f>+水洗化人口等!#REF!</f>
        <v>#REF!</v>
      </c>
      <c r="AG135" s="10">
        <v>135</v>
      </c>
    </row>
    <row r="136" spans="32:33" ht="13.5" hidden="1">
      <c r="AF136" s="42" t="e">
        <f>+水洗化人口等!#REF!</f>
        <v>#REF!</v>
      </c>
      <c r="AG136" s="10">
        <v>136</v>
      </c>
    </row>
    <row r="137" spans="32:33" ht="13.5" hidden="1">
      <c r="AF137" s="42" t="e">
        <f>+水洗化人口等!#REF!</f>
        <v>#REF!</v>
      </c>
      <c r="AG137" s="10">
        <v>137</v>
      </c>
    </row>
    <row r="138" spans="32:33" ht="13.5" hidden="1">
      <c r="AF138" s="42" t="e">
        <f>+水洗化人口等!#REF!</f>
        <v>#REF!</v>
      </c>
      <c r="AG138" s="10">
        <v>138</v>
      </c>
    </row>
    <row r="139" spans="32:33" ht="13.5" hidden="1">
      <c r="AF139" s="42" t="e">
        <f>+水洗化人口等!#REF!</f>
        <v>#REF!</v>
      </c>
      <c r="AG139" s="10">
        <v>139</v>
      </c>
    </row>
    <row r="140" spans="32:33" ht="13.5" hidden="1">
      <c r="AF140" s="42" t="e">
        <f>+水洗化人口等!#REF!</f>
        <v>#REF!</v>
      </c>
      <c r="AG140" s="10">
        <v>140</v>
      </c>
    </row>
    <row r="141" spans="32:33" ht="13.5" hidden="1">
      <c r="AF141" s="42" t="e">
        <f>+水洗化人口等!#REF!</f>
        <v>#REF!</v>
      </c>
      <c r="AG141" s="10">
        <v>141</v>
      </c>
    </row>
    <row r="142" spans="32:33" ht="13.5" hidden="1">
      <c r="AF142" s="42" t="e">
        <f>+水洗化人口等!#REF!</f>
        <v>#REF!</v>
      </c>
      <c r="AG142" s="10">
        <v>142</v>
      </c>
    </row>
    <row r="143" spans="32:33" ht="13.5" hidden="1">
      <c r="AF143" s="42" t="e">
        <f>+水洗化人口等!#REF!</f>
        <v>#REF!</v>
      </c>
      <c r="AG143" s="10">
        <v>143</v>
      </c>
    </row>
    <row r="144" spans="32:33" ht="13.5" hidden="1">
      <c r="AF144" s="42" t="e">
        <f>+水洗化人口等!#REF!</f>
        <v>#REF!</v>
      </c>
      <c r="AG144" s="10">
        <v>144</v>
      </c>
    </row>
    <row r="145" spans="32:33" ht="13.5" hidden="1">
      <c r="AF145" s="42" t="e">
        <f>+水洗化人口等!#REF!</f>
        <v>#REF!</v>
      </c>
      <c r="AG145" s="10">
        <v>145</v>
      </c>
    </row>
    <row r="146" spans="32:33" ht="13.5" hidden="1">
      <c r="AF146" s="42" t="e">
        <f>+水洗化人口等!#REF!</f>
        <v>#REF!</v>
      </c>
      <c r="AG146" s="10">
        <v>146</v>
      </c>
    </row>
    <row r="147" spans="32:33" ht="13.5" hidden="1">
      <c r="AF147" s="42" t="e">
        <f>+水洗化人口等!#REF!</f>
        <v>#REF!</v>
      </c>
      <c r="AG147" s="10">
        <v>147</v>
      </c>
    </row>
    <row r="148" spans="32:33" ht="13.5" hidden="1">
      <c r="AF148" s="42" t="e">
        <f>+水洗化人口等!#REF!</f>
        <v>#REF!</v>
      </c>
      <c r="AG148" s="10">
        <v>148</v>
      </c>
    </row>
    <row r="149" spans="32:33" ht="13.5" hidden="1">
      <c r="AF149" s="42" t="e">
        <f>+水洗化人口等!#REF!</f>
        <v>#REF!</v>
      </c>
      <c r="AG149" s="10">
        <v>149</v>
      </c>
    </row>
    <row r="150" spans="32:33" ht="13.5" hidden="1">
      <c r="AF150" s="42" t="e">
        <f>+水洗化人口等!#REF!</f>
        <v>#REF!</v>
      </c>
      <c r="AG150" s="10">
        <v>150</v>
      </c>
    </row>
    <row r="151" spans="32:33" ht="13.5" hidden="1">
      <c r="AF151" s="42" t="e">
        <f>+水洗化人口等!#REF!</f>
        <v>#REF!</v>
      </c>
      <c r="AG151" s="10">
        <v>151</v>
      </c>
    </row>
    <row r="152" spans="32:33" ht="13.5" hidden="1">
      <c r="AF152" s="42" t="e">
        <f>+水洗化人口等!#REF!</f>
        <v>#REF!</v>
      </c>
      <c r="AG152" s="10">
        <v>152</v>
      </c>
    </row>
    <row r="153" spans="32:33" ht="13.5" hidden="1">
      <c r="AF153" s="42" t="e">
        <f>+水洗化人口等!#REF!</f>
        <v>#REF!</v>
      </c>
      <c r="AG153" s="10">
        <v>153</v>
      </c>
    </row>
    <row r="154" spans="32:33" ht="13.5" hidden="1">
      <c r="AF154" s="42" t="e">
        <f>+水洗化人口等!#REF!</f>
        <v>#REF!</v>
      </c>
      <c r="AG154" s="10">
        <v>154</v>
      </c>
    </row>
    <row r="155" spans="32:33" ht="13.5" hidden="1">
      <c r="AF155" s="42" t="e">
        <f>+水洗化人口等!#REF!</f>
        <v>#REF!</v>
      </c>
      <c r="AG155" s="10">
        <v>155</v>
      </c>
    </row>
    <row r="156" spans="32:33" ht="13.5" hidden="1">
      <c r="AF156" s="42" t="e">
        <f>+水洗化人口等!#REF!</f>
        <v>#REF!</v>
      </c>
      <c r="AG156" s="10">
        <v>156</v>
      </c>
    </row>
    <row r="157" spans="32:33" ht="13.5" hidden="1">
      <c r="AF157" s="42" t="e">
        <f>+水洗化人口等!#REF!</f>
        <v>#REF!</v>
      </c>
      <c r="AG157" s="10">
        <v>157</v>
      </c>
    </row>
    <row r="158" spans="32:33" ht="13.5" hidden="1">
      <c r="AF158" s="42" t="e">
        <f>+水洗化人口等!#REF!</f>
        <v>#REF!</v>
      </c>
      <c r="AG158" s="10">
        <v>158</v>
      </c>
    </row>
    <row r="159" spans="32:33" ht="13.5" hidden="1">
      <c r="AF159" s="42" t="e">
        <f>+水洗化人口等!#REF!</f>
        <v>#REF!</v>
      </c>
      <c r="AG159" s="10">
        <v>159</v>
      </c>
    </row>
    <row r="160" spans="32:33" ht="13.5" hidden="1">
      <c r="AF160" s="42" t="e">
        <f>+水洗化人口等!#REF!</f>
        <v>#REF!</v>
      </c>
      <c r="AG160" s="10">
        <v>160</v>
      </c>
    </row>
    <row r="161" spans="32:33" ht="13.5" hidden="1">
      <c r="AF161" s="42" t="e">
        <f>+水洗化人口等!#REF!</f>
        <v>#REF!</v>
      </c>
      <c r="AG161" s="10">
        <v>161</v>
      </c>
    </row>
    <row r="162" spans="32:33" ht="13.5" hidden="1">
      <c r="AF162" s="42" t="e">
        <f>+水洗化人口等!#REF!</f>
        <v>#REF!</v>
      </c>
      <c r="AG162" s="10">
        <v>162</v>
      </c>
    </row>
    <row r="163" spans="32:33" ht="13.5" hidden="1">
      <c r="AF163" s="42" t="e">
        <f>+水洗化人口等!#REF!</f>
        <v>#REF!</v>
      </c>
      <c r="AG163" s="10">
        <v>163</v>
      </c>
    </row>
    <row r="164" spans="32:33" ht="13.5" hidden="1">
      <c r="AF164" s="42" t="e">
        <f>+水洗化人口等!#REF!</f>
        <v>#REF!</v>
      </c>
      <c r="AG164" s="10">
        <v>164</v>
      </c>
    </row>
    <row r="165" spans="32:33" ht="13.5" hidden="1">
      <c r="AF165" s="42" t="e">
        <f>+水洗化人口等!#REF!</f>
        <v>#REF!</v>
      </c>
      <c r="AG165" s="10">
        <v>165</v>
      </c>
    </row>
    <row r="166" spans="32:33" ht="13.5" hidden="1">
      <c r="AF166" s="42" t="e">
        <f>+水洗化人口等!#REF!</f>
        <v>#REF!</v>
      </c>
      <c r="AG166" s="10">
        <v>166</v>
      </c>
    </row>
    <row r="167" spans="32:33" ht="13.5" hidden="1">
      <c r="AF167" s="42" t="e">
        <f>+水洗化人口等!#REF!</f>
        <v>#REF!</v>
      </c>
      <c r="AG167" s="10">
        <v>167</v>
      </c>
    </row>
    <row r="168" spans="32:33" ht="13.5" hidden="1">
      <c r="AF168" s="42" t="e">
        <f>+水洗化人口等!#REF!</f>
        <v>#REF!</v>
      </c>
      <c r="AG168" s="10">
        <v>168</v>
      </c>
    </row>
    <row r="169" spans="32:33" ht="13.5" hidden="1">
      <c r="AF169" s="42" t="e">
        <f>+水洗化人口等!#REF!</f>
        <v>#REF!</v>
      </c>
      <c r="AG169" s="10">
        <v>169</v>
      </c>
    </row>
    <row r="170" spans="32:33" ht="13.5" hidden="1">
      <c r="AF170" s="42" t="e">
        <f>+水洗化人口等!#REF!</f>
        <v>#REF!</v>
      </c>
      <c r="AG170" s="10">
        <v>170</v>
      </c>
    </row>
    <row r="171" spans="32:33" ht="13.5" hidden="1">
      <c r="AF171" s="42" t="e">
        <f>+水洗化人口等!#REF!</f>
        <v>#REF!</v>
      </c>
      <c r="AG171" s="10">
        <v>171</v>
      </c>
    </row>
    <row r="172" spans="32:33" ht="13.5" hidden="1">
      <c r="AF172" s="42" t="e">
        <f>+水洗化人口等!#REF!</f>
        <v>#REF!</v>
      </c>
      <c r="AG172" s="10">
        <v>172</v>
      </c>
    </row>
    <row r="173" spans="32:33" ht="13.5" hidden="1">
      <c r="AF173" s="42" t="e">
        <f>+水洗化人口等!#REF!</f>
        <v>#REF!</v>
      </c>
      <c r="AG173" s="10">
        <v>173</v>
      </c>
    </row>
    <row r="174" spans="32:33" ht="13.5" hidden="1">
      <c r="AF174" s="42" t="e">
        <f>+水洗化人口等!#REF!</f>
        <v>#REF!</v>
      </c>
      <c r="AG174" s="10">
        <v>174</v>
      </c>
    </row>
    <row r="175" spans="32:33" ht="13.5" hidden="1">
      <c r="AF175" s="42" t="e">
        <f>+水洗化人口等!#REF!</f>
        <v>#REF!</v>
      </c>
      <c r="AG175" s="10">
        <v>175</v>
      </c>
    </row>
    <row r="176" spans="32:33" ht="13.5" hidden="1">
      <c r="AF176" s="42" t="e">
        <f>+水洗化人口等!#REF!</f>
        <v>#REF!</v>
      </c>
      <c r="AG176" s="10">
        <v>176</v>
      </c>
    </row>
    <row r="177" spans="32:33" ht="13.5" hidden="1">
      <c r="AF177" s="42" t="e">
        <f>+水洗化人口等!#REF!</f>
        <v>#REF!</v>
      </c>
      <c r="AG177" s="10">
        <v>177</v>
      </c>
    </row>
    <row r="178" spans="32:33" ht="13.5" hidden="1">
      <c r="AF178" s="42" t="e">
        <f>+水洗化人口等!#REF!</f>
        <v>#REF!</v>
      </c>
      <c r="AG178" s="10">
        <v>178</v>
      </c>
    </row>
    <row r="179" spans="32:33" ht="13.5" hidden="1">
      <c r="AF179" s="42" t="e">
        <f>+水洗化人口等!#REF!</f>
        <v>#REF!</v>
      </c>
      <c r="AG179" s="10">
        <v>179</v>
      </c>
    </row>
    <row r="180" spans="32:33" ht="13.5" hidden="1">
      <c r="AF180" s="42" t="e">
        <f>+水洗化人口等!#REF!</f>
        <v>#REF!</v>
      </c>
      <c r="AG180" s="10">
        <v>180</v>
      </c>
    </row>
    <row r="181" spans="32:33" ht="13.5" hidden="1">
      <c r="AF181" s="42" t="e">
        <f>+水洗化人口等!#REF!</f>
        <v>#REF!</v>
      </c>
      <c r="AG181" s="10">
        <v>181</v>
      </c>
    </row>
    <row r="182" spans="32:33" ht="13.5" hidden="1">
      <c r="AF182" s="42" t="e">
        <f>+水洗化人口等!#REF!</f>
        <v>#REF!</v>
      </c>
      <c r="AG182" s="10">
        <v>182</v>
      </c>
    </row>
    <row r="183" spans="32:33" ht="13.5" hidden="1">
      <c r="AF183" s="42" t="e">
        <f>+水洗化人口等!#REF!</f>
        <v>#REF!</v>
      </c>
      <c r="AG183" s="10">
        <v>183</v>
      </c>
    </row>
    <row r="184" spans="32:33" ht="13.5" hidden="1">
      <c r="AF184" s="42" t="e">
        <f>+水洗化人口等!#REF!</f>
        <v>#REF!</v>
      </c>
      <c r="AG184" s="10">
        <v>184</v>
      </c>
    </row>
    <row r="185" spans="32:33" ht="13.5" hidden="1">
      <c r="AF185" s="42" t="e">
        <f>+水洗化人口等!#REF!</f>
        <v>#REF!</v>
      </c>
      <c r="AG185" s="10">
        <v>185</v>
      </c>
    </row>
    <row r="186" spans="32:33" ht="13.5" hidden="1">
      <c r="AF186" s="42" t="e">
        <f>+水洗化人口等!#REF!</f>
        <v>#REF!</v>
      </c>
      <c r="AG186" s="10">
        <v>186</v>
      </c>
    </row>
    <row r="187" spans="32:33" ht="13.5" hidden="1">
      <c r="AF187" s="42" t="e">
        <f>+水洗化人口等!#REF!</f>
        <v>#REF!</v>
      </c>
      <c r="AG187" s="10">
        <v>187</v>
      </c>
    </row>
    <row r="188" spans="32:33" ht="13.5" hidden="1">
      <c r="AF188" s="42" t="e">
        <f>+水洗化人口等!#REF!</f>
        <v>#REF!</v>
      </c>
      <c r="AG188" s="10">
        <v>188</v>
      </c>
    </row>
    <row r="189" spans="32:33" ht="13.5" hidden="1">
      <c r="AF189" s="42" t="e">
        <f>+水洗化人口等!#REF!</f>
        <v>#REF!</v>
      </c>
      <c r="AG189" s="10">
        <v>189</v>
      </c>
    </row>
    <row r="190" spans="32:33" ht="13.5" hidden="1">
      <c r="AF190" s="42" t="e">
        <f>+水洗化人口等!#REF!</f>
        <v>#REF!</v>
      </c>
      <c r="AG190" s="10">
        <v>190</v>
      </c>
    </row>
    <row r="191" spans="32:33" ht="13.5" hidden="1">
      <c r="AF191" s="42" t="e">
        <f>+水洗化人口等!#REF!</f>
        <v>#REF!</v>
      </c>
      <c r="AG191" s="10">
        <v>191</v>
      </c>
    </row>
    <row r="192" spans="32:33" ht="13.5" hidden="1">
      <c r="AF192" s="42" t="e">
        <f>+水洗化人口等!#REF!</f>
        <v>#REF!</v>
      </c>
      <c r="AG192" s="10">
        <v>192</v>
      </c>
    </row>
    <row r="193" spans="32:33" ht="13.5" hidden="1">
      <c r="AF193" s="42" t="e">
        <f>+水洗化人口等!#REF!</f>
        <v>#REF!</v>
      </c>
      <c r="AG193" s="10">
        <v>193</v>
      </c>
    </row>
    <row r="194" spans="32:33" ht="13.5" hidden="1">
      <c r="AF194" s="42" t="e">
        <f>+水洗化人口等!#REF!</f>
        <v>#REF!</v>
      </c>
      <c r="AG194" s="10">
        <v>194</v>
      </c>
    </row>
    <row r="195" spans="32:33" ht="13.5" hidden="1">
      <c r="AF195" s="42" t="e">
        <f>+水洗化人口等!#REF!</f>
        <v>#REF!</v>
      </c>
      <c r="AG195" s="10">
        <v>195</v>
      </c>
    </row>
    <row r="196" spans="32:33" ht="13.5" hidden="1">
      <c r="AF196" s="42" t="e">
        <f>+水洗化人口等!#REF!</f>
        <v>#REF!</v>
      </c>
      <c r="AG196" s="10">
        <v>196</v>
      </c>
    </row>
    <row r="197" spans="32:33" ht="13.5" hidden="1">
      <c r="AF197" s="42" t="e">
        <f>+水洗化人口等!#REF!</f>
        <v>#REF!</v>
      </c>
      <c r="AG197" s="10">
        <v>197</v>
      </c>
    </row>
    <row r="198" spans="32:33" ht="13.5" hidden="1">
      <c r="AF198" s="42" t="e">
        <f>+水洗化人口等!#REF!</f>
        <v>#REF!</v>
      </c>
      <c r="AG198" s="10">
        <v>198</v>
      </c>
    </row>
    <row r="199" spans="32:33" ht="13.5" hidden="1">
      <c r="AF199" s="42" t="e">
        <f>+水洗化人口等!#REF!</f>
        <v>#REF!</v>
      </c>
      <c r="AG199" s="10">
        <v>199</v>
      </c>
    </row>
    <row r="200" spans="32:33" ht="13.5" hidden="1">
      <c r="AF200" s="42" t="e">
        <f>+水洗化人口等!#REF!</f>
        <v>#REF!</v>
      </c>
      <c r="AG200" s="10">
        <v>200</v>
      </c>
    </row>
    <row r="201" spans="32:33" ht="13.5" hidden="1">
      <c r="AF201" s="42" t="e">
        <f>+水洗化人口等!#REF!</f>
        <v>#REF!</v>
      </c>
      <c r="AG201" s="10">
        <v>201</v>
      </c>
    </row>
    <row r="202" spans="32:33" ht="13.5" hidden="1">
      <c r="AF202" s="42" t="e">
        <f>+水洗化人口等!#REF!</f>
        <v>#REF!</v>
      </c>
      <c r="AG202" s="10">
        <v>202</v>
      </c>
    </row>
    <row r="203" spans="32:33" ht="13.5" hidden="1">
      <c r="AF203" s="42" t="e">
        <f>+水洗化人口等!#REF!</f>
        <v>#REF!</v>
      </c>
      <c r="AG203" s="10">
        <v>203</v>
      </c>
    </row>
    <row r="204" spans="32:33" ht="13.5" hidden="1">
      <c r="AF204" s="42" t="e">
        <f>+水洗化人口等!#REF!</f>
        <v>#REF!</v>
      </c>
      <c r="AG204" s="10">
        <v>204</v>
      </c>
    </row>
    <row r="205" spans="32:33" ht="13.5" hidden="1">
      <c r="AF205" s="42" t="e">
        <f>+水洗化人口等!#REF!</f>
        <v>#REF!</v>
      </c>
      <c r="AG205" s="10">
        <v>205</v>
      </c>
    </row>
    <row r="206" spans="32:33" ht="13.5" hidden="1">
      <c r="AF206" s="42" t="e">
        <f>+水洗化人口等!#REF!</f>
        <v>#REF!</v>
      </c>
      <c r="AG206" s="10">
        <v>206</v>
      </c>
    </row>
    <row r="207" spans="32:33" ht="13.5" hidden="1">
      <c r="AF207" s="42" t="e">
        <f>+水洗化人口等!#REF!</f>
        <v>#REF!</v>
      </c>
      <c r="AG207" s="10">
        <v>207</v>
      </c>
    </row>
    <row r="208" spans="32:33" ht="13.5" hidden="1">
      <c r="AF208" s="42" t="e">
        <f>+水洗化人口等!#REF!</f>
        <v>#REF!</v>
      </c>
      <c r="AG208" s="10">
        <v>208</v>
      </c>
    </row>
    <row r="209" spans="32:33" ht="13.5" hidden="1">
      <c r="AF209" s="42" t="e">
        <f>+水洗化人口等!#REF!</f>
        <v>#REF!</v>
      </c>
      <c r="AG209" s="10">
        <v>209</v>
      </c>
    </row>
    <row r="210" spans="32:33" ht="13.5" hidden="1">
      <c r="AF210" s="42" t="e">
        <f>+水洗化人口等!#REF!</f>
        <v>#REF!</v>
      </c>
      <c r="AG210" s="10">
        <v>210</v>
      </c>
    </row>
    <row r="211" spans="32:33" ht="13.5" hidden="1">
      <c r="AF211" s="42" t="e">
        <f>+水洗化人口等!#REF!</f>
        <v>#REF!</v>
      </c>
      <c r="AG211" s="10">
        <v>211</v>
      </c>
    </row>
    <row r="212" spans="32:33" ht="13.5" hidden="1">
      <c r="AF212" s="42" t="e">
        <f>+水洗化人口等!#REF!</f>
        <v>#REF!</v>
      </c>
      <c r="AG212" s="10">
        <v>212</v>
      </c>
    </row>
    <row r="213" spans="32:33" ht="13.5" hidden="1">
      <c r="AF213" s="42" t="e">
        <f>+水洗化人口等!#REF!</f>
        <v>#REF!</v>
      </c>
      <c r="AG213" s="10">
        <v>213</v>
      </c>
    </row>
    <row r="214" spans="32:33" ht="13.5" hidden="1">
      <c r="AF214" s="42" t="e">
        <f>+水洗化人口等!#REF!</f>
        <v>#REF!</v>
      </c>
      <c r="AG214" s="10">
        <v>214</v>
      </c>
    </row>
    <row r="215" spans="32:33" ht="13.5" hidden="1">
      <c r="AF215" s="42" t="e">
        <f>+水洗化人口等!#REF!</f>
        <v>#REF!</v>
      </c>
      <c r="AG215" s="10">
        <v>215</v>
      </c>
    </row>
    <row r="216" spans="32:33" ht="13.5" hidden="1">
      <c r="AF216" s="42" t="e">
        <f>+水洗化人口等!#REF!</f>
        <v>#REF!</v>
      </c>
      <c r="AG216" s="10">
        <v>216</v>
      </c>
    </row>
    <row r="217" spans="32:33" ht="13.5" hidden="1">
      <c r="AF217" s="42" t="e">
        <f>+水洗化人口等!#REF!</f>
        <v>#REF!</v>
      </c>
      <c r="AG217" s="10">
        <v>217</v>
      </c>
    </row>
    <row r="218" spans="32:33" ht="13.5" hidden="1">
      <c r="AF218" s="42" t="e">
        <f>+水洗化人口等!#REF!</f>
        <v>#REF!</v>
      </c>
      <c r="AG218" s="10">
        <v>218</v>
      </c>
    </row>
    <row r="219" spans="32:33" ht="13.5" hidden="1">
      <c r="AF219" s="42" t="e">
        <f>+水洗化人口等!#REF!</f>
        <v>#REF!</v>
      </c>
      <c r="AG219" s="10">
        <v>219</v>
      </c>
    </row>
    <row r="220" spans="32:33" ht="13.5" hidden="1">
      <c r="AF220" s="42" t="e">
        <f>+水洗化人口等!#REF!</f>
        <v>#REF!</v>
      </c>
      <c r="AG220" s="10">
        <v>220</v>
      </c>
    </row>
    <row r="221" spans="32:33" ht="13.5" hidden="1">
      <c r="AF221" s="42" t="e">
        <f>+水洗化人口等!#REF!</f>
        <v>#REF!</v>
      </c>
      <c r="AG221" s="10">
        <v>221</v>
      </c>
    </row>
    <row r="222" spans="32:33" ht="13.5" hidden="1">
      <c r="AF222" s="42" t="e">
        <f>+水洗化人口等!#REF!</f>
        <v>#REF!</v>
      </c>
      <c r="AG222" s="10">
        <v>222</v>
      </c>
    </row>
    <row r="223" spans="32:33" ht="13.5" hidden="1">
      <c r="AF223" s="42" t="e">
        <f>+水洗化人口等!#REF!</f>
        <v>#REF!</v>
      </c>
      <c r="AG223" s="10">
        <v>223</v>
      </c>
    </row>
    <row r="224" spans="32:33" ht="13.5" hidden="1">
      <c r="AF224" s="42" t="e">
        <f>+水洗化人口等!#REF!</f>
        <v>#REF!</v>
      </c>
      <c r="AG224" s="10">
        <v>224</v>
      </c>
    </row>
    <row r="225" spans="32:33" ht="13.5" hidden="1">
      <c r="AF225" s="42" t="e">
        <f>+水洗化人口等!#REF!</f>
        <v>#REF!</v>
      </c>
      <c r="AG225" s="10">
        <v>225</v>
      </c>
    </row>
    <row r="226" spans="32:33" ht="13.5" hidden="1">
      <c r="AF226" s="42" t="e">
        <f>+水洗化人口等!#REF!</f>
        <v>#REF!</v>
      </c>
      <c r="AG226" s="10">
        <v>226</v>
      </c>
    </row>
    <row r="227" spans="32:33" ht="13.5" hidden="1">
      <c r="AF227" s="42" t="e">
        <f>+水洗化人口等!#REF!</f>
        <v>#REF!</v>
      </c>
      <c r="AG227" s="10">
        <v>227</v>
      </c>
    </row>
    <row r="228" spans="32:33" ht="13.5" hidden="1">
      <c r="AF228" s="42" t="e">
        <f>+水洗化人口等!#REF!</f>
        <v>#REF!</v>
      </c>
      <c r="AG228" s="10">
        <v>228</v>
      </c>
    </row>
    <row r="229" spans="32:33" ht="13.5" hidden="1">
      <c r="AF229" s="42" t="e">
        <f>+水洗化人口等!#REF!</f>
        <v>#REF!</v>
      </c>
      <c r="AG229" s="10">
        <v>229</v>
      </c>
    </row>
    <row r="230" spans="32:33" ht="13.5" hidden="1">
      <c r="AF230" s="42" t="e">
        <f>+水洗化人口等!#REF!</f>
        <v>#REF!</v>
      </c>
      <c r="AG230" s="10">
        <v>230</v>
      </c>
    </row>
    <row r="231" spans="32:33" ht="13.5" hidden="1">
      <c r="AF231" s="42" t="e">
        <f>+水洗化人口等!#REF!</f>
        <v>#REF!</v>
      </c>
      <c r="AG231" s="10">
        <v>231</v>
      </c>
    </row>
    <row r="232" spans="32:33" ht="13.5" hidden="1">
      <c r="AF232" s="42" t="e">
        <f>+水洗化人口等!#REF!</f>
        <v>#REF!</v>
      </c>
      <c r="AG232" s="10">
        <v>232</v>
      </c>
    </row>
    <row r="233" spans="32:33" ht="13.5" hidden="1">
      <c r="AF233" s="42" t="e">
        <f>+水洗化人口等!#REF!</f>
        <v>#REF!</v>
      </c>
      <c r="AG233" s="10">
        <v>233</v>
      </c>
    </row>
    <row r="234" spans="32:33" ht="13.5" hidden="1">
      <c r="AF234" s="42" t="e">
        <f>+水洗化人口等!#REF!</f>
        <v>#REF!</v>
      </c>
      <c r="AG234" s="10">
        <v>234</v>
      </c>
    </row>
    <row r="235" spans="32:33" ht="13.5" hidden="1">
      <c r="AF235" s="42" t="e">
        <f>+水洗化人口等!#REF!</f>
        <v>#REF!</v>
      </c>
      <c r="AG235" s="10">
        <v>235</v>
      </c>
    </row>
    <row r="236" spans="32:33" ht="13.5" hidden="1">
      <c r="AF236" s="42" t="e">
        <f>+水洗化人口等!#REF!</f>
        <v>#REF!</v>
      </c>
      <c r="AG236" s="10">
        <v>236</v>
      </c>
    </row>
    <row r="237" spans="32:33" ht="13.5" hidden="1">
      <c r="AF237" s="42" t="e">
        <f>+水洗化人口等!#REF!</f>
        <v>#REF!</v>
      </c>
      <c r="AG237" s="10">
        <v>237</v>
      </c>
    </row>
    <row r="238" spans="32:33" ht="13.5" hidden="1">
      <c r="AF238" s="42" t="e">
        <f>+水洗化人口等!#REF!</f>
        <v>#REF!</v>
      </c>
      <c r="AG238" s="10">
        <v>238</v>
      </c>
    </row>
    <row r="239" spans="32:33" ht="13.5" hidden="1">
      <c r="AF239" s="42" t="e">
        <f>+水洗化人口等!#REF!</f>
        <v>#REF!</v>
      </c>
      <c r="AG239" s="10">
        <v>239</v>
      </c>
    </row>
    <row r="240" spans="32:33" ht="13.5" hidden="1">
      <c r="AF240" s="42" t="e">
        <f>+水洗化人口等!#REF!</f>
        <v>#REF!</v>
      </c>
      <c r="AG240" s="10">
        <v>240</v>
      </c>
    </row>
    <row r="241" spans="32:33" ht="13.5" hidden="1">
      <c r="AF241" s="42" t="e">
        <f>+水洗化人口等!#REF!</f>
        <v>#REF!</v>
      </c>
      <c r="AG241" s="10">
        <v>241</v>
      </c>
    </row>
    <row r="242" spans="32:33" ht="13.5" hidden="1">
      <c r="AF242" s="42" t="e">
        <f>+水洗化人口等!#REF!</f>
        <v>#REF!</v>
      </c>
      <c r="AG242" s="10">
        <v>242</v>
      </c>
    </row>
    <row r="243" spans="32:33" ht="13.5" hidden="1">
      <c r="AF243" s="42" t="e">
        <f>+水洗化人口等!#REF!</f>
        <v>#REF!</v>
      </c>
      <c r="AG243" s="10">
        <v>243</v>
      </c>
    </row>
    <row r="244" spans="32:33" ht="13.5" hidden="1">
      <c r="AF244" s="42" t="e">
        <f>+水洗化人口等!#REF!</f>
        <v>#REF!</v>
      </c>
      <c r="AG244" s="10">
        <v>244</v>
      </c>
    </row>
    <row r="245" spans="32:33" ht="13.5" hidden="1">
      <c r="AF245" s="42" t="e">
        <f>+水洗化人口等!#REF!</f>
        <v>#REF!</v>
      </c>
      <c r="AG245" s="10">
        <v>245</v>
      </c>
    </row>
    <row r="246" spans="32:33" ht="13.5" hidden="1">
      <c r="AF246" s="42" t="e">
        <f>+水洗化人口等!#REF!</f>
        <v>#REF!</v>
      </c>
      <c r="AG246" s="10">
        <v>246</v>
      </c>
    </row>
    <row r="247" spans="32:33" ht="13.5" hidden="1">
      <c r="AF247" s="42" t="e">
        <f>+水洗化人口等!#REF!</f>
        <v>#REF!</v>
      </c>
      <c r="AG247" s="10">
        <v>247</v>
      </c>
    </row>
    <row r="248" spans="32:33" ht="13.5" hidden="1">
      <c r="AF248" s="42" t="e">
        <f>+水洗化人口等!#REF!</f>
        <v>#REF!</v>
      </c>
      <c r="AG248" s="10">
        <v>248</v>
      </c>
    </row>
    <row r="249" spans="32:33" ht="13.5" hidden="1">
      <c r="AF249" s="42" t="e">
        <f>+水洗化人口等!#REF!</f>
        <v>#REF!</v>
      </c>
      <c r="AG249" s="10">
        <v>249</v>
      </c>
    </row>
    <row r="250" spans="32:33" ht="13.5" hidden="1">
      <c r="AF250" s="42" t="e">
        <f>+水洗化人口等!#REF!</f>
        <v>#REF!</v>
      </c>
      <c r="AG250" s="10">
        <v>250</v>
      </c>
    </row>
    <row r="251" spans="32:33" ht="13.5" hidden="1">
      <c r="AF251" s="42" t="e">
        <f>+水洗化人口等!#REF!</f>
        <v>#REF!</v>
      </c>
      <c r="AG251" s="10">
        <v>251</v>
      </c>
    </row>
    <row r="252" spans="32:33" ht="13.5" hidden="1">
      <c r="AF252" s="42" t="e">
        <f>+水洗化人口等!#REF!</f>
        <v>#REF!</v>
      </c>
      <c r="AG252" s="10">
        <v>252</v>
      </c>
    </row>
    <row r="253" spans="32:33" ht="13.5" hidden="1">
      <c r="AF253" s="42" t="e">
        <f>+水洗化人口等!#REF!</f>
        <v>#REF!</v>
      </c>
      <c r="AG253" s="10">
        <v>253</v>
      </c>
    </row>
    <row r="254" spans="32:33" ht="13.5" hidden="1">
      <c r="AF254" s="42" t="e">
        <f>+水洗化人口等!#REF!</f>
        <v>#REF!</v>
      </c>
      <c r="AG254" s="10">
        <v>254</v>
      </c>
    </row>
    <row r="255" spans="32:33" ht="13.5" hidden="1">
      <c r="AF255" s="42" t="e">
        <f>+水洗化人口等!#REF!</f>
        <v>#REF!</v>
      </c>
      <c r="AG255" s="10">
        <v>255</v>
      </c>
    </row>
    <row r="256" spans="32:33" ht="13.5" hidden="1">
      <c r="AF256" s="42" t="e">
        <f>+水洗化人口等!#REF!</f>
        <v>#REF!</v>
      </c>
      <c r="AG256" s="10">
        <v>256</v>
      </c>
    </row>
    <row r="257" spans="32:33" ht="13.5" hidden="1">
      <c r="AF257" s="42" t="e">
        <f>+水洗化人口等!#REF!</f>
        <v>#REF!</v>
      </c>
      <c r="AG257" s="10">
        <v>257</v>
      </c>
    </row>
    <row r="258" spans="32:33" ht="13.5" hidden="1">
      <c r="AF258" s="42" t="e">
        <f>+水洗化人口等!#REF!</f>
        <v>#REF!</v>
      </c>
      <c r="AG258" s="10">
        <v>258</v>
      </c>
    </row>
    <row r="259" spans="32:33" ht="13.5" hidden="1">
      <c r="AF259" s="42" t="e">
        <f>+水洗化人口等!#REF!</f>
        <v>#REF!</v>
      </c>
      <c r="AG259" s="10">
        <v>259</v>
      </c>
    </row>
    <row r="260" spans="32:33" ht="13.5" hidden="1">
      <c r="AF260" s="42" t="e">
        <f>+水洗化人口等!#REF!</f>
        <v>#REF!</v>
      </c>
      <c r="AG260" s="10">
        <v>260</v>
      </c>
    </row>
    <row r="261" spans="32:33" ht="13.5" hidden="1">
      <c r="AF261" s="42" t="e">
        <f>+水洗化人口等!#REF!</f>
        <v>#REF!</v>
      </c>
      <c r="AG261" s="10">
        <v>261</v>
      </c>
    </row>
    <row r="262" spans="32:33" ht="13.5" hidden="1">
      <c r="AF262" s="42" t="e">
        <f>+水洗化人口等!#REF!</f>
        <v>#REF!</v>
      </c>
      <c r="AG262" s="10">
        <v>262</v>
      </c>
    </row>
    <row r="263" spans="32:33" ht="13.5" hidden="1">
      <c r="AF263" s="42" t="e">
        <f>+水洗化人口等!#REF!</f>
        <v>#REF!</v>
      </c>
      <c r="AG263" s="10">
        <v>263</v>
      </c>
    </row>
    <row r="264" spans="32:33" ht="13.5" hidden="1">
      <c r="AF264" s="42" t="e">
        <f>+水洗化人口等!#REF!</f>
        <v>#REF!</v>
      </c>
      <c r="AG264" s="10">
        <v>264</v>
      </c>
    </row>
    <row r="265" spans="32:33" ht="13.5" hidden="1">
      <c r="AF265" s="42" t="e">
        <f>+水洗化人口等!#REF!</f>
        <v>#REF!</v>
      </c>
      <c r="AG265" s="10">
        <v>265</v>
      </c>
    </row>
    <row r="266" spans="32:33" ht="13.5" hidden="1">
      <c r="AF266" s="42" t="e">
        <f>+水洗化人口等!#REF!</f>
        <v>#REF!</v>
      </c>
      <c r="AG266" s="10">
        <v>266</v>
      </c>
    </row>
    <row r="267" spans="32:33" ht="13.5" hidden="1">
      <c r="AF267" s="42" t="e">
        <f>+水洗化人口等!#REF!</f>
        <v>#REF!</v>
      </c>
      <c r="AG267" s="10">
        <v>267</v>
      </c>
    </row>
    <row r="268" spans="32:33" ht="13.5" hidden="1">
      <c r="AF268" s="42" t="e">
        <f>+水洗化人口等!#REF!</f>
        <v>#REF!</v>
      </c>
      <c r="AG268" s="10">
        <v>268</v>
      </c>
    </row>
    <row r="269" spans="32:33" ht="13.5" hidden="1">
      <c r="AF269" s="42" t="e">
        <f>+水洗化人口等!#REF!</f>
        <v>#REF!</v>
      </c>
      <c r="AG269" s="10">
        <v>269</v>
      </c>
    </row>
    <row r="270" spans="32:33" ht="13.5" hidden="1">
      <c r="AF270" s="42" t="e">
        <f>+水洗化人口等!#REF!</f>
        <v>#REF!</v>
      </c>
      <c r="AG270" s="10">
        <v>270</v>
      </c>
    </row>
    <row r="271" spans="32:33" ht="13.5" hidden="1">
      <c r="AF271" s="42" t="e">
        <f>+水洗化人口等!#REF!</f>
        <v>#REF!</v>
      </c>
      <c r="AG271" s="10">
        <v>271</v>
      </c>
    </row>
    <row r="272" spans="32:33" ht="13.5" hidden="1">
      <c r="AF272" s="42" t="e">
        <f>+水洗化人口等!#REF!</f>
        <v>#REF!</v>
      </c>
      <c r="AG272" s="10">
        <v>272</v>
      </c>
    </row>
    <row r="273" spans="32:33" ht="13.5" hidden="1">
      <c r="AF273" s="42" t="e">
        <f>+水洗化人口等!#REF!</f>
        <v>#REF!</v>
      </c>
      <c r="AG273" s="10">
        <v>273</v>
      </c>
    </row>
    <row r="274" spans="32:33" ht="13.5" hidden="1">
      <c r="AF274" s="42" t="e">
        <f>+水洗化人口等!#REF!</f>
        <v>#REF!</v>
      </c>
      <c r="AG274" s="10">
        <v>274</v>
      </c>
    </row>
    <row r="275" spans="32:33" ht="13.5" hidden="1">
      <c r="AF275" s="42" t="e">
        <f>+水洗化人口等!#REF!</f>
        <v>#REF!</v>
      </c>
      <c r="AG275" s="10">
        <v>275</v>
      </c>
    </row>
    <row r="276" spans="32:33" ht="13.5" hidden="1">
      <c r="AF276" s="42" t="e">
        <f>+水洗化人口等!#REF!</f>
        <v>#REF!</v>
      </c>
      <c r="AG276" s="10">
        <v>276</v>
      </c>
    </row>
    <row r="277" spans="32:33" ht="13.5" hidden="1">
      <c r="AF277" s="42" t="e">
        <f>+水洗化人口等!#REF!</f>
        <v>#REF!</v>
      </c>
      <c r="AG277" s="10">
        <v>277</v>
      </c>
    </row>
    <row r="278" spans="32:33" ht="13.5" hidden="1">
      <c r="AF278" s="42" t="e">
        <f>+水洗化人口等!#REF!</f>
        <v>#REF!</v>
      </c>
      <c r="AG278" s="10">
        <v>278</v>
      </c>
    </row>
    <row r="279" spans="32:33" ht="13.5" hidden="1">
      <c r="AF279" s="42" t="e">
        <f>+水洗化人口等!#REF!</f>
        <v>#REF!</v>
      </c>
      <c r="AG279" s="10">
        <v>279</v>
      </c>
    </row>
    <row r="280" spans="32:33" ht="13.5" hidden="1">
      <c r="AF280" s="42" t="e">
        <f>+水洗化人口等!#REF!</f>
        <v>#REF!</v>
      </c>
      <c r="AG280" s="10">
        <v>280</v>
      </c>
    </row>
    <row r="281" spans="32:33" ht="13.5" hidden="1">
      <c r="AF281" s="42" t="e">
        <f>+水洗化人口等!#REF!</f>
        <v>#REF!</v>
      </c>
      <c r="AG281" s="10">
        <v>281</v>
      </c>
    </row>
    <row r="282" spans="32:33" ht="13.5" hidden="1">
      <c r="AF282" s="42" t="e">
        <f>+水洗化人口等!#REF!</f>
        <v>#REF!</v>
      </c>
      <c r="AG282" s="10">
        <v>282</v>
      </c>
    </row>
    <row r="283" spans="32:33" ht="13.5" hidden="1">
      <c r="AF283" s="42" t="e">
        <f>+水洗化人口等!#REF!</f>
        <v>#REF!</v>
      </c>
      <c r="AG283" s="10">
        <v>283</v>
      </c>
    </row>
    <row r="284" spans="32:33" ht="13.5" hidden="1">
      <c r="AF284" s="42" t="e">
        <f>+水洗化人口等!#REF!</f>
        <v>#REF!</v>
      </c>
      <c r="AG284" s="10">
        <v>284</v>
      </c>
    </row>
    <row r="285" spans="32:33" ht="13.5" hidden="1">
      <c r="AF285" s="42" t="e">
        <f>+水洗化人口等!#REF!</f>
        <v>#REF!</v>
      </c>
      <c r="AG285" s="10">
        <v>285</v>
      </c>
    </row>
    <row r="286" spans="32:33" ht="13.5" hidden="1">
      <c r="AF286" s="42" t="e">
        <f>+水洗化人口等!#REF!</f>
        <v>#REF!</v>
      </c>
      <c r="AG286" s="10">
        <v>286</v>
      </c>
    </row>
    <row r="287" spans="32:33" ht="13.5" hidden="1">
      <c r="AF287" s="42" t="e">
        <f>+水洗化人口等!#REF!</f>
        <v>#REF!</v>
      </c>
      <c r="AG287" s="10">
        <v>287</v>
      </c>
    </row>
    <row r="288" spans="32:33" ht="13.5" hidden="1">
      <c r="AF288" s="42" t="e">
        <f>+水洗化人口等!#REF!</f>
        <v>#REF!</v>
      </c>
      <c r="AG288" s="10">
        <v>288</v>
      </c>
    </row>
    <row r="289" spans="32:33" ht="13.5" hidden="1">
      <c r="AF289" s="42" t="e">
        <f>+水洗化人口等!#REF!</f>
        <v>#REF!</v>
      </c>
      <c r="AG289" s="10">
        <v>289</v>
      </c>
    </row>
    <row r="290" spans="32:33" ht="13.5" hidden="1">
      <c r="AF290" s="42" t="e">
        <f>+水洗化人口等!#REF!</f>
        <v>#REF!</v>
      </c>
      <c r="AG290" s="10">
        <v>290</v>
      </c>
    </row>
    <row r="291" spans="32:33" ht="13.5" hidden="1">
      <c r="AF291" s="42" t="e">
        <f>+水洗化人口等!#REF!</f>
        <v>#REF!</v>
      </c>
      <c r="AG291" s="10">
        <v>291</v>
      </c>
    </row>
    <row r="292" spans="32:33" ht="13.5" hidden="1">
      <c r="AF292" s="42" t="e">
        <f>+水洗化人口等!#REF!</f>
        <v>#REF!</v>
      </c>
      <c r="AG292" s="10">
        <v>292</v>
      </c>
    </row>
    <row r="293" spans="32:33" ht="13.5" hidden="1">
      <c r="AF293" s="42" t="e">
        <f>+水洗化人口等!#REF!</f>
        <v>#REF!</v>
      </c>
      <c r="AG293" s="10">
        <v>293</v>
      </c>
    </row>
    <row r="294" spans="32:33" ht="13.5" hidden="1">
      <c r="AF294" s="42" t="e">
        <f>+水洗化人口等!#REF!</f>
        <v>#REF!</v>
      </c>
      <c r="AG294" s="10">
        <v>294</v>
      </c>
    </row>
    <row r="295" spans="32:33" ht="13.5" hidden="1">
      <c r="AF295" s="42" t="e">
        <f>+水洗化人口等!#REF!</f>
        <v>#REF!</v>
      </c>
      <c r="AG295" s="10">
        <v>295</v>
      </c>
    </row>
    <row r="296" spans="32:33" ht="13.5" hidden="1">
      <c r="AF296" s="42" t="e">
        <f>+水洗化人口等!#REF!</f>
        <v>#REF!</v>
      </c>
      <c r="AG296" s="10">
        <v>296</v>
      </c>
    </row>
    <row r="297" spans="32:33" ht="13.5" hidden="1">
      <c r="AF297" s="42" t="e">
        <f>+水洗化人口等!#REF!</f>
        <v>#REF!</v>
      </c>
      <c r="AG297" s="10">
        <v>297</v>
      </c>
    </row>
    <row r="298" spans="32:33" ht="13.5" hidden="1">
      <c r="AF298" s="42" t="e">
        <f>+水洗化人口等!#REF!</f>
        <v>#REF!</v>
      </c>
      <c r="AG298" s="10">
        <v>298</v>
      </c>
    </row>
    <row r="299" spans="32:33" ht="13.5" hidden="1">
      <c r="AF299" s="42" t="e">
        <f>+水洗化人口等!#REF!</f>
        <v>#REF!</v>
      </c>
      <c r="AG299" s="10">
        <v>299</v>
      </c>
    </row>
    <row r="300" spans="32:33" ht="13.5" hidden="1">
      <c r="AF300" s="42" t="e">
        <f>+水洗化人口等!#REF!</f>
        <v>#REF!</v>
      </c>
      <c r="AG300" s="10">
        <v>300</v>
      </c>
    </row>
    <row r="301" ht="13.5" hidden="1"/>
    <row r="302" ht="13.5" hidden="1"/>
    <row r="303" ht="13.5" hidden="1"/>
    <row r="304" ht="13.5" hidden="1"/>
    <row r="305" spans="28:33" ht="13.5" hidden="1">
      <c r="AB305" s="3"/>
      <c r="AC305" s="3"/>
      <c r="AD305" s="3"/>
      <c r="AE305" s="3"/>
      <c r="AF305" s="45"/>
      <c r="AG305" s="3"/>
    </row>
    <row r="306" spans="28:33" ht="13.5" hidden="1">
      <c r="AB306" s="3"/>
      <c r="AC306" s="3"/>
      <c r="AD306" s="3"/>
      <c r="AE306" s="3"/>
      <c r="AF306" s="45"/>
      <c r="AG306" s="3"/>
    </row>
    <row r="307" spans="28:33" ht="13.5" hidden="1">
      <c r="AB307" s="3"/>
      <c r="AC307" s="3"/>
      <c r="AD307" s="3"/>
      <c r="AE307" s="3"/>
      <c r="AF307" s="45"/>
      <c r="AG307" s="3"/>
    </row>
    <row r="308" spans="28:33" ht="13.5" hidden="1">
      <c r="AB308" s="3"/>
      <c r="AC308" s="3"/>
      <c r="AD308" s="3"/>
      <c r="AE308" s="3"/>
      <c r="AF308" s="45"/>
      <c r="AG308" s="3"/>
    </row>
    <row r="309" spans="28:33" ht="13.5" hidden="1">
      <c r="AB309" s="3"/>
      <c r="AC309" s="3"/>
      <c r="AD309" s="3"/>
      <c r="AE309" s="3"/>
      <c r="AF309" s="45"/>
      <c r="AG309" s="3"/>
    </row>
    <row r="310" spans="28:33" ht="13.5" hidden="1">
      <c r="AB310" s="3"/>
      <c r="AC310" s="3"/>
      <c r="AD310" s="3"/>
      <c r="AE310" s="3"/>
      <c r="AF310" s="45"/>
      <c r="AG310" s="3"/>
    </row>
    <row r="311" spans="28:33" ht="13.5" hidden="1">
      <c r="AB311" s="3"/>
      <c r="AC311" s="3"/>
      <c r="AD311" s="3"/>
      <c r="AE311" s="3"/>
      <c r="AF311" s="45"/>
      <c r="AG311" s="3"/>
    </row>
    <row r="312" spans="28:33" ht="13.5" hidden="1">
      <c r="AB312" s="3"/>
      <c r="AC312" s="3"/>
      <c r="AD312" s="3"/>
      <c r="AE312" s="3"/>
      <c r="AF312" s="45"/>
      <c r="AG312" s="3"/>
    </row>
    <row r="313" spans="28:33" ht="13.5" hidden="1">
      <c r="AB313" s="3"/>
      <c r="AC313" s="3"/>
      <c r="AD313" s="3"/>
      <c r="AE313" s="3"/>
      <c r="AF313" s="45"/>
      <c r="AG313" s="3"/>
    </row>
    <row r="314" spans="28:33" ht="13.5" hidden="1">
      <c r="AB314" s="3"/>
      <c r="AC314" s="3"/>
      <c r="AD314" s="3"/>
      <c r="AE314" s="3"/>
      <c r="AF314" s="45"/>
      <c r="AG314" s="3"/>
    </row>
    <row r="315" spans="28:33" ht="13.5" hidden="1">
      <c r="AB315" s="3"/>
      <c r="AC315" s="3"/>
      <c r="AD315" s="3"/>
      <c r="AE315" s="3"/>
      <c r="AF315" s="45"/>
      <c r="AG315" s="3"/>
    </row>
    <row r="316" spans="28:33" ht="13.5" hidden="1">
      <c r="AB316" s="3"/>
      <c r="AC316" s="3"/>
      <c r="AD316" s="3"/>
      <c r="AE316" s="3"/>
      <c r="AF316" s="45"/>
      <c r="AG316" s="3"/>
    </row>
    <row r="317" spans="28:33" ht="13.5" hidden="1">
      <c r="AB317" s="3"/>
      <c r="AC317" s="3"/>
      <c r="AD317" s="3"/>
      <c r="AE317" s="3"/>
      <c r="AF317" s="45"/>
      <c r="AG317" s="3"/>
    </row>
    <row r="318" spans="28:33" ht="13.5" hidden="1">
      <c r="AB318" s="3"/>
      <c r="AC318" s="3"/>
      <c r="AD318" s="3"/>
      <c r="AE318" s="3"/>
      <c r="AF318" s="45"/>
      <c r="AG318" s="3"/>
    </row>
    <row r="319" spans="28:33" ht="13.5" hidden="1">
      <c r="AB319" s="3"/>
      <c r="AC319" s="3"/>
      <c r="AD319" s="3"/>
      <c r="AE319" s="3"/>
      <c r="AF319" s="45"/>
      <c r="AG319" s="3"/>
    </row>
    <row r="320" spans="28:33" ht="13.5" hidden="1">
      <c r="AB320" s="3"/>
      <c r="AC320" s="3"/>
      <c r="AD320" s="3"/>
      <c r="AE320" s="3"/>
      <c r="AF320" s="45"/>
      <c r="AG320" s="3"/>
    </row>
    <row r="321" spans="28:33" ht="13.5" hidden="1">
      <c r="AB321" s="3"/>
      <c r="AC321" s="3"/>
      <c r="AD321" s="3"/>
      <c r="AE321" s="3"/>
      <c r="AF321" s="45"/>
      <c r="AG321" s="3"/>
    </row>
    <row r="322" spans="28:33" ht="13.5" hidden="1">
      <c r="AB322" s="3"/>
      <c r="AC322" s="3"/>
      <c r="AD322" s="3"/>
      <c r="AE322" s="3"/>
      <c r="AF322" s="45"/>
      <c r="AG322" s="3"/>
    </row>
    <row r="323" spans="28:33" ht="13.5" hidden="1">
      <c r="AB323" s="3"/>
      <c r="AC323" s="3"/>
      <c r="AD323" s="3"/>
      <c r="AE323" s="3"/>
      <c r="AF323" s="45"/>
      <c r="AG323" s="3"/>
    </row>
    <row r="324" spans="28:33" ht="13.5" hidden="1">
      <c r="AB324" s="3"/>
      <c r="AC324" s="3"/>
      <c r="AD324" s="3"/>
      <c r="AE324" s="3"/>
      <c r="AF324" s="45"/>
      <c r="AG324" s="3"/>
    </row>
    <row r="325" spans="28:33" ht="13.5" hidden="1">
      <c r="AB325" s="3"/>
      <c r="AC325" s="3"/>
      <c r="AD325" s="3"/>
      <c r="AE325" s="3"/>
      <c r="AF325" s="45"/>
      <c r="AG325" s="3"/>
    </row>
    <row r="326" spans="28:33" ht="13.5" hidden="1">
      <c r="AB326" s="3"/>
      <c r="AC326" s="3"/>
      <c r="AD326" s="3"/>
      <c r="AE326" s="3"/>
      <c r="AF326" s="45"/>
      <c r="AG326" s="3"/>
    </row>
    <row r="327" spans="28:33" ht="13.5" hidden="1">
      <c r="AB327" s="3"/>
      <c r="AC327" s="3"/>
      <c r="AD327" s="3"/>
      <c r="AE327" s="3"/>
      <c r="AF327" s="45"/>
      <c r="AG327" s="3"/>
    </row>
    <row r="328" spans="28:33" ht="13.5" hidden="1">
      <c r="AB328" s="3"/>
      <c r="AC328" s="3"/>
      <c r="AD328" s="3"/>
      <c r="AE328" s="3"/>
      <c r="AF328" s="45"/>
      <c r="AG328" s="3"/>
    </row>
    <row r="329" spans="28:33" ht="13.5" hidden="1">
      <c r="AB329" s="3"/>
      <c r="AC329" s="3"/>
      <c r="AD329" s="3"/>
      <c r="AE329" s="3"/>
      <c r="AF329" s="45"/>
      <c r="AG329" s="3"/>
    </row>
    <row r="330" spans="28:33" ht="13.5" hidden="1">
      <c r="AB330" s="3"/>
      <c r="AC330" s="3"/>
      <c r="AD330" s="3"/>
      <c r="AE330" s="3"/>
      <c r="AF330" s="45"/>
      <c r="AG330" s="3"/>
    </row>
    <row r="331" spans="28:33" ht="13.5" hidden="1">
      <c r="AB331" s="3"/>
      <c r="AC331" s="3"/>
      <c r="AD331" s="3"/>
      <c r="AE331" s="3"/>
      <c r="AF331" s="45"/>
      <c r="AG331" s="3"/>
    </row>
    <row r="332" spans="28:33" ht="13.5" hidden="1">
      <c r="AB332" s="3"/>
      <c r="AC332" s="3"/>
      <c r="AD332" s="3"/>
      <c r="AE332" s="3"/>
      <c r="AF332" s="45"/>
      <c r="AG332" s="3"/>
    </row>
    <row r="333" spans="28:33" ht="13.5" hidden="1">
      <c r="AB333" s="3"/>
      <c r="AC333" s="3"/>
      <c r="AD333" s="3"/>
      <c r="AE333" s="3"/>
      <c r="AF333" s="45"/>
      <c r="AG333" s="3"/>
    </row>
    <row r="334" spans="28:33" ht="13.5" hidden="1">
      <c r="AB334" s="3"/>
      <c r="AC334" s="3"/>
      <c r="AD334" s="3"/>
      <c r="AE334" s="3"/>
      <c r="AF334" s="45"/>
      <c r="AG334" s="3"/>
    </row>
    <row r="335" spans="28:33" ht="13.5" hidden="1">
      <c r="AB335" s="3"/>
      <c r="AC335" s="3"/>
      <c r="AD335" s="3"/>
      <c r="AE335" s="3"/>
      <c r="AF335" s="45"/>
      <c r="AG335" s="3"/>
    </row>
    <row r="336" spans="28:33" ht="13.5" hidden="1">
      <c r="AB336" s="3"/>
      <c r="AC336" s="3"/>
      <c r="AD336" s="3"/>
      <c r="AE336" s="3"/>
      <c r="AF336" s="45"/>
      <c r="AG336" s="3"/>
    </row>
    <row r="337" spans="28:33" ht="13.5" hidden="1">
      <c r="AB337" s="3"/>
      <c r="AC337" s="3"/>
      <c r="AD337" s="3"/>
      <c r="AE337" s="3"/>
      <c r="AF337" s="45"/>
      <c r="AG337" s="3"/>
    </row>
    <row r="338" spans="28:33" ht="13.5" hidden="1">
      <c r="AB338" s="3"/>
      <c r="AC338" s="3"/>
      <c r="AD338" s="3"/>
      <c r="AE338" s="3"/>
      <c r="AF338" s="45"/>
      <c r="AG338" s="3"/>
    </row>
    <row r="339" spans="28:33" ht="13.5" hidden="1">
      <c r="AB339" s="3"/>
      <c r="AC339" s="3"/>
      <c r="AD339" s="3"/>
      <c r="AE339" s="3"/>
      <c r="AF339" s="45"/>
      <c r="AG339" s="3"/>
    </row>
    <row r="340" spans="28:33" ht="13.5" hidden="1">
      <c r="AB340" s="3"/>
      <c r="AC340" s="3"/>
      <c r="AD340" s="3"/>
      <c r="AE340" s="3"/>
      <c r="AF340" s="45"/>
      <c r="AG340" s="3"/>
    </row>
    <row r="341" spans="28:33" ht="13.5" hidden="1">
      <c r="AB341" s="3"/>
      <c r="AC341" s="3"/>
      <c r="AD341" s="3"/>
      <c r="AE341" s="3"/>
      <c r="AF341" s="45"/>
      <c r="AG341" s="3"/>
    </row>
    <row r="342" spans="28:33" ht="13.5" hidden="1">
      <c r="AB342" s="3"/>
      <c r="AC342" s="3"/>
      <c r="AD342" s="3"/>
      <c r="AE342" s="3"/>
      <c r="AF342" s="45"/>
      <c r="AG342" s="3"/>
    </row>
    <row r="343" spans="28:33" ht="13.5" hidden="1">
      <c r="AB343" s="3"/>
      <c r="AC343" s="3"/>
      <c r="AD343" s="3"/>
      <c r="AE343" s="3"/>
      <c r="AF343" s="45"/>
      <c r="AG343" s="3"/>
    </row>
    <row r="344" spans="28:33" ht="13.5" hidden="1">
      <c r="AB344" s="3"/>
      <c r="AC344" s="3"/>
      <c r="AD344" s="3"/>
      <c r="AE344" s="3"/>
      <c r="AF344" s="45"/>
      <c r="AG344" s="3"/>
    </row>
    <row r="345" spans="28:33" ht="13.5" hidden="1">
      <c r="AB345" s="3"/>
      <c r="AC345" s="3"/>
      <c r="AD345" s="3"/>
      <c r="AE345" s="3"/>
      <c r="AF345" s="45"/>
      <c r="AG345" s="3"/>
    </row>
    <row r="346" spans="28:33" ht="13.5" hidden="1">
      <c r="AB346" s="3"/>
      <c r="AC346" s="3"/>
      <c r="AD346" s="3"/>
      <c r="AE346" s="3"/>
      <c r="AF346" s="45"/>
      <c r="AG346" s="3"/>
    </row>
    <row r="347" spans="28:33" ht="13.5" hidden="1">
      <c r="AB347" s="3"/>
      <c r="AC347" s="3"/>
      <c r="AD347" s="3"/>
      <c r="AE347" s="3"/>
      <c r="AF347" s="45"/>
      <c r="AG347" s="3"/>
    </row>
    <row r="348" spans="28:33" ht="13.5" hidden="1">
      <c r="AB348" s="3"/>
      <c r="AC348" s="3"/>
      <c r="AD348" s="3"/>
      <c r="AE348" s="3"/>
      <c r="AF348" s="45"/>
      <c r="AG348" s="3"/>
    </row>
    <row r="349" spans="28:33" ht="13.5" hidden="1">
      <c r="AB349" s="3"/>
      <c r="AC349" s="3"/>
      <c r="AD349" s="3"/>
      <c r="AE349" s="3"/>
      <c r="AF349" s="45"/>
      <c r="AG349" s="3"/>
    </row>
    <row r="350" spans="28:33" ht="13.5" hidden="1">
      <c r="AB350" s="3"/>
      <c r="AC350" s="3"/>
      <c r="AD350" s="3"/>
      <c r="AE350" s="3"/>
      <c r="AF350" s="45"/>
      <c r="AG350" s="3"/>
    </row>
    <row r="351" spans="28:33" ht="13.5" hidden="1">
      <c r="AB351" s="3"/>
      <c r="AC351" s="3"/>
      <c r="AD351" s="3"/>
      <c r="AE351" s="3"/>
      <c r="AF351" s="45"/>
      <c r="AG351" s="3"/>
    </row>
    <row r="352" spans="28:33" ht="13.5" hidden="1">
      <c r="AB352" s="3"/>
      <c r="AC352" s="3"/>
      <c r="AD352" s="3"/>
      <c r="AE352" s="3"/>
      <c r="AF352" s="45"/>
      <c r="AG352" s="3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2009-01-05T07:07:20Z</cp:lastPrinted>
  <dcterms:created xsi:type="dcterms:W3CDTF">2008-01-06T09:25:24Z</dcterms:created>
  <dcterms:modified xsi:type="dcterms:W3CDTF">2014-10-14T09:29:14Z</dcterms:modified>
  <cp:category/>
  <cp:version/>
  <cp:contentType/>
  <cp:contentStatus/>
</cp:coreProperties>
</file>