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'ごみ処理概要'!$A$7:$AP$40</definedName>
    <definedName name="_xlnm.Print_Area" localSheetId="3">'ごみ処理量内訳'!$A$7:$AS$40</definedName>
    <definedName name="_xlnm.Print_Area" localSheetId="1">'ごみ搬入量内訳'!$A$7:$DM$40</definedName>
    <definedName name="_xlnm.Print_Area" localSheetId="6">'災害廃棄物搬入量'!$A$7:$CY$40</definedName>
    <definedName name="_xlnm.Print_Area" localSheetId="2">'施設区分別搬入量内訳'!$A$7:$EN$40</definedName>
    <definedName name="_xlnm.Print_Area" localSheetId="5">'施設資源化量内訳'!$A$7:$FO$40</definedName>
    <definedName name="_xlnm.Print_Area" localSheetId="4">'資源化量内訳'!$A$7:$CJ$40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<sst xmlns="http://schemas.openxmlformats.org/spreadsheetml/2006/main" count="5044" uniqueCount="650">
  <si>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</si>
  <si>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</si>
  <si>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</si>
  <si>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</si>
  <si>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</si>
  <si>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</si>
  <si>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</si>
  <si>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</si>
  <si>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</si>
  <si>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</si>
  <si>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</si>
  <si>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</si>
  <si>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</si>
  <si>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</si>
  <si>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</si>
  <si>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</si>
  <si>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</si>
  <si>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</si>
  <si>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</si>
  <si>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</si>
  <si>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</si>
  <si>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</si>
  <si>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</si>
  <si>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</si>
  <si>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</si>
  <si>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</si>
  <si>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</si>
  <si>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</si>
  <si>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</si>
  <si>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</si>
  <si>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</si>
  <si>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</si>
  <si>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</si>
  <si>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</si>
  <si>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</si>
  <si>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</si>
  <si>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</si>
  <si>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</si>
  <si>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</si>
  <si>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</si>
  <si>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</si>
  <si>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</si>
  <si>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</si>
  <si>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</si>
  <si>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</si>
  <si>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</si>
  <si>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</si>
  <si>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</si>
  <si>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</si>
  <si>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</si>
  <si>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</si>
  <si>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</si>
  <si>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</si>
  <si>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</si>
  <si>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</si>
  <si>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</si>
  <si>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</si>
  <si>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</si>
  <si>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</si>
  <si>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</si>
  <si>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</si>
  <si>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</si>
  <si>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</si>
  <si>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</si>
  <si>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</si>
  <si>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</si>
  <si>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</si>
  <si>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</si>
  <si>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</si>
  <si>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</si>
  <si>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</si>
  <si>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</si>
  <si>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</si>
  <si>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</si>
  <si>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</si>
  <si>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</si>
  <si>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</si>
  <si>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</si>
  <si>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</si>
  <si>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</si>
  <si>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</si>
  <si>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</si>
  <si>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</si>
  <si>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</si>
  <si>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</si>
  <si>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</si>
  <si>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</si>
  <si>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</si>
  <si>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</si>
  <si>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</si>
  <si>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</si>
  <si>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</si>
  <si>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</si>
  <si>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</si>
  <si>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</si>
  <si>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</si>
  <si>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</si>
  <si>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</si>
  <si>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</si>
  <si>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</si>
  <si>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</si>
  <si>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</si>
  <si>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</si>
  <si>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</si>
  <si>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</si>
  <si>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</si>
  <si>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</si>
  <si>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</si>
  <si>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</si>
  <si>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</si>
  <si>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</si>
  <si>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</si>
  <si>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</si>
  <si>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</si>
  <si>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</si>
  <si>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</si>
  <si>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</si>
  <si>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</si>
  <si>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</si>
  <si>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</si>
  <si>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</si>
  <si>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</si>
  <si>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</si>
  <si>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</si>
  <si>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</si>
  <si>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</si>
  <si>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</si>
  <si>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</si>
  <si>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</si>
  <si>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</si>
  <si>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</si>
  <si>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</si>
  <si>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</si>
  <si>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</si>
  <si>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</si>
  <si>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</si>
  <si>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</si>
  <si>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</si>
  <si>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</si>
  <si>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</si>
  <si>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</si>
  <si>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</si>
  <si>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</si>
  <si>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</si>
  <si>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</si>
  <si>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</si>
  <si>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</si>
  <si>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</si>
  <si>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</si>
  <si>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</si>
  <si>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</si>
  <si>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</si>
  <si>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</si>
  <si>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</si>
  <si>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</si>
  <si>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</si>
  <si>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</si>
  <si>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</si>
  <si>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</si>
  <si>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</si>
  <si>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</si>
  <si>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</si>
  <si>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</si>
  <si>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</si>
  <si>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</si>
  <si>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</si>
  <si>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</si>
  <si>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</si>
  <si>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</si>
  <si>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</si>
  <si>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</si>
  <si>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</si>
  <si>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</si>
  <si>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</si>
  <si>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</si>
  <si>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</si>
  <si>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</si>
  <si>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</si>
  <si>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</si>
  <si>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</si>
  <si>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</si>
  <si>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</si>
  <si>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</si>
  <si>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</si>
  <si>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</si>
  <si>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</si>
  <si>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</si>
  <si>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</si>
  <si>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</si>
  <si>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</si>
  <si>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</si>
  <si>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</si>
  <si>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</si>
  <si>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</si>
  <si>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</si>
  <si>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</si>
  <si>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</si>
  <si>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</si>
  <si>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</si>
  <si>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</si>
  <si>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</si>
  <si>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</si>
  <si>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</si>
  <si>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</si>
  <si>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</si>
  <si>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</si>
  <si>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</si>
  <si>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</si>
  <si>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</si>
  <si>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</si>
  <si>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</si>
  <si>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</si>
  <si>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</si>
  <si>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</si>
  <si>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</si>
  <si>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</si>
  <si>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</si>
  <si>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</si>
  <si>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</si>
  <si>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</si>
  <si>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</si>
  <si>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</si>
  <si>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</si>
  <si>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</si>
  <si>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</si>
  <si>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</si>
  <si>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</si>
  <si>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</si>
  <si>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</si>
  <si>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</si>
  <si>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</si>
  <si>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</si>
  <si>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</si>
  <si>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</si>
  <si>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</si>
  <si>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</si>
  <si>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</si>
  <si>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</si>
  <si>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</si>
  <si>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</si>
  <si>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</si>
  <si>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</si>
  <si>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</si>
  <si>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</si>
  <si>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</si>
  <si>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</si>
  <si>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</si>
  <si>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</si>
  <si>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</si>
  <si>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</si>
  <si>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</si>
  <si>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</si>
  <si>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</si>
  <si>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</si>
  <si>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</si>
  <si>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</si>
  <si>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</si>
  <si>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</si>
  <si>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</si>
  <si>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</si>
  <si>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</si>
  <si>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</si>
  <si>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</si>
  <si>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</si>
  <si>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</si>
  <si>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</si>
  <si>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</si>
  <si>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</si>
  <si>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</si>
  <si>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</si>
  <si>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</si>
  <si>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</si>
  <si>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</si>
  <si>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</si>
  <si>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</si>
  <si>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</si>
  <si>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</si>
  <si>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</si>
  <si>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</si>
  <si>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</si>
  <si>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</si>
  <si>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</si>
  <si>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</si>
  <si>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</si>
  <si>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</si>
  <si>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</si>
  <si>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</si>
  <si>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</si>
  <si>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</si>
  <si>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</si>
  <si>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</si>
  <si>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</si>
  <si>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</si>
  <si>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</si>
  <si>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</si>
  <si>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</si>
  <si>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</si>
  <si>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</si>
  <si>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</si>
  <si>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</si>
  <si>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</si>
  <si>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</si>
  <si>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</si>
  <si>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</si>
  <si>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</si>
  <si>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</si>
  <si>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</si>
  <si>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</si>
  <si>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</si>
  <si>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</si>
  <si>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</si>
  <si>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</si>
  <si>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</si>
  <si>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</si>
  <si>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</si>
  <si>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</si>
  <si>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</si>
  <si>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</si>
  <si>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</si>
  <si>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</si>
  <si>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</si>
  <si>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</si>
  <si>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</si>
  <si>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</si>
  <si>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</si>
  <si>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</si>
  <si>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</si>
  <si>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</si>
  <si>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</si>
  <si>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</si>
  <si>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</si>
  <si>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</si>
  <si>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</si>
  <si>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</si>
  <si>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</si>
  <si>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</si>
  <si>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</si>
  <si>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</si>
  <si>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</si>
  <si>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</si>
  <si>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</si>
  <si>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</si>
  <si>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</si>
  <si>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</si>
  <si>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</si>
  <si>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</si>
  <si>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</si>
  <si>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</si>
  <si>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</si>
  <si>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</si>
  <si>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</si>
  <si>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</si>
  <si>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</si>
  <si>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</si>
  <si>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</si>
  <si>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</si>
  <si>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</si>
  <si>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</si>
  <si>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</si>
  <si>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</si>
  <si>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</si>
  <si>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</si>
  <si>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</si>
  <si>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</si>
  <si>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</si>
  <si>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</si>
  <si>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</si>
  <si>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</si>
  <si>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</si>
  <si>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</si>
  <si>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</si>
  <si>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</si>
  <si>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</si>
  <si>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</si>
  <si>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</si>
  <si>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</si>
  <si>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</si>
  <si>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</si>
  <si>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</si>
  <si>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</si>
  <si>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</si>
  <si>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</si>
  <si>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</si>
  <si>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</si>
  <si>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</si>
  <si>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</si>
  <si>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</si>
  <si>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</si>
  <si>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</si>
  <si>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</si>
  <si>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</si>
  <si>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</si>
  <si>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</si>
  <si>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</si>
  <si>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</si>
  <si>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</si>
  <si>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</si>
  <si>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</si>
  <si>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</si>
  <si>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</si>
  <si>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</si>
  <si>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</si>
  <si>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</si>
  <si>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</si>
  <si>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</si>
  <si>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</si>
  <si>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</si>
  <si>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</si>
  <si>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</si>
  <si>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</si>
  <si>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</si>
  <si>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</si>
  <si>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</si>
  <si>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</si>
  <si>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</si>
  <si>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</si>
  <si>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</si>
  <si>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</si>
  <si>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</si>
  <si>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</si>
  <si>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</si>
  <si>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</si>
  <si>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</si>
  <si>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</si>
  <si>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</si>
  <si>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</si>
  <si>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</si>
  <si>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</si>
  <si>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</si>
  <si>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</si>
  <si>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</si>
  <si>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</si>
  <si>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</si>
  <si>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</si>
  <si>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</si>
  <si>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</si>
  <si>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</si>
  <si>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</si>
  <si>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</si>
  <si>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</si>
  <si>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</si>
  <si>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</si>
  <si>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</si>
  <si>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</si>
  <si>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</si>
  <si>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</si>
  <si>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</si>
  <si>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</si>
  <si>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</si>
  <si>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</si>
  <si>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</si>
  <si>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</si>
  <si>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</si>
  <si>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</si>
  <si>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</si>
  <si>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</si>
  <si>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</si>
  <si>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</si>
  <si>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</si>
  <si>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</si>
  <si>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</si>
  <si>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</si>
  <si>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</si>
  <si>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</si>
  <si>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</si>
  <si>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</si>
  <si>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</si>
  <si>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</si>
  <si>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</si>
  <si>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</si>
  <si>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</si>
  <si>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</si>
  <si>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</si>
  <si>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</si>
  <si>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</si>
  <si>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</si>
  <si>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</si>
  <si>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</si>
  <si>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</si>
  <si>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</si>
  <si>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</si>
  <si>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</si>
  <si>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</si>
  <si>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</si>
  <si>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</si>
  <si>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</si>
  <si>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</si>
  <si>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</si>
  <si>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</si>
  <si>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</si>
  <si>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</si>
  <si>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</si>
  <si>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</si>
  <si>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</si>
  <si>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</si>
  <si>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</si>
  <si>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</si>
  <si>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</si>
  <si>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</si>
  <si>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</si>
  <si>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</si>
  <si>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</si>
  <si>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</si>
  <si>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</si>
  <si>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</si>
  <si>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</si>
  <si>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</si>
  <si>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</si>
  <si>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</si>
  <si>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</si>
  <si>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</si>
  <si>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</si>
  <si>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</si>
  <si>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</si>
  <si>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</si>
  <si>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</si>
  <si>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</si>
  <si>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</si>
  <si>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</si>
  <si>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</si>
  <si>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</si>
  <si>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</si>
  <si>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</si>
  <si>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</si>
  <si>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</si>
  <si>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</si>
  <si>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</si>
  <si>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</si>
  <si>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</si>
  <si>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</si>
  <si>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</si>
  <si>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</si>
  <si>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</si>
  <si>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</si>
  <si>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</si>
  <si>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</si>
  <si>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</si>
  <si>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</si>
  <si>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</si>
  <si>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</si>
  <si>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</si>
  <si>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</si>
  <si>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</si>
  <si>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</si>
  <si>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</si>
  <si>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</si>
  <si>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</si>
  <si>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</si>
  <si>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</si>
  <si>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</si>
  <si>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</si>
  <si>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</si>
  <si>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</si>
  <si>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</si>
  <si>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</si>
  <si>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</si>
  <si>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</si>
  <si>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</si>
  <si>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</si>
  <si>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</si>
  <si>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</si>
  <si>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岩手県</t>
  </si>
  <si>
    <t>03000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</si>
  <si>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</si>
  <si>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</si>
  <si>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</si>
  <si>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</si>
  <si>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</si>
  <si>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</si>
  <si>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</si>
  <si>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</si>
  <si>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</si>
  <si>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</si>
  <si>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</si>
  <si>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</si>
  <si>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</si>
  <si>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</si>
  <si>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</si>
  <si>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</si>
  <si>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</si>
  <si>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</si>
  <si>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</si>
  <si>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</si>
  <si>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</si>
  <si>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</si>
  <si>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</si>
  <si>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</si>
  <si>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</si>
  <si>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</si>
  <si>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</si>
  <si>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</si>
  <si>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</si>
  <si>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</si>
  <si>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</si>
  <si>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</si>
  <si>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</si>
  <si>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</si>
  <si>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</si>
  <si>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</si>
  <si>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</si>
  <si>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</si>
  <si>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</si>
  <si>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</si>
  <si>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</si>
  <si>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</si>
  <si>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</si>
  <si>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</si>
  <si>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</si>
  <si>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</si>
  <si>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</si>
  <si>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</si>
  <si>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</si>
  <si>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</si>
  <si>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</si>
  <si>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</si>
  <si>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</si>
  <si>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</si>
  <si>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</si>
  <si>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</si>
  <si>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</si>
  <si>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</si>
  <si>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</si>
  <si>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</si>
  <si>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</si>
  <si>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</si>
  <si>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</si>
  <si>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</si>
  <si>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03305</t>
  </si>
  <si>
    <t>滝沢村</t>
  </si>
  <si>
    <t>合計 処理量（平成２４年度実績） ごみ処理フローシート</t>
  </si>
  <si>
    <t>合計 処理量（平成２４年度実績）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</si>
  <si>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</si>
  <si>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</si>
  <si>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</si>
  <si>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</si>
  <si>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</si>
  <si>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</si>
  <si>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</si>
  <si>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</si>
  <si>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</si>
  <si>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</si>
  <si>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</si>
  <si>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</si>
  <si>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</si>
  <si>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</si>
  <si>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</si>
  <si>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</si>
  <si>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</si>
  <si>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</si>
  <si>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03000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</si>
</sst>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56" fillId="36" borderId="69" xfId="48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56" fillId="0" borderId="69" xfId="0" applyNumberFormat="1" applyFont="1" applyFill="1" applyBorder="1" applyAlignment="1">
      <alignment horizontal="right" vertical="center"/>
    </xf>
    <xf numFmtId="191" fontId="56" fillId="0" borderId="69" xfId="0" applyNumberFormat="1" applyFont="1" applyFill="1" applyBorder="1" applyAlignment="1">
      <alignment horizontal="right" vertical="center"/>
    </xf>
    <xf numFmtId="3" fontId="56" fillId="36" borderId="69" xfId="48" applyNumberFormat="1" applyFont="1" applyFill="1" applyBorder="1" applyAlignment="1">
      <alignment horizontal="right" vertical="center" wrapText="1"/>
    </xf>
    <xf numFmtId="3" fontId="19" fillId="36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Fill="1" applyBorder="1" applyAlignment="1">
      <alignment vertical="center"/>
    </xf>
    <xf numFmtId="3" fontId="56" fillId="0" borderId="69" xfId="48" applyNumberFormat="1" applyFont="1" applyFill="1" applyBorder="1" applyAlignment="1">
      <alignment vertical="center" wrapText="1"/>
    </xf>
    <xf numFmtId="3" fontId="56" fillId="0" borderId="69" xfId="48" applyNumberFormat="1" applyFont="1" applyFill="1" applyBorder="1" applyAlignment="1">
      <alignment vertical="center"/>
    </xf>
    <xf numFmtId="3" fontId="56" fillId="0" borderId="69" xfId="0" applyNumberFormat="1" applyFont="1" applyFill="1" applyBorder="1" applyAlignment="1">
      <alignment vertical="center"/>
    </xf>
    <xf numFmtId="191" fontId="56" fillId="36" borderId="69" xfId="48" applyNumberFormat="1" applyFont="1" applyFill="1" applyBorder="1" applyAlignment="1">
      <alignment horizontal="right" vertical="center"/>
    </xf>
    <xf numFmtId="3" fontId="56" fillId="0" borderId="69" xfId="48" applyNumberFormat="1" applyFont="1" applyFill="1" applyBorder="1" applyAlignment="1">
      <alignment horizontal="right" vertical="center"/>
    </xf>
    <xf numFmtId="3" fontId="56" fillId="0" borderId="69" xfId="48" applyNumberFormat="1" applyFont="1" applyFill="1" applyBorder="1" applyAlignment="1">
      <alignment horizontal="right" vertical="center" wrapText="1"/>
    </xf>
    <xf numFmtId="191" fontId="56" fillId="0" borderId="69" xfId="48" applyNumberFormat="1" applyFont="1" applyFill="1" applyBorder="1" applyAlignment="1">
      <alignment horizontal="right" vertical="center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dxfs count="10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1">
      <pane xSplit="3" ySplit="6" topLeftCell="D10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9" customWidth="1"/>
    <col min="2" max="2" width="8.69921875" style="320" customWidth="1"/>
    <col min="3" max="3" width="12.59765625" style="319" customWidth="1"/>
    <col min="4" max="7" width="11.69921875" style="321" customWidth="1"/>
    <col min="8" max="27" width="10.59765625" style="321" customWidth="1"/>
    <col min="28" max="28" width="10.59765625" style="322" customWidth="1"/>
    <col min="29" max="36" width="10.59765625" style="321" customWidth="1"/>
    <col min="37" max="38" width="15.5" style="322" customWidth="1"/>
    <col min="39" max="42" width="10.59765625" style="321" customWidth="1"/>
    <col min="43" max="16384" width="9" style="323" customWidth="1"/>
  </cols>
  <sheetData>
    <row r="1" spans="1:42" s="175" customFormat="1" ht="17.25">
      <c r="A1" s="249" t="s">
        <v>555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47" t="s">
        <v>278</v>
      </c>
      <c r="B2" s="347" t="s">
        <v>279</v>
      </c>
      <c r="C2" s="347" t="s">
        <v>280</v>
      </c>
      <c r="D2" s="336" t="s">
        <v>272</v>
      </c>
      <c r="E2" s="341"/>
      <c r="F2" s="186"/>
      <c r="G2" s="187" t="s">
        <v>283</v>
      </c>
      <c r="H2" s="336" t="s">
        <v>284</v>
      </c>
      <c r="I2" s="341"/>
      <c r="J2" s="341"/>
      <c r="K2" s="351"/>
      <c r="L2" s="330" t="s">
        <v>285</v>
      </c>
      <c r="M2" s="331"/>
      <c r="N2" s="332"/>
      <c r="O2" s="327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9" t="s">
        <v>289</v>
      </c>
      <c r="AC2" s="336" t="s">
        <v>290</v>
      </c>
      <c r="AD2" s="341"/>
      <c r="AE2" s="341"/>
      <c r="AF2" s="341"/>
      <c r="AG2" s="341"/>
      <c r="AH2" s="341"/>
      <c r="AI2" s="341"/>
      <c r="AJ2" s="342"/>
      <c r="AK2" s="339" t="s">
        <v>291</v>
      </c>
      <c r="AL2" s="339" t="s">
        <v>292</v>
      </c>
      <c r="AM2" s="336" t="s">
        <v>293</v>
      </c>
      <c r="AN2" s="337"/>
      <c r="AO2" s="337"/>
      <c r="AP2" s="338"/>
    </row>
    <row r="3" spans="1:42" s="176" customFormat="1" ht="25.5" customHeight="1">
      <c r="A3" s="348"/>
      <c r="B3" s="348"/>
      <c r="C3" s="350"/>
      <c r="D3" s="184"/>
      <c r="E3" s="327" t="s">
        <v>256</v>
      </c>
      <c r="F3" s="327" t="s">
        <v>296</v>
      </c>
      <c r="G3" s="185"/>
      <c r="H3" s="327" t="s">
        <v>257</v>
      </c>
      <c r="I3" s="327" t="s">
        <v>258</v>
      </c>
      <c r="J3" s="327" t="s">
        <v>299</v>
      </c>
      <c r="K3" s="334" t="s">
        <v>300</v>
      </c>
      <c r="L3" s="333" t="s">
        <v>301</v>
      </c>
      <c r="M3" s="333" t="s">
        <v>302</v>
      </c>
      <c r="N3" s="333" t="s">
        <v>303</v>
      </c>
      <c r="O3" s="328"/>
      <c r="P3" s="327" t="s">
        <v>259</v>
      </c>
      <c r="Q3" s="327" t="s">
        <v>260</v>
      </c>
      <c r="R3" s="343" t="s">
        <v>305</v>
      </c>
      <c r="S3" s="344"/>
      <c r="T3" s="344"/>
      <c r="U3" s="344"/>
      <c r="V3" s="344"/>
      <c r="W3" s="344"/>
      <c r="X3" s="344"/>
      <c r="Y3" s="345"/>
      <c r="Z3" s="327" t="s">
        <v>261</v>
      </c>
      <c r="AA3" s="334" t="s">
        <v>300</v>
      </c>
      <c r="AB3" s="340"/>
      <c r="AC3" s="327" t="s">
        <v>262</v>
      </c>
      <c r="AD3" s="327" t="s">
        <v>268</v>
      </c>
      <c r="AE3" s="327" t="s">
        <v>263</v>
      </c>
      <c r="AF3" s="327" t="s">
        <v>309</v>
      </c>
      <c r="AG3" s="327" t="s">
        <v>311</v>
      </c>
      <c r="AH3" s="327" t="s">
        <v>264</v>
      </c>
      <c r="AI3" s="327" t="s">
        <v>265</v>
      </c>
      <c r="AJ3" s="334" t="s">
        <v>300</v>
      </c>
      <c r="AK3" s="340"/>
      <c r="AL3" s="340"/>
      <c r="AM3" s="327" t="s">
        <v>260</v>
      </c>
      <c r="AN3" s="327" t="s">
        <v>266</v>
      </c>
      <c r="AO3" s="327" t="s">
        <v>267</v>
      </c>
      <c r="AP3" s="334" t="s">
        <v>300</v>
      </c>
    </row>
    <row r="4" spans="1:42" s="176" customFormat="1" ht="36" customHeight="1">
      <c r="A4" s="348"/>
      <c r="B4" s="348"/>
      <c r="C4" s="350"/>
      <c r="D4" s="184"/>
      <c r="E4" s="328"/>
      <c r="F4" s="329"/>
      <c r="G4" s="190"/>
      <c r="H4" s="328"/>
      <c r="I4" s="328"/>
      <c r="J4" s="328"/>
      <c r="K4" s="334"/>
      <c r="L4" s="334"/>
      <c r="M4" s="334"/>
      <c r="N4" s="334"/>
      <c r="O4" s="328"/>
      <c r="P4" s="335"/>
      <c r="Q4" s="335"/>
      <c r="R4" s="334" t="s">
        <v>300</v>
      </c>
      <c r="S4" s="327" t="s">
        <v>268</v>
      </c>
      <c r="T4" s="327" t="s">
        <v>315</v>
      </c>
      <c r="U4" s="327" t="s">
        <v>263</v>
      </c>
      <c r="V4" s="327" t="s">
        <v>309</v>
      </c>
      <c r="W4" s="327" t="s">
        <v>311</v>
      </c>
      <c r="X4" s="327" t="s">
        <v>316</v>
      </c>
      <c r="Y4" s="327" t="s">
        <v>269</v>
      </c>
      <c r="Z4" s="346"/>
      <c r="AA4" s="334"/>
      <c r="AB4" s="340"/>
      <c r="AC4" s="335"/>
      <c r="AD4" s="335"/>
      <c r="AE4" s="335"/>
      <c r="AF4" s="329"/>
      <c r="AG4" s="329"/>
      <c r="AH4" s="335"/>
      <c r="AI4" s="335"/>
      <c r="AJ4" s="334"/>
      <c r="AK4" s="340"/>
      <c r="AL4" s="340"/>
      <c r="AM4" s="335"/>
      <c r="AN4" s="335"/>
      <c r="AO4" s="335"/>
      <c r="AP4" s="334"/>
    </row>
    <row r="5" spans="1:42" s="177" customFormat="1" ht="69" customHeight="1">
      <c r="A5" s="348"/>
      <c r="B5" s="348"/>
      <c r="C5" s="350"/>
      <c r="D5" s="191"/>
      <c r="E5" s="192"/>
      <c r="F5" s="192"/>
      <c r="G5" s="192"/>
      <c r="H5" s="192"/>
      <c r="I5" s="192"/>
      <c r="J5" s="192"/>
      <c r="K5" s="191"/>
      <c r="L5" s="334"/>
      <c r="M5" s="334"/>
      <c r="N5" s="334"/>
      <c r="O5" s="192"/>
      <c r="P5" s="192"/>
      <c r="Q5" s="192"/>
      <c r="R5" s="334"/>
      <c r="S5" s="329"/>
      <c r="T5" s="328"/>
      <c r="U5" s="328"/>
      <c r="V5" s="328"/>
      <c r="W5" s="328"/>
      <c r="X5" s="328"/>
      <c r="Y5" s="329"/>
      <c r="Z5" s="191"/>
      <c r="AA5" s="191"/>
      <c r="AB5" s="340"/>
      <c r="AC5" s="192"/>
      <c r="AD5" s="192"/>
      <c r="AE5" s="192"/>
      <c r="AF5" s="192"/>
      <c r="AG5" s="192"/>
      <c r="AH5" s="192"/>
      <c r="AI5" s="192"/>
      <c r="AJ5" s="191"/>
      <c r="AK5" s="340"/>
      <c r="AL5" s="340"/>
      <c r="AM5" s="192"/>
      <c r="AN5" s="192"/>
      <c r="AO5" s="192"/>
      <c r="AP5" s="191"/>
    </row>
    <row r="6" spans="1:42" s="178" customFormat="1" ht="13.5">
      <c r="A6" s="348"/>
      <c r="B6" s="349"/>
      <c r="C6" s="350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561</v>
      </c>
      <c r="B7" s="272" t="s">
        <v>562</v>
      </c>
      <c r="C7" s="273" t="s">
        <v>300</v>
      </c>
      <c r="D7" s="274">
        <f aca="true" t="shared" si="0" ref="D7:K7">SUM(D8:D40)</f>
        <v>1321598</v>
      </c>
      <c r="E7" s="274">
        <f t="shared" si="0"/>
        <v>1321598</v>
      </c>
      <c r="F7" s="274">
        <f t="shared" si="0"/>
        <v>0</v>
      </c>
      <c r="G7" s="274">
        <f t="shared" si="0"/>
        <v>5256</v>
      </c>
      <c r="H7" s="290">
        <f t="shared" si="0"/>
        <v>388822</v>
      </c>
      <c r="I7" s="290">
        <f t="shared" si="0"/>
        <v>41885</v>
      </c>
      <c r="J7" s="274">
        <f t="shared" si="0"/>
        <v>24369</v>
      </c>
      <c r="K7" s="290">
        <f t="shared" si="0"/>
        <v>455076</v>
      </c>
      <c r="L7" s="274">
        <f>IF(D7&lt;&gt;0,K7/D7/365*1000000,"-")</f>
        <v>943.3909264722221</v>
      </c>
      <c r="M7" s="274">
        <f>IF(D7&lt;&gt;0,('ごみ搬入量内訳'!BR7+'ごみ処理概要'!J7)/'ごみ処理概要'!D7/365*1000000,"-")</f>
        <v>643.2872350651795</v>
      </c>
      <c r="N7" s="274">
        <f>IF(D7&lt;&gt;0,'ごみ搬入量内訳'!CM7/'ごみ処理概要'!D7/365*1000000,"-")</f>
        <v>300.1036914070424</v>
      </c>
      <c r="O7" s="274">
        <f aca="true" t="shared" si="1" ref="O7:AA7">SUM(O8:O40)</f>
        <v>90</v>
      </c>
      <c r="P7" s="290">
        <f t="shared" si="1"/>
        <v>352389</v>
      </c>
      <c r="Q7" s="274">
        <f t="shared" si="1"/>
        <v>1893</v>
      </c>
      <c r="R7" s="290">
        <f t="shared" si="1"/>
        <v>52102</v>
      </c>
      <c r="S7" s="290">
        <f t="shared" si="1"/>
        <v>17689</v>
      </c>
      <c r="T7" s="290">
        <f t="shared" si="1"/>
        <v>30016</v>
      </c>
      <c r="U7" s="274">
        <f t="shared" si="1"/>
        <v>4323</v>
      </c>
      <c r="V7" s="274">
        <f t="shared" si="1"/>
        <v>0</v>
      </c>
      <c r="W7" s="274">
        <f t="shared" si="1"/>
        <v>71</v>
      </c>
      <c r="X7" s="274">
        <f t="shared" si="1"/>
        <v>3</v>
      </c>
      <c r="Y7" s="274">
        <f t="shared" si="1"/>
        <v>0</v>
      </c>
      <c r="Z7" s="290">
        <f t="shared" si="1"/>
        <v>20164</v>
      </c>
      <c r="AA7" s="290">
        <f t="shared" si="1"/>
        <v>426548</v>
      </c>
      <c r="AB7" s="275">
        <f>IF(AA7&lt;&gt;0,(Z7+P7+R7)/AA7*100,"-")</f>
        <v>99.55620469443063</v>
      </c>
      <c r="AC7" s="274">
        <f aca="true" t="shared" si="2" ref="AC7:AJ7">SUM(AC8:AC40)</f>
        <v>10705</v>
      </c>
      <c r="AD7" s="290">
        <f t="shared" si="2"/>
        <v>3982</v>
      </c>
      <c r="AE7" s="274">
        <f t="shared" si="2"/>
        <v>718</v>
      </c>
      <c r="AF7" s="274">
        <f t="shared" si="2"/>
        <v>0</v>
      </c>
      <c r="AG7" s="274">
        <f t="shared" si="2"/>
        <v>71</v>
      </c>
      <c r="AH7" s="274">
        <f t="shared" si="2"/>
        <v>3</v>
      </c>
      <c r="AI7" s="290">
        <f t="shared" si="2"/>
        <v>24170</v>
      </c>
      <c r="AJ7" s="290">
        <f t="shared" si="2"/>
        <v>39649</v>
      </c>
      <c r="AK7" s="301">
        <f>IF((AA7+J7)&lt;&gt;0,(Z7+AJ7+J7)/(AA7+J7)*100,"-")</f>
        <v>18.669067699820587</v>
      </c>
      <c r="AL7" s="301">
        <f>IF((AA7+J7)&lt;&gt;0,('資源化量内訳'!D7-'資源化量内訳'!R7-'資源化量内訳'!T7-'資源化量内訳'!V7-'資源化量内訳'!U7)/(AA7+J7)*100,"-")</f>
        <v>18.669067699820587</v>
      </c>
      <c r="AM7" s="274">
        <f>SUM(AM8:AM40)</f>
        <v>1893</v>
      </c>
      <c r="AN7" s="290">
        <f>SUM(AN8:AN40)</f>
        <v>43012</v>
      </c>
      <c r="AO7" s="274">
        <f>SUM(AO8:AO40)</f>
        <v>7773</v>
      </c>
      <c r="AP7" s="290">
        <f>SUM(AP8:AP40)</f>
        <v>52678</v>
      </c>
    </row>
    <row r="8" spans="1:42" s="283" customFormat="1" ht="12" customHeight="1">
      <c r="A8" s="277" t="s">
        <v>561</v>
      </c>
      <c r="B8" s="278" t="s">
        <v>563</v>
      </c>
      <c r="C8" s="277" t="s">
        <v>564</v>
      </c>
      <c r="D8" s="279">
        <f aca="true" t="shared" si="3" ref="D8:D40">+E8+F8</f>
        <v>295706</v>
      </c>
      <c r="E8" s="279">
        <v>295706</v>
      </c>
      <c r="F8" s="279">
        <v>0</v>
      </c>
      <c r="G8" s="279">
        <v>1286</v>
      </c>
      <c r="H8" s="302">
        <f>SUM('ごみ搬入量内訳'!E8,+'ごみ搬入量内訳'!AD8)</f>
        <v>103160</v>
      </c>
      <c r="I8" s="302">
        <f>'ごみ搬入量内訳'!BC8</f>
        <v>6961</v>
      </c>
      <c r="J8" s="279">
        <f>'資源化量内訳'!BO8</f>
        <v>7282</v>
      </c>
      <c r="K8" s="302">
        <f aca="true" t="shared" si="4" ref="K8:K40">SUM(H8:J8)</f>
        <v>117403</v>
      </c>
      <c r="L8" s="279">
        <f aca="true" t="shared" si="5" ref="L8:L40">IF(D8&lt;&gt;0,K8/D8/365*1000000,"-")</f>
        <v>1087.7427404060809</v>
      </c>
      <c r="M8" s="279">
        <f>IF(D8&lt;&gt;0,('ごみ搬入量内訳'!BR8+'ごみ処理概要'!J8)/'ごみ処理概要'!D8/365*1000000,"-")</f>
        <v>685.5476315840918</v>
      </c>
      <c r="N8" s="279">
        <f>IF(D8&lt;&gt;0,'ごみ搬入量内訳'!CM8/'ごみ処理概要'!D8/365*1000000,"-")</f>
        <v>402.195108821989</v>
      </c>
      <c r="O8" s="280">
        <f>'ごみ搬入量内訳'!DH8</f>
        <v>0</v>
      </c>
      <c r="P8" s="303">
        <f>'ごみ処理量内訳'!E8</f>
        <v>89719</v>
      </c>
      <c r="Q8" s="280">
        <f>'ごみ処理量内訳'!N8</f>
        <v>462</v>
      </c>
      <c r="R8" s="302">
        <f aca="true" t="shared" si="6" ref="R8:R40">SUM(S8:Y8)</f>
        <v>16361</v>
      </c>
      <c r="S8" s="303">
        <f>'ごみ処理量内訳'!G8</f>
        <v>6823</v>
      </c>
      <c r="T8" s="303">
        <f>'ごみ処理量内訳'!L8</f>
        <v>7527</v>
      </c>
      <c r="U8" s="280">
        <f>'ごみ処理量内訳'!H8</f>
        <v>2011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302">
        <f>'資源化量内訳'!Y8</f>
        <v>3587</v>
      </c>
      <c r="AA8" s="302">
        <f aca="true" t="shared" si="7" ref="AA8:AA40">SUM(P8,Q8,R8,Z8)</f>
        <v>110129</v>
      </c>
      <c r="AB8" s="281">
        <f aca="true" t="shared" si="8" ref="AB8:AB40">IF(AA8&lt;&gt;0,(Z8+P8+R8)/AA8*100,"-")</f>
        <v>99.58049196850965</v>
      </c>
      <c r="AC8" s="279">
        <f>'施設資源化量内訳'!Y8</f>
        <v>2046</v>
      </c>
      <c r="AD8" s="302">
        <f>'施設資源化量内訳'!AT8</f>
        <v>1129</v>
      </c>
      <c r="AE8" s="279">
        <f>'施設資源化量内訳'!BO8</f>
        <v>290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302">
        <f>'施設資源化量内訳'!EU8</f>
        <v>6221</v>
      </c>
      <c r="AJ8" s="302">
        <f aca="true" t="shared" si="9" ref="AJ8:AJ40">SUM(AC8:AI8)</f>
        <v>9686</v>
      </c>
      <c r="AK8" s="304">
        <f aca="true" t="shared" si="10" ref="AK8:AK40">IF((AA8+J8)&lt;&gt;0,(Z8+AJ8+J8)/(AA8+J8)*100,"-")</f>
        <v>17.506877549803683</v>
      </c>
      <c r="AL8" s="304">
        <f>IF((AA8+J8)&lt;&gt;0,('資源化量内訳'!D8-'資源化量内訳'!R8-'資源化量内訳'!T8-'資源化量内訳'!V8-'資源化量内訳'!U8)/(AA8+J8)*100,"-")</f>
        <v>17.506877549803683</v>
      </c>
      <c r="AM8" s="279">
        <f>'ごみ処理量内訳'!AA8</f>
        <v>462</v>
      </c>
      <c r="AN8" s="279">
        <f>'ごみ処理量内訳'!AB8</f>
        <v>11118</v>
      </c>
      <c r="AO8" s="279">
        <f>'ごみ処理量内訳'!AC8</f>
        <v>1869</v>
      </c>
      <c r="AP8" s="279">
        <f aca="true" t="shared" si="11" ref="AP8:AP40">SUM(AM8:AO8)</f>
        <v>13449</v>
      </c>
    </row>
    <row r="9" spans="1:42" s="283" customFormat="1" ht="12" customHeight="1">
      <c r="A9" s="277" t="s">
        <v>561</v>
      </c>
      <c r="B9" s="289" t="s">
        <v>565</v>
      </c>
      <c r="C9" s="277" t="s">
        <v>566</v>
      </c>
      <c r="D9" s="279">
        <f t="shared" si="3"/>
        <v>58247</v>
      </c>
      <c r="E9" s="279">
        <v>58247</v>
      </c>
      <c r="F9" s="279">
        <v>0</v>
      </c>
      <c r="G9" s="279">
        <v>124</v>
      </c>
      <c r="H9" s="279">
        <f>SUM('ごみ搬入量内訳'!E9,+'ごみ搬入量内訳'!AD9)</f>
        <v>17451</v>
      </c>
      <c r="I9" s="279">
        <f>'ごみ搬入量内訳'!BC9</f>
        <v>3768</v>
      </c>
      <c r="J9" s="279">
        <f>'資源化量内訳'!BO9</f>
        <v>487</v>
      </c>
      <c r="K9" s="279">
        <f t="shared" si="4"/>
        <v>21706</v>
      </c>
      <c r="L9" s="279">
        <f t="shared" si="5"/>
        <v>1020.9709195440955</v>
      </c>
      <c r="M9" s="279">
        <f>IF(D9&lt;&gt;0,('ごみ搬入量内訳'!BR9+'ごみ処理概要'!J9)/'ごみ処理概要'!D9/365*1000000,"-")</f>
        <v>729.2985399212753</v>
      </c>
      <c r="N9" s="279">
        <f>IF(D9&lt;&gt;0,'ごみ搬入量内訳'!CM9/'ごみ処理概要'!D9/365*1000000,"-")</f>
        <v>291.67237962282024</v>
      </c>
      <c r="O9" s="280">
        <f>'ごみ搬入量内訳'!DH9</f>
        <v>0</v>
      </c>
      <c r="P9" s="280">
        <f>'ごみ処理量内訳'!E9</f>
        <v>17240</v>
      </c>
      <c r="Q9" s="280">
        <f>'ごみ処理量内訳'!N9</f>
        <v>895</v>
      </c>
      <c r="R9" s="279">
        <f t="shared" si="6"/>
        <v>1620</v>
      </c>
      <c r="S9" s="280">
        <f>'ごみ処理量内訳'!G9</f>
        <v>0</v>
      </c>
      <c r="T9" s="280">
        <f>'ごみ処理量内訳'!L9</f>
        <v>1620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1452</v>
      </c>
      <c r="AA9" s="279">
        <f t="shared" si="7"/>
        <v>21207</v>
      </c>
      <c r="AB9" s="281">
        <f t="shared" si="8"/>
        <v>95.77969538359974</v>
      </c>
      <c r="AC9" s="279">
        <f>'施設資源化量内訳'!Y9</f>
        <v>0</v>
      </c>
      <c r="AD9" s="279">
        <f>'施設資源化量内訳'!AT9</f>
        <v>0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1582</v>
      </c>
      <c r="AJ9" s="279">
        <f t="shared" si="9"/>
        <v>1582</v>
      </c>
      <c r="AK9" s="281">
        <f t="shared" si="10"/>
        <v>16.230294090531945</v>
      </c>
      <c r="AL9" s="281">
        <f>IF((AA9+J9)&lt;&gt;0,('資源化量内訳'!D9-'資源化量内訳'!R9-'資源化量内訳'!T9-'資源化量内訳'!V9-'資源化量内訳'!U9)/(AA9+J9)*100,"-")</f>
        <v>16.230294090531945</v>
      </c>
      <c r="AM9" s="279">
        <f>'ごみ処理量内訳'!AA9</f>
        <v>895</v>
      </c>
      <c r="AN9" s="279">
        <f>'ごみ処理量内訳'!AB9</f>
        <v>1728</v>
      </c>
      <c r="AO9" s="279">
        <f>'ごみ処理量内訳'!AC9</f>
        <v>1</v>
      </c>
      <c r="AP9" s="279">
        <f t="shared" si="11"/>
        <v>2624</v>
      </c>
    </row>
    <row r="10" spans="1:42" s="283" customFormat="1" ht="12" customHeight="1">
      <c r="A10" s="277" t="s">
        <v>561</v>
      </c>
      <c r="B10" s="289" t="s">
        <v>567</v>
      </c>
      <c r="C10" s="277" t="s">
        <v>568</v>
      </c>
      <c r="D10" s="279">
        <f t="shared" si="3"/>
        <v>39441</v>
      </c>
      <c r="E10" s="279">
        <v>39441</v>
      </c>
      <c r="F10" s="279">
        <v>0</v>
      </c>
      <c r="G10" s="279">
        <v>208</v>
      </c>
      <c r="H10" s="279">
        <f>SUM('ごみ搬入量内訳'!E10,+'ごみ搬入量内訳'!AD10)</f>
        <v>9309</v>
      </c>
      <c r="I10" s="279">
        <f>'ごみ搬入量内訳'!BC10</f>
        <v>607</v>
      </c>
      <c r="J10" s="279">
        <f>'資源化量内訳'!BO10</f>
        <v>331</v>
      </c>
      <c r="K10" s="279">
        <f t="shared" si="4"/>
        <v>10247</v>
      </c>
      <c r="L10" s="279">
        <f t="shared" si="5"/>
        <v>711.7966735817987</v>
      </c>
      <c r="M10" s="279">
        <f>IF(D10&lt;&gt;0,('ごみ搬入量内訳'!BR10+'ごみ処理概要'!J10)/'ごみ処理概要'!D10/365*1000000,"-")</f>
        <v>656.9201856214571</v>
      </c>
      <c r="N10" s="279">
        <f>IF(D10&lt;&gt;0,'ごみ搬入量内訳'!CM10/'ごみ処理概要'!D10/365*1000000,"-")</f>
        <v>54.87648796034166</v>
      </c>
      <c r="O10" s="280">
        <f>'ごみ搬入量内訳'!DH10</f>
        <v>0</v>
      </c>
      <c r="P10" s="280">
        <f>'ごみ処理量内訳'!E10</f>
        <v>8585</v>
      </c>
      <c r="Q10" s="280">
        <f>'ごみ処理量内訳'!N10</f>
        <v>0</v>
      </c>
      <c r="R10" s="279">
        <f t="shared" si="6"/>
        <v>831</v>
      </c>
      <c r="S10" s="280">
        <f>'ごみ処理量内訳'!G10</f>
        <v>0</v>
      </c>
      <c r="T10" s="280">
        <f>'ごみ処理量内訳'!L10</f>
        <v>831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330</v>
      </c>
      <c r="AA10" s="279">
        <f t="shared" si="7"/>
        <v>9746</v>
      </c>
      <c r="AB10" s="281">
        <f t="shared" si="8"/>
        <v>100</v>
      </c>
      <c r="AC10" s="279">
        <f>'施設資源化量内訳'!Y10</f>
        <v>1654</v>
      </c>
      <c r="AD10" s="279">
        <f>'施設資源化量内訳'!AT10</f>
        <v>0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354</v>
      </c>
      <c r="AJ10" s="279">
        <f t="shared" si="9"/>
        <v>2008</v>
      </c>
      <c r="AK10" s="281">
        <f t="shared" si="10"/>
        <v>26.486057358340776</v>
      </c>
      <c r="AL10" s="281">
        <f>IF((AA10+J10)&lt;&gt;0,('資源化量内訳'!D10-'資源化量内訳'!R10-'資源化量内訳'!T10-'資源化量内訳'!V10-'資源化量内訳'!U10)/(AA10+J10)*100,"-")</f>
        <v>26.486057358340776</v>
      </c>
      <c r="AM10" s="279">
        <f>'ごみ処理量内訳'!AA10</f>
        <v>0</v>
      </c>
      <c r="AN10" s="302">
        <f>'ごみ処理量内訳'!AB10</f>
        <v>637</v>
      </c>
      <c r="AO10" s="279">
        <f>'ごみ処理量内訳'!AC10</f>
        <v>55</v>
      </c>
      <c r="AP10" s="302">
        <f t="shared" si="11"/>
        <v>692</v>
      </c>
    </row>
    <row r="11" spans="1:42" s="283" customFormat="1" ht="12" customHeight="1">
      <c r="A11" s="277" t="s">
        <v>561</v>
      </c>
      <c r="B11" s="289" t="s">
        <v>569</v>
      </c>
      <c r="C11" s="277" t="s">
        <v>570</v>
      </c>
      <c r="D11" s="279">
        <f t="shared" si="3"/>
        <v>100920</v>
      </c>
      <c r="E11" s="279">
        <v>100920</v>
      </c>
      <c r="F11" s="279">
        <v>0</v>
      </c>
      <c r="G11" s="279">
        <v>305</v>
      </c>
      <c r="H11" s="279">
        <f>SUM('ごみ搬入量内訳'!E11,+'ごみ搬入量内訳'!AD11)</f>
        <v>30733</v>
      </c>
      <c r="I11" s="279">
        <f>'ごみ搬入量内訳'!BC11</f>
        <v>5040</v>
      </c>
      <c r="J11" s="279">
        <f>'資源化量内訳'!BO11</f>
        <v>3858</v>
      </c>
      <c r="K11" s="279">
        <f t="shared" si="4"/>
        <v>39631</v>
      </c>
      <c r="L11" s="279">
        <f t="shared" si="5"/>
        <v>1075.8827010679827</v>
      </c>
      <c r="M11" s="279">
        <f>IF(D11&lt;&gt;0,('ごみ搬入量内訳'!BR11+'ごみ処理概要'!J11)/'ごみ処理概要'!D11/365*1000000,"-")</f>
        <v>614.4837359308065</v>
      </c>
      <c r="N11" s="279">
        <f>IF(D11&lt;&gt;0,'ごみ搬入量内訳'!CM11/'ごみ処理概要'!D11/365*1000000,"-")</f>
        <v>461.39896513717633</v>
      </c>
      <c r="O11" s="280">
        <f>'ごみ搬入量内訳'!DH11</f>
        <v>0</v>
      </c>
      <c r="P11" s="280">
        <f>'ごみ処理量内訳'!E11</f>
        <v>29803</v>
      </c>
      <c r="Q11" s="280">
        <f>'ごみ処理量内訳'!N11</f>
        <v>52</v>
      </c>
      <c r="R11" s="279">
        <f t="shared" si="6"/>
        <v>2672</v>
      </c>
      <c r="S11" s="280">
        <f>'ごみ処理量内訳'!G11</f>
        <v>1204</v>
      </c>
      <c r="T11" s="280">
        <f>'ごみ処理量内訳'!L11</f>
        <v>1427</v>
      </c>
      <c r="U11" s="280">
        <f>'ごみ処理量内訳'!H11</f>
        <v>38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3</v>
      </c>
      <c r="Y11" s="280">
        <f>'ごみ処理量内訳'!M11</f>
        <v>0</v>
      </c>
      <c r="Z11" s="279">
        <f>'資源化量内訳'!Y11</f>
        <v>846</v>
      </c>
      <c r="AA11" s="279">
        <f t="shared" si="7"/>
        <v>33373</v>
      </c>
      <c r="AB11" s="281">
        <f t="shared" si="8"/>
        <v>99.84418541935098</v>
      </c>
      <c r="AC11" s="279">
        <f>'施設資源化量内訳'!Y11</f>
        <v>0</v>
      </c>
      <c r="AD11" s="279">
        <f>'施設資源化量内訳'!AT11</f>
        <v>260</v>
      </c>
      <c r="AE11" s="279">
        <f>'施設資源化量内訳'!BO11</f>
        <v>38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3</v>
      </c>
      <c r="AI11" s="279">
        <f>'施設資源化量内訳'!EU11</f>
        <v>1427</v>
      </c>
      <c r="AJ11" s="279">
        <f t="shared" si="9"/>
        <v>1728</v>
      </c>
      <c r="AK11" s="281">
        <f t="shared" si="10"/>
        <v>17.27592597566544</v>
      </c>
      <c r="AL11" s="281">
        <f>IF((AA11+J11)&lt;&gt;0,('資源化量内訳'!D11-'資源化量内訳'!R11-'資源化量内訳'!T11-'資源化量内訳'!V11-'資源化量内訳'!U11)/(AA11+J11)*100,"-")</f>
        <v>17.27592597566544</v>
      </c>
      <c r="AM11" s="279">
        <f>'ごみ処理量内訳'!AA11</f>
        <v>52</v>
      </c>
      <c r="AN11" s="279">
        <f>'ごみ処理量内訳'!AB11</f>
        <v>4621</v>
      </c>
      <c r="AO11" s="279">
        <f>'ごみ処理量内訳'!AC11</f>
        <v>730</v>
      </c>
      <c r="AP11" s="279">
        <f t="shared" si="11"/>
        <v>5403</v>
      </c>
    </row>
    <row r="12" spans="1:42" s="283" customFormat="1" ht="12" customHeight="1">
      <c r="A12" s="277" t="s">
        <v>561</v>
      </c>
      <c r="B12" s="278" t="s">
        <v>571</v>
      </c>
      <c r="C12" s="277" t="s">
        <v>572</v>
      </c>
      <c r="D12" s="291">
        <f t="shared" si="3"/>
        <v>94127</v>
      </c>
      <c r="E12" s="291">
        <v>94127</v>
      </c>
      <c r="F12" s="291">
        <v>0</v>
      </c>
      <c r="G12" s="291">
        <v>415</v>
      </c>
      <c r="H12" s="291">
        <f>SUM('ごみ搬入量内訳'!E12,+'ごみ搬入量内訳'!AD12)</f>
        <v>24661</v>
      </c>
      <c r="I12" s="291">
        <f>'ごみ搬入量内訳'!BC12</f>
        <v>1017</v>
      </c>
      <c r="J12" s="291">
        <f>'資源化量内訳'!BO12</f>
        <v>1669</v>
      </c>
      <c r="K12" s="291">
        <f t="shared" si="4"/>
        <v>27347</v>
      </c>
      <c r="L12" s="291">
        <f t="shared" si="5"/>
        <v>795.9808309117775</v>
      </c>
      <c r="M12" s="291">
        <f>IF(D12&lt;&gt;0,('ごみ搬入量内訳'!BR12+'ごみ処理概要'!J12)/'ごみ処理概要'!D12/365*1000000,"-")</f>
        <v>542.4615038469593</v>
      </c>
      <c r="N12" s="291">
        <f>IF(D12&lt;&gt;0,'ごみ搬入量内訳'!CM12/'ごみ処理概要'!D12/365*1000000,"-")</f>
        <v>253.51932706481816</v>
      </c>
      <c r="O12" s="291">
        <f>'ごみ搬入量内訳'!DH12</f>
        <v>0</v>
      </c>
      <c r="P12" s="291">
        <f>'ごみ処理量内訳'!E12</f>
        <v>20085</v>
      </c>
      <c r="Q12" s="291">
        <f>'ごみ処理量内訳'!N12</f>
        <v>0</v>
      </c>
      <c r="R12" s="291">
        <f t="shared" si="6"/>
        <v>5593</v>
      </c>
      <c r="S12" s="291">
        <f>'ごみ処理量内訳'!G12</f>
        <v>1330</v>
      </c>
      <c r="T12" s="291">
        <f>'ごみ処理量内訳'!L12</f>
        <v>4263</v>
      </c>
      <c r="U12" s="291">
        <f>'ごみ処理量内訳'!H12</f>
        <v>0</v>
      </c>
      <c r="V12" s="291">
        <f>'ごみ処理量内訳'!I12</f>
        <v>0</v>
      </c>
      <c r="W12" s="291">
        <f>'ごみ処理量内訳'!J12</f>
        <v>0</v>
      </c>
      <c r="X12" s="291">
        <f>'ごみ処理量内訳'!K12</f>
        <v>0</v>
      </c>
      <c r="Y12" s="291">
        <f>'ごみ処理量内訳'!M12</f>
        <v>0</v>
      </c>
      <c r="Z12" s="291">
        <f>'資源化量内訳'!Y12</f>
        <v>0</v>
      </c>
      <c r="AA12" s="291">
        <f t="shared" si="7"/>
        <v>25678</v>
      </c>
      <c r="AB12" s="292">
        <f t="shared" si="8"/>
        <v>100</v>
      </c>
      <c r="AC12" s="291">
        <f>'施設資源化量内訳'!Y12</f>
        <v>0</v>
      </c>
      <c r="AD12" s="291">
        <f>'施設資源化量内訳'!AT12</f>
        <v>330</v>
      </c>
      <c r="AE12" s="291">
        <f>'施設資源化量内訳'!BO12</f>
        <v>0</v>
      </c>
      <c r="AF12" s="291">
        <f>'施設資源化量内訳'!CJ12</f>
        <v>0</v>
      </c>
      <c r="AG12" s="291">
        <f>'施設資源化量内訳'!DE12</f>
        <v>0</v>
      </c>
      <c r="AH12" s="291">
        <f>'施設資源化量内訳'!DZ12</f>
        <v>0</v>
      </c>
      <c r="AI12" s="291">
        <f>'施設資源化量内訳'!EU12</f>
        <v>4263</v>
      </c>
      <c r="AJ12" s="291">
        <f t="shared" si="9"/>
        <v>4593</v>
      </c>
      <c r="AK12" s="292">
        <f t="shared" si="10"/>
        <v>22.89830694408893</v>
      </c>
      <c r="AL12" s="292">
        <f>IF((AA12+J12)&lt;&gt;0,('資源化量内訳'!D12-'資源化量内訳'!R12-'資源化量内訳'!T12-'資源化量内訳'!V12-'資源化量内訳'!U12)/(AA12+J12)*100,"-")</f>
        <v>22.89830694408893</v>
      </c>
      <c r="AM12" s="291">
        <f>'ごみ処理量内訳'!AA12</f>
        <v>0</v>
      </c>
      <c r="AN12" s="291">
        <f>'ごみ処理量内訳'!AB12</f>
        <v>2669</v>
      </c>
      <c r="AO12" s="291">
        <f>'ごみ処理量内訳'!AC12</f>
        <v>550</v>
      </c>
      <c r="AP12" s="291">
        <f t="shared" si="11"/>
        <v>3219</v>
      </c>
    </row>
    <row r="13" spans="1:42" s="283" customFormat="1" ht="12" customHeight="1">
      <c r="A13" s="277" t="s">
        <v>561</v>
      </c>
      <c r="B13" s="278" t="s">
        <v>573</v>
      </c>
      <c r="C13" s="277" t="s">
        <v>574</v>
      </c>
      <c r="D13" s="291">
        <f t="shared" si="3"/>
        <v>37814</v>
      </c>
      <c r="E13" s="291">
        <v>37814</v>
      </c>
      <c r="F13" s="291">
        <v>0</v>
      </c>
      <c r="G13" s="291">
        <v>193</v>
      </c>
      <c r="H13" s="291">
        <f>SUM('ごみ搬入量内訳'!E13,+'ごみ搬入量内訳'!AD13)</f>
        <v>11148</v>
      </c>
      <c r="I13" s="291">
        <f>'ごみ搬入量内訳'!BC13</f>
        <v>2337</v>
      </c>
      <c r="J13" s="291">
        <f>'資源化量内訳'!BO13</f>
        <v>13</v>
      </c>
      <c r="K13" s="291">
        <f t="shared" si="4"/>
        <v>13498</v>
      </c>
      <c r="L13" s="291">
        <f t="shared" si="5"/>
        <v>977.966412381875</v>
      </c>
      <c r="M13" s="291">
        <f>IF(D13&lt;&gt;0,('ごみ搬入量内訳'!BR13+'ごみ処理概要'!J13)/'ごみ処理概要'!D13/365*1000000,"-")</f>
        <v>701.9941153925016</v>
      </c>
      <c r="N13" s="291">
        <f>IF(D13&lt;&gt;0,'ごみ搬入量内訳'!CM13/'ごみ処理概要'!D13/365*1000000,"-")</f>
        <v>275.9722969893733</v>
      </c>
      <c r="O13" s="291">
        <f>'ごみ搬入量内訳'!DH13</f>
        <v>0</v>
      </c>
      <c r="P13" s="291">
        <f>'ごみ処理量内訳'!E13</f>
        <v>11278</v>
      </c>
      <c r="Q13" s="291">
        <f>'ごみ処理量内訳'!N13</f>
        <v>0</v>
      </c>
      <c r="R13" s="291">
        <f t="shared" si="6"/>
        <v>1554</v>
      </c>
      <c r="S13" s="291">
        <f>'ごみ処理量内訳'!G13</f>
        <v>961</v>
      </c>
      <c r="T13" s="291">
        <f>'ごみ処理量内訳'!L13</f>
        <v>593</v>
      </c>
      <c r="U13" s="291">
        <f>'ごみ処理量内訳'!H13</f>
        <v>0</v>
      </c>
      <c r="V13" s="291">
        <f>'ごみ処理量内訳'!I13</f>
        <v>0</v>
      </c>
      <c r="W13" s="291">
        <f>'ごみ処理量内訳'!J13</f>
        <v>0</v>
      </c>
      <c r="X13" s="291">
        <f>'ごみ処理量内訳'!K13</f>
        <v>0</v>
      </c>
      <c r="Y13" s="291">
        <f>'ごみ処理量内訳'!M13</f>
        <v>0</v>
      </c>
      <c r="Z13" s="291">
        <f>'資源化量内訳'!Y13</f>
        <v>654</v>
      </c>
      <c r="AA13" s="291">
        <f t="shared" si="7"/>
        <v>13486</v>
      </c>
      <c r="AB13" s="292">
        <f t="shared" si="8"/>
        <v>100</v>
      </c>
      <c r="AC13" s="291">
        <f>'施設資源化量内訳'!Y13</f>
        <v>0</v>
      </c>
      <c r="AD13" s="291">
        <f>'施設資源化量内訳'!AT13</f>
        <v>269</v>
      </c>
      <c r="AE13" s="291">
        <f>'施設資源化量内訳'!BO13</f>
        <v>0</v>
      </c>
      <c r="AF13" s="291">
        <f>'施設資源化量内訳'!CJ13</f>
        <v>0</v>
      </c>
      <c r="AG13" s="291">
        <f>'施設資源化量内訳'!DE13</f>
        <v>0</v>
      </c>
      <c r="AH13" s="291">
        <f>'施設資源化量内訳'!DZ13</f>
        <v>0</v>
      </c>
      <c r="AI13" s="291">
        <f>'施設資源化量内訳'!EU13</f>
        <v>463</v>
      </c>
      <c r="AJ13" s="291">
        <f t="shared" si="9"/>
        <v>732</v>
      </c>
      <c r="AK13" s="292">
        <f t="shared" si="10"/>
        <v>10.36373064671457</v>
      </c>
      <c r="AL13" s="292">
        <f>IF((AA13+J13)&lt;&gt;0,('資源化量内訳'!D13-'資源化量内訳'!R13-'資源化量内訳'!T13-'資源化量内訳'!V13-'資源化量内訳'!U13)/(AA13+J13)*100,"-")</f>
        <v>10.36373064671457</v>
      </c>
      <c r="AM13" s="291">
        <f>'ごみ処理量内訳'!AA13</f>
        <v>0</v>
      </c>
      <c r="AN13" s="291">
        <f>'ごみ処理量内訳'!AB13</f>
        <v>1751</v>
      </c>
      <c r="AO13" s="291">
        <f>'ごみ処理量内訳'!AC13</f>
        <v>506</v>
      </c>
      <c r="AP13" s="291">
        <f t="shared" si="11"/>
        <v>2257</v>
      </c>
    </row>
    <row r="14" spans="1:42" s="283" customFormat="1" ht="12" customHeight="1">
      <c r="A14" s="277" t="s">
        <v>561</v>
      </c>
      <c r="B14" s="278" t="s">
        <v>575</v>
      </c>
      <c r="C14" s="277" t="s">
        <v>576</v>
      </c>
      <c r="D14" s="291">
        <f t="shared" si="3"/>
        <v>29823</v>
      </c>
      <c r="E14" s="291">
        <v>29823</v>
      </c>
      <c r="F14" s="291">
        <v>0</v>
      </c>
      <c r="G14" s="291">
        <v>76</v>
      </c>
      <c r="H14" s="291">
        <f>SUM('ごみ搬入量内訳'!E14,+'ごみ搬入量内訳'!AD14)</f>
        <v>7963</v>
      </c>
      <c r="I14" s="291">
        <f>'ごみ搬入量内訳'!BC14</f>
        <v>1355</v>
      </c>
      <c r="J14" s="291">
        <f>'資源化量内訳'!BO14</f>
        <v>326</v>
      </c>
      <c r="K14" s="291">
        <f t="shared" si="4"/>
        <v>9644</v>
      </c>
      <c r="L14" s="291">
        <f t="shared" si="5"/>
        <v>885.9577442986681</v>
      </c>
      <c r="M14" s="291">
        <f>IF(D14&lt;&gt;0,('ごみ搬入量内訳'!BR14+'ごみ処理概要'!J14)/'ごみ処理概要'!D14/365*1000000,"-")</f>
        <v>621.4749212132403</v>
      </c>
      <c r="N14" s="291">
        <f>IF(D14&lt;&gt;0,'ごみ搬入量内訳'!CM14/'ごみ処理概要'!D14/365*1000000,"-")</f>
        <v>264.48282308542775</v>
      </c>
      <c r="O14" s="291">
        <f>'ごみ搬入量内訳'!DH14</f>
        <v>0</v>
      </c>
      <c r="P14" s="291">
        <f>'ごみ処理量内訳'!E14</f>
        <v>7139</v>
      </c>
      <c r="Q14" s="291">
        <f>'ごみ処理量内訳'!N14</f>
        <v>0</v>
      </c>
      <c r="R14" s="291">
        <f t="shared" si="6"/>
        <v>709</v>
      </c>
      <c r="S14" s="291">
        <f>'ごみ処理量内訳'!G14</f>
        <v>709</v>
      </c>
      <c r="T14" s="291">
        <f>'ごみ処理量内訳'!L14</f>
        <v>0</v>
      </c>
      <c r="U14" s="291">
        <f>'ごみ処理量内訳'!H14</f>
        <v>0</v>
      </c>
      <c r="V14" s="291">
        <f>'ごみ処理量内訳'!I14</f>
        <v>0</v>
      </c>
      <c r="W14" s="291">
        <f>'ごみ処理量内訳'!J14</f>
        <v>0</v>
      </c>
      <c r="X14" s="291">
        <f>'ごみ処理量内訳'!K14</f>
        <v>0</v>
      </c>
      <c r="Y14" s="291">
        <f>'ごみ処理量内訳'!M14</f>
        <v>0</v>
      </c>
      <c r="Z14" s="291">
        <f>'資源化量内訳'!Y14</f>
        <v>1470</v>
      </c>
      <c r="AA14" s="291">
        <f t="shared" si="7"/>
        <v>9318</v>
      </c>
      <c r="AB14" s="292">
        <f t="shared" si="8"/>
        <v>100</v>
      </c>
      <c r="AC14" s="291">
        <f>'施設資源化量内訳'!Y14</f>
        <v>0</v>
      </c>
      <c r="AD14" s="291">
        <f>'施設資源化量内訳'!AT14</f>
        <v>272</v>
      </c>
      <c r="AE14" s="291">
        <f>'施設資源化量内訳'!BO14</f>
        <v>0</v>
      </c>
      <c r="AF14" s="291">
        <f>'施設資源化量内訳'!CJ14</f>
        <v>0</v>
      </c>
      <c r="AG14" s="291">
        <f>'施設資源化量内訳'!DE14</f>
        <v>0</v>
      </c>
      <c r="AH14" s="291">
        <f>'施設資源化量内訳'!DZ14</f>
        <v>0</v>
      </c>
      <c r="AI14" s="291">
        <f>'施設資源化量内訳'!EU14</f>
        <v>0</v>
      </c>
      <c r="AJ14" s="291">
        <f t="shared" si="9"/>
        <v>272</v>
      </c>
      <c r="AK14" s="292">
        <f t="shared" si="10"/>
        <v>21.443384487764412</v>
      </c>
      <c r="AL14" s="292">
        <f>IF((AA14+J14)&lt;&gt;0,('資源化量内訳'!D14-'資源化量内訳'!R14-'資源化量内訳'!T14-'資源化量内訳'!V14-'資源化量内訳'!U14)/(AA14+J14)*100,"-")</f>
        <v>21.443384487764412</v>
      </c>
      <c r="AM14" s="291">
        <f>'ごみ処理量内訳'!AA14</f>
        <v>0</v>
      </c>
      <c r="AN14" s="291">
        <f>'ごみ処理量内訳'!AB14</f>
        <v>740</v>
      </c>
      <c r="AO14" s="291">
        <f>'ごみ処理量内訳'!AC14</f>
        <v>199</v>
      </c>
      <c r="AP14" s="291">
        <f t="shared" si="11"/>
        <v>939</v>
      </c>
    </row>
    <row r="15" spans="1:42" s="283" customFormat="1" ht="12" customHeight="1">
      <c r="A15" s="277" t="s">
        <v>561</v>
      </c>
      <c r="B15" s="278" t="s">
        <v>577</v>
      </c>
      <c r="C15" s="277" t="s">
        <v>578</v>
      </c>
      <c r="D15" s="291">
        <f t="shared" si="3"/>
        <v>127745</v>
      </c>
      <c r="E15" s="291">
        <v>127745</v>
      </c>
      <c r="F15" s="291">
        <v>0</v>
      </c>
      <c r="G15" s="291">
        <v>761</v>
      </c>
      <c r="H15" s="291">
        <f>SUM('ごみ搬入量内訳'!E15,+'ごみ搬入量内訳'!AD15)</f>
        <v>31653</v>
      </c>
      <c r="I15" s="291">
        <f>'ごみ搬入量内訳'!BC15</f>
        <v>8282</v>
      </c>
      <c r="J15" s="291">
        <f>'資源化量内訳'!BO15</f>
        <v>2159</v>
      </c>
      <c r="K15" s="291">
        <f t="shared" si="4"/>
        <v>42094</v>
      </c>
      <c r="L15" s="291">
        <f t="shared" si="5"/>
        <v>902.7831022526148</v>
      </c>
      <c r="M15" s="291">
        <f>IF(D15&lt;&gt;0,('ごみ搬入量内訳'!BR15+'ごみ処理概要'!J15)/'ごみ処理概要'!D15/365*1000000,"-")</f>
        <v>619.6205304124173</v>
      </c>
      <c r="N15" s="291">
        <f>IF(D15&lt;&gt;0,'ごみ搬入量内訳'!CM15/'ごみ処理概要'!D15/365*1000000,"-")</f>
        <v>283.1625718401975</v>
      </c>
      <c r="O15" s="291">
        <f>'ごみ搬入量内訳'!DH15</f>
        <v>0</v>
      </c>
      <c r="P15" s="293">
        <f>'ごみ処理量内訳'!E15</f>
        <v>32803</v>
      </c>
      <c r="Q15" s="291">
        <f>'ごみ処理量内訳'!N15</f>
        <v>31</v>
      </c>
      <c r="R15" s="291">
        <f t="shared" si="6"/>
        <v>4416</v>
      </c>
      <c r="S15" s="291">
        <f>'ごみ処理量内訳'!G15</f>
        <v>309</v>
      </c>
      <c r="T15" s="291">
        <f>'ごみ処理量内訳'!L15</f>
        <v>4107</v>
      </c>
      <c r="U15" s="291">
        <f>'ごみ処理量内訳'!H15</f>
        <v>0</v>
      </c>
      <c r="V15" s="291">
        <f>'ごみ処理量内訳'!I15</f>
        <v>0</v>
      </c>
      <c r="W15" s="291">
        <f>'ごみ処理量内訳'!J15</f>
        <v>0</v>
      </c>
      <c r="X15" s="291">
        <f>'ごみ処理量内訳'!K15</f>
        <v>0</v>
      </c>
      <c r="Y15" s="291">
        <f>'ごみ処理量内訳'!M15</f>
        <v>0</v>
      </c>
      <c r="Z15" s="291">
        <f>'資源化量内訳'!Y15</f>
        <v>1148</v>
      </c>
      <c r="AA15" s="293">
        <f t="shared" si="7"/>
        <v>38398</v>
      </c>
      <c r="AB15" s="292">
        <f t="shared" si="8"/>
        <v>99.91926662847024</v>
      </c>
      <c r="AC15" s="291">
        <f>'施設資源化量内訳'!Y15</f>
        <v>0</v>
      </c>
      <c r="AD15" s="291">
        <f>'施設資源化量内訳'!AT15</f>
        <v>104</v>
      </c>
      <c r="AE15" s="291">
        <f>'施設資源化量内訳'!BO15</f>
        <v>0</v>
      </c>
      <c r="AF15" s="291">
        <f>'施設資源化量内訳'!CJ15</f>
        <v>0</v>
      </c>
      <c r="AG15" s="291">
        <f>'施設資源化量内訳'!DE15</f>
        <v>0</v>
      </c>
      <c r="AH15" s="291">
        <f>'施設資源化量内訳'!DZ15</f>
        <v>0</v>
      </c>
      <c r="AI15" s="291">
        <f>'施設資源化量内訳'!EU15</f>
        <v>2323</v>
      </c>
      <c r="AJ15" s="291">
        <f t="shared" si="9"/>
        <v>2427</v>
      </c>
      <c r="AK15" s="294">
        <f t="shared" si="10"/>
        <v>14.138126587272234</v>
      </c>
      <c r="AL15" s="294">
        <f>IF((AA15+J15)&lt;&gt;0,('資源化量内訳'!D15-'資源化量内訳'!R15-'資源化量内訳'!T15-'資源化量内訳'!V15-'資源化量内訳'!U15)/(AA15+J15)*100,"-")</f>
        <v>14.138126587272234</v>
      </c>
      <c r="AM15" s="291">
        <f>'ごみ処理量内訳'!AA15</f>
        <v>31</v>
      </c>
      <c r="AN15" s="293">
        <f>'ごみ処理量内訳'!AB15</f>
        <v>5100</v>
      </c>
      <c r="AO15" s="291">
        <f>'ごみ処理量内訳'!AC15</f>
        <v>1285</v>
      </c>
      <c r="AP15" s="293">
        <f t="shared" si="11"/>
        <v>6416</v>
      </c>
    </row>
    <row r="16" spans="1:42" s="283" customFormat="1" ht="12" customHeight="1">
      <c r="A16" s="277" t="s">
        <v>561</v>
      </c>
      <c r="B16" s="278" t="s">
        <v>579</v>
      </c>
      <c r="C16" s="277" t="s">
        <v>580</v>
      </c>
      <c r="D16" s="291">
        <f t="shared" si="3"/>
        <v>20772</v>
      </c>
      <c r="E16" s="291">
        <v>20772</v>
      </c>
      <c r="F16" s="291">
        <v>0</v>
      </c>
      <c r="G16" s="291">
        <v>71</v>
      </c>
      <c r="H16" s="291">
        <f>SUM('ごみ搬入量内訳'!E16,+'ごみ搬入量内訳'!AD16)</f>
        <v>3545</v>
      </c>
      <c r="I16" s="291">
        <f>'ごみ搬入量内訳'!BC16</f>
        <v>1057</v>
      </c>
      <c r="J16" s="291">
        <f>'資源化量内訳'!BO16</f>
        <v>834</v>
      </c>
      <c r="K16" s="291">
        <f t="shared" si="4"/>
        <v>5436</v>
      </c>
      <c r="L16" s="291">
        <f t="shared" si="5"/>
        <v>716.9820279670473</v>
      </c>
      <c r="M16" s="291">
        <f>IF(D16&lt;&gt;0,('ごみ搬入量内訳'!BR16+'ごみ処理概要'!J16)/'ごみ処理概要'!D16/365*1000000,"-")</f>
        <v>630.3269153154009</v>
      </c>
      <c r="N16" s="291">
        <f>IF(D16&lt;&gt;0,'ごみ搬入量内訳'!CM16/'ごみ処理概要'!D16/365*1000000,"-")</f>
        <v>86.65511265164643</v>
      </c>
      <c r="O16" s="291">
        <f>'ごみ搬入量内訳'!DH16</f>
        <v>0</v>
      </c>
      <c r="P16" s="293">
        <f>'ごみ処理量内訳'!E16</f>
        <v>3768</v>
      </c>
      <c r="Q16" s="291">
        <f>'ごみ処理量内訳'!N16</f>
        <v>0</v>
      </c>
      <c r="R16" s="291">
        <f t="shared" si="6"/>
        <v>85</v>
      </c>
      <c r="S16" s="291">
        <f>'ごみ処理量内訳'!G16</f>
        <v>85</v>
      </c>
      <c r="T16" s="291">
        <f>'ごみ処理量内訳'!L16</f>
        <v>0</v>
      </c>
      <c r="U16" s="291">
        <f>'ごみ処理量内訳'!H16</f>
        <v>0</v>
      </c>
      <c r="V16" s="291">
        <f>'ごみ処理量内訳'!I16</f>
        <v>0</v>
      </c>
      <c r="W16" s="291">
        <f>'ごみ処理量内訳'!J16</f>
        <v>0</v>
      </c>
      <c r="X16" s="291">
        <f>'ごみ処理量内訳'!K16</f>
        <v>0</v>
      </c>
      <c r="Y16" s="291">
        <f>'ごみ処理量内訳'!M16</f>
        <v>0</v>
      </c>
      <c r="Z16" s="291">
        <f>'資源化量内訳'!Y16</f>
        <v>750</v>
      </c>
      <c r="AA16" s="293">
        <f t="shared" si="7"/>
        <v>4603</v>
      </c>
      <c r="AB16" s="292">
        <f t="shared" si="8"/>
        <v>100</v>
      </c>
      <c r="AC16" s="291">
        <f>'施設資源化量内訳'!Y16</f>
        <v>0</v>
      </c>
      <c r="AD16" s="291">
        <f>'施設資源化量内訳'!AT16</f>
        <v>0</v>
      </c>
      <c r="AE16" s="291">
        <f>'施設資源化量内訳'!BO16</f>
        <v>0</v>
      </c>
      <c r="AF16" s="291">
        <f>'施設資源化量内訳'!CJ16</f>
        <v>0</v>
      </c>
      <c r="AG16" s="291">
        <f>'施設資源化量内訳'!DE16</f>
        <v>0</v>
      </c>
      <c r="AH16" s="291">
        <f>'施設資源化量内訳'!DZ16</f>
        <v>0</v>
      </c>
      <c r="AI16" s="291">
        <f>'施設資源化量内訳'!EU16</f>
        <v>0</v>
      </c>
      <c r="AJ16" s="291">
        <f t="shared" si="9"/>
        <v>0</v>
      </c>
      <c r="AK16" s="292">
        <f t="shared" si="10"/>
        <v>29.133713444914477</v>
      </c>
      <c r="AL16" s="292">
        <f>IF((AA16+J16)&lt;&gt;0,('資源化量内訳'!D16-'資源化量内訳'!R16-'資源化量内訳'!T16-'資源化量内訳'!V16-'資源化量内訳'!U16)/(AA16+J16)*100,"-")</f>
        <v>29.133713444914477</v>
      </c>
      <c r="AM16" s="291">
        <f>'ごみ処理量内訳'!AA16</f>
        <v>0</v>
      </c>
      <c r="AN16" s="293">
        <f>'ごみ処理量内訳'!AB16</f>
        <v>197</v>
      </c>
      <c r="AO16" s="291">
        <f>'ごみ処理量内訳'!AC16</f>
        <v>85</v>
      </c>
      <c r="AP16" s="293">
        <f t="shared" si="11"/>
        <v>282</v>
      </c>
    </row>
    <row r="17" spans="1:42" s="282" customFormat="1" ht="12" customHeight="1">
      <c r="A17" s="277" t="s">
        <v>561</v>
      </c>
      <c r="B17" s="278" t="s">
        <v>581</v>
      </c>
      <c r="C17" s="277" t="s">
        <v>582</v>
      </c>
      <c r="D17" s="291">
        <f t="shared" si="3"/>
        <v>37589</v>
      </c>
      <c r="E17" s="291">
        <v>37589</v>
      </c>
      <c r="F17" s="291">
        <v>0</v>
      </c>
      <c r="G17" s="291">
        <v>65</v>
      </c>
      <c r="H17" s="291">
        <f>SUM('ごみ搬入量内訳'!E17,+'ごみ搬入量内訳'!AD17)</f>
        <v>13492</v>
      </c>
      <c r="I17" s="291">
        <f>'ごみ搬入量内訳'!BC17</f>
        <v>1369</v>
      </c>
      <c r="J17" s="291">
        <f>'資源化量内訳'!BO17</f>
        <v>234</v>
      </c>
      <c r="K17" s="291">
        <f t="shared" si="4"/>
        <v>15095</v>
      </c>
      <c r="L17" s="291">
        <f t="shared" si="5"/>
        <v>1100.2198617564088</v>
      </c>
      <c r="M17" s="291">
        <f>IF(D17&lt;&gt;0,('ごみ搬入量内訳'!BR17+'ごみ処理概要'!J17)/'ごみ処理概要'!D17/365*1000000,"-")</f>
        <v>738.7034315270753</v>
      </c>
      <c r="N17" s="291">
        <f>IF(D17&lt;&gt;0,'ごみ搬入量内訳'!CM17/'ごみ処理概要'!D17/365*1000000,"-")</f>
        <v>361.51643022933337</v>
      </c>
      <c r="O17" s="291">
        <f>'ごみ搬入量内訳'!DH17</f>
        <v>0</v>
      </c>
      <c r="P17" s="291">
        <f>'ごみ処理量内訳'!E17</f>
        <v>12972</v>
      </c>
      <c r="Q17" s="291">
        <f>'ごみ処理量内訳'!N17</f>
        <v>0</v>
      </c>
      <c r="R17" s="291">
        <f t="shared" si="6"/>
        <v>640</v>
      </c>
      <c r="S17" s="291">
        <f>'ごみ処理量内訳'!G17</f>
        <v>179</v>
      </c>
      <c r="T17" s="291">
        <f>'ごみ処理量内訳'!L17</f>
        <v>461</v>
      </c>
      <c r="U17" s="291">
        <f>'ごみ処理量内訳'!H17</f>
        <v>0</v>
      </c>
      <c r="V17" s="291">
        <f>'ごみ処理量内訳'!I17</f>
        <v>0</v>
      </c>
      <c r="W17" s="291">
        <f>'ごみ処理量内訳'!J17</f>
        <v>0</v>
      </c>
      <c r="X17" s="291">
        <f>'ごみ処理量内訳'!K17</f>
        <v>0</v>
      </c>
      <c r="Y17" s="291">
        <f>'ごみ処理量内訳'!M17</f>
        <v>0</v>
      </c>
      <c r="Z17" s="291">
        <f>'資源化量内訳'!Y17</f>
        <v>1249</v>
      </c>
      <c r="AA17" s="291">
        <f t="shared" si="7"/>
        <v>14861</v>
      </c>
      <c r="AB17" s="292">
        <f t="shared" si="8"/>
        <v>100</v>
      </c>
      <c r="AC17" s="291">
        <f>'施設資源化量内訳'!Y17</f>
        <v>2014</v>
      </c>
      <c r="AD17" s="291">
        <f>'施設資源化量内訳'!AT17</f>
        <v>0</v>
      </c>
      <c r="AE17" s="291">
        <f>'施設資源化量内訳'!BO17</f>
        <v>0</v>
      </c>
      <c r="AF17" s="291">
        <f>'施設資源化量内訳'!CJ17</f>
        <v>0</v>
      </c>
      <c r="AG17" s="291">
        <f>'施設資源化量内訳'!DE17</f>
        <v>0</v>
      </c>
      <c r="AH17" s="291">
        <f>'施設資源化量内訳'!DZ17</f>
        <v>0</v>
      </c>
      <c r="AI17" s="291">
        <f>'施設資源化量内訳'!EU17</f>
        <v>461</v>
      </c>
      <c r="AJ17" s="291">
        <f t="shared" si="9"/>
        <v>2475</v>
      </c>
      <c r="AK17" s="292">
        <f t="shared" si="10"/>
        <v>26.220602848625376</v>
      </c>
      <c r="AL17" s="292">
        <f>IF((AA17+J17)&lt;&gt;0,('資源化量内訳'!D17-'資源化量内訳'!R17-'資源化量内訳'!T17-'資源化量内訳'!V17-'資源化量内訳'!U17)/(AA17+J17)*100,"-")</f>
        <v>26.220602848625376</v>
      </c>
      <c r="AM17" s="291">
        <f>'ごみ処理量内訳'!AA17</f>
        <v>0</v>
      </c>
      <c r="AN17" s="291">
        <f>'ごみ処理量内訳'!AB17</f>
        <v>832</v>
      </c>
      <c r="AO17" s="291">
        <f>'ごみ処理量内訳'!AC17</f>
        <v>0</v>
      </c>
      <c r="AP17" s="291">
        <f t="shared" si="11"/>
        <v>832</v>
      </c>
    </row>
    <row r="18" spans="1:42" s="282" customFormat="1" ht="12" customHeight="1">
      <c r="A18" s="277" t="s">
        <v>561</v>
      </c>
      <c r="B18" s="278" t="s">
        <v>583</v>
      </c>
      <c r="C18" s="277" t="s">
        <v>584</v>
      </c>
      <c r="D18" s="291">
        <f t="shared" si="3"/>
        <v>29826</v>
      </c>
      <c r="E18" s="291">
        <v>29826</v>
      </c>
      <c r="F18" s="291">
        <v>0</v>
      </c>
      <c r="G18" s="291">
        <v>164</v>
      </c>
      <c r="H18" s="291">
        <f>SUM('ごみ搬入量内訳'!E18,+'ごみ搬入量内訳'!AD18)</f>
        <v>10302</v>
      </c>
      <c r="I18" s="291">
        <f>'ごみ搬入量内訳'!BC18</f>
        <v>606</v>
      </c>
      <c r="J18" s="291">
        <f>'資源化量内訳'!BO18</f>
        <v>140</v>
      </c>
      <c r="K18" s="291">
        <f t="shared" si="4"/>
        <v>11048</v>
      </c>
      <c r="L18" s="291">
        <f t="shared" si="5"/>
        <v>1014.835819442263</v>
      </c>
      <c r="M18" s="291">
        <f>IF(D18&lt;&gt;0,('ごみ搬入量内訳'!BR18+'ごみ処理概要'!J18)/'ごみ処理概要'!D18/365*1000000,"-")</f>
        <v>699.8582646932114</v>
      </c>
      <c r="N18" s="291">
        <f>IF(D18&lt;&gt;0,'ごみ搬入量内訳'!CM18/'ごみ処理概要'!D18/365*1000000,"-")</f>
        <v>314.97755474905136</v>
      </c>
      <c r="O18" s="291">
        <f>'ごみ搬入量内訳'!DH18</f>
        <v>0</v>
      </c>
      <c r="P18" s="291">
        <f>'ごみ処理量内訳'!E18</f>
        <v>8994</v>
      </c>
      <c r="Q18" s="291">
        <f>'ごみ処理量内訳'!N18</f>
        <v>0</v>
      </c>
      <c r="R18" s="291">
        <f t="shared" si="6"/>
        <v>766</v>
      </c>
      <c r="S18" s="291">
        <f>'ごみ処理量内訳'!G18</f>
        <v>766</v>
      </c>
      <c r="T18" s="291">
        <f>'ごみ処理量内訳'!L18</f>
        <v>0</v>
      </c>
      <c r="U18" s="291">
        <f>'ごみ処理量内訳'!H18</f>
        <v>0</v>
      </c>
      <c r="V18" s="291">
        <f>'ごみ処理量内訳'!I18</f>
        <v>0</v>
      </c>
      <c r="W18" s="291">
        <f>'ごみ処理量内訳'!J18</f>
        <v>0</v>
      </c>
      <c r="X18" s="291">
        <f>'ごみ処理量内訳'!K18</f>
        <v>0</v>
      </c>
      <c r="Y18" s="291">
        <f>'ごみ処理量内訳'!M18</f>
        <v>0</v>
      </c>
      <c r="Z18" s="291">
        <f>'資源化量内訳'!Y18</f>
        <v>1203</v>
      </c>
      <c r="AA18" s="291">
        <f t="shared" si="7"/>
        <v>10963</v>
      </c>
      <c r="AB18" s="292">
        <f t="shared" si="8"/>
        <v>100</v>
      </c>
      <c r="AC18" s="291">
        <f>'施設資源化量内訳'!Y18</f>
        <v>0</v>
      </c>
      <c r="AD18" s="291">
        <f>'施設資源化量内訳'!AT18</f>
        <v>284</v>
      </c>
      <c r="AE18" s="291">
        <f>'施設資源化量内訳'!BO18</f>
        <v>0</v>
      </c>
      <c r="AF18" s="291">
        <f>'施設資源化量内訳'!CJ18</f>
        <v>0</v>
      </c>
      <c r="AG18" s="291">
        <f>'施設資源化量内訳'!DE18</f>
        <v>0</v>
      </c>
      <c r="AH18" s="291">
        <f>'施設資源化量内訳'!DZ18</f>
        <v>0</v>
      </c>
      <c r="AI18" s="291">
        <f>'施設資源化量内訳'!EU18</f>
        <v>0</v>
      </c>
      <c r="AJ18" s="291">
        <f t="shared" si="9"/>
        <v>284</v>
      </c>
      <c r="AK18" s="292">
        <f t="shared" si="10"/>
        <v>14.653697198955237</v>
      </c>
      <c r="AL18" s="292">
        <f>IF((AA18+J18)&lt;&gt;0,('資源化量内訳'!D18-'資源化量内訳'!R18-'資源化量内訳'!T18-'資源化量内訳'!V18-'資源化量内訳'!U18)/(AA18+J18)*100,"-")</f>
        <v>14.653697198955237</v>
      </c>
      <c r="AM18" s="291">
        <f>'ごみ処理量内訳'!AA18</f>
        <v>0</v>
      </c>
      <c r="AN18" s="291">
        <f>'ごみ処理量内訳'!AB18</f>
        <v>944</v>
      </c>
      <c r="AO18" s="291">
        <f>'ごみ処理量内訳'!AC18</f>
        <v>276</v>
      </c>
      <c r="AP18" s="291">
        <f t="shared" si="11"/>
        <v>1220</v>
      </c>
    </row>
    <row r="19" spans="1:42" s="282" customFormat="1" ht="12" customHeight="1">
      <c r="A19" s="277" t="s">
        <v>561</v>
      </c>
      <c r="B19" s="278" t="s">
        <v>585</v>
      </c>
      <c r="C19" s="277" t="s">
        <v>586</v>
      </c>
      <c r="D19" s="291">
        <f t="shared" si="3"/>
        <v>28615</v>
      </c>
      <c r="E19" s="291">
        <v>28615</v>
      </c>
      <c r="F19" s="291">
        <v>0</v>
      </c>
      <c r="G19" s="291">
        <v>144</v>
      </c>
      <c r="H19" s="291">
        <f>SUM('ごみ搬入量内訳'!E19,+'ごみ搬入量内訳'!AD19)</f>
        <v>8438</v>
      </c>
      <c r="I19" s="291">
        <f>'ごみ搬入量内訳'!BC19</f>
        <v>2007</v>
      </c>
      <c r="J19" s="291">
        <f>'資源化量内訳'!BO19</f>
        <v>159</v>
      </c>
      <c r="K19" s="291">
        <f t="shared" si="4"/>
        <v>10604</v>
      </c>
      <c r="L19" s="291">
        <f t="shared" si="5"/>
        <v>1015.2736255292872</v>
      </c>
      <c r="M19" s="291">
        <f>IF(D19&lt;&gt;0,('ごみ搬入量内訳'!BR19+'ごみ処理概要'!J19)/'ごみ処理概要'!D19/365*1000000,"-")</f>
        <v>694.5298830242784</v>
      </c>
      <c r="N19" s="291">
        <f>IF(D19&lt;&gt;0,'ごみ搬入量内訳'!CM19/'ごみ処理概要'!D19/365*1000000,"-")</f>
        <v>320.7437425050086</v>
      </c>
      <c r="O19" s="291">
        <f>'ごみ搬入量内訳'!DH19</f>
        <v>0</v>
      </c>
      <c r="P19" s="291">
        <f>'ごみ処理量内訳'!E19</f>
        <v>8748</v>
      </c>
      <c r="Q19" s="291">
        <f>'ごみ処理量内訳'!N19</f>
        <v>17</v>
      </c>
      <c r="R19" s="291">
        <f t="shared" si="6"/>
        <v>1150</v>
      </c>
      <c r="S19" s="291">
        <f>'ごみ処理量内訳'!G19</f>
        <v>659</v>
      </c>
      <c r="T19" s="291">
        <f>'ごみ処理量内訳'!L19</f>
        <v>491</v>
      </c>
      <c r="U19" s="291">
        <f>'ごみ処理量内訳'!H19</f>
        <v>0</v>
      </c>
      <c r="V19" s="291">
        <f>'ごみ処理量内訳'!I19</f>
        <v>0</v>
      </c>
      <c r="W19" s="291">
        <f>'ごみ処理量内訳'!J19</f>
        <v>0</v>
      </c>
      <c r="X19" s="291">
        <f>'ごみ処理量内訳'!K19</f>
        <v>0</v>
      </c>
      <c r="Y19" s="291">
        <f>'ごみ処理量内訳'!M19</f>
        <v>0</v>
      </c>
      <c r="Z19" s="291">
        <f>'資源化量内訳'!Y19</f>
        <v>530</v>
      </c>
      <c r="AA19" s="291">
        <f t="shared" si="7"/>
        <v>10445</v>
      </c>
      <c r="AB19" s="292">
        <f t="shared" si="8"/>
        <v>99.83724269985639</v>
      </c>
      <c r="AC19" s="291">
        <f>'施設資源化量内訳'!Y19</f>
        <v>0</v>
      </c>
      <c r="AD19" s="291">
        <f>'施設資源化量内訳'!AT19</f>
        <v>327</v>
      </c>
      <c r="AE19" s="291">
        <f>'施設資源化量内訳'!BO19</f>
        <v>0</v>
      </c>
      <c r="AF19" s="291">
        <f>'施設資源化量内訳'!CJ19</f>
        <v>0</v>
      </c>
      <c r="AG19" s="291">
        <f>'施設資源化量内訳'!DE19</f>
        <v>0</v>
      </c>
      <c r="AH19" s="291">
        <f>'施設資源化量内訳'!DZ19</f>
        <v>0</v>
      </c>
      <c r="AI19" s="291">
        <f>'施設資源化量内訳'!EU19</f>
        <v>235</v>
      </c>
      <c r="AJ19" s="291">
        <f t="shared" si="9"/>
        <v>562</v>
      </c>
      <c r="AK19" s="292">
        <f t="shared" si="10"/>
        <v>11.797434930215013</v>
      </c>
      <c r="AL19" s="292">
        <f>IF((AA19+J19)&lt;&gt;0,('資源化量内訳'!D19-'資源化量内訳'!R19-'資源化量内訳'!T19-'資源化量内訳'!V19-'資源化量内訳'!U19)/(AA19+J19)*100,"-")</f>
        <v>11.797434930215013</v>
      </c>
      <c r="AM19" s="291">
        <f>'ごみ処理量内訳'!AA19</f>
        <v>17</v>
      </c>
      <c r="AN19" s="291">
        <f>'ごみ処理量内訳'!AB19</f>
        <v>2032</v>
      </c>
      <c r="AO19" s="291">
        <f>'ごみ処理量内訳'!AC19</f>
        <v>438</v>
      </c>
      <c r="AP19" s="291">
        <f t="shared" si="11"/>
        <v>2487</v>
      </c>
    </row>
    <row r="20" spans="1:42" s="282" customFormat="1" ht="12" customHeight="1">
      <c r="A20" s="277" t="s">
        <v>561</v>
      </c>
      <c r="B20" s="278" t="s">
        <v>587</v>
      </c>
      <c r="C20" s="277" t="s">
        <v>588</v>
      </c>
      <c r="D20" s="291">
        <f t="shared" si="3"/>
        <v>124914</v>
      </c>
      <c r="E20" s="291">
        <v>124914</v>
      </c>
      <c r="F20" s="291">
        <v>0</v>
      </c>
      <c r="G20" s="291">
        <v>461</v>
      </c>
      <c r="H20" s="291">
        <f>SUM('ごみ搬入量内訳'!E20,+'ごみ搬入量内訳'!AD20)</f>
        <v>36342</v>
      </c>
      <c r="I20" s="291">
        <f>'ごみ搬入量内訳'!BC20</f>
        <v>969</v>
      </c>
      <c r="J20" s="291">
        <f>'資源化量内訳'!BO20</f>
        <v>1759</v>
      </c>
      <c r="K20" s="291">
        <f t="shared" si="4"/>
        <v>39070</v>
      </c>
      <c r="L20" s="291">
        <f t="shared" si="5"/>
        <v>856.918326932217</v>
      </c>
      <c r="M20" s="291">
        <f>IF(D20&lt;&gt;0,('ごみ搬入量内訳'!BR20+'ごみ処理概要'!J20)/'ごみ処理概要'!D20/365*1000000,"-")</f>
        <v>591.9908513495641</v>
      </c>
      <c r="N20" s="291">
        <f>IF(D20&lt;&gt;0,'ごみ搬入量内訳'!CM20/'ごみ処理概要'!D20/365*1000000,"-")</f>
        <v>264.92747558265296</v>
      </c>
      <c r="O20" s="291">
        <f>'ごみ搬入量内訳'!DH20</f>
        <v>0</v>
      </c>
      <c r="P20" s="291">
        <f>'ごみ処理量内訳'!E20</f>
        <v>31756</v>
      </c>
      <c r="Q20" s="291">
        <f>'ごみ処理量内訳'!N20</f>
        <v>0</v>
      </c>
      <c r="R20" s="291">
        <f t="shared" si="6"/>
        <v>1714</v>
      </c>
      <c r="S20" s="291">
        <f>'ごみ処理量内訳'!G20</f>
        <v>1703</v>
      </c>
      <c r="T20" s="291">
        <f>'ごみ処理量内訳'!L20</f>
        <v>11</v>
      </c>
      <c r="U20" s="291">
        <f>'ごみ処理量内訳'!H20</f>
        <v>0</v>
      </c>
      <c r="V20" s="291">
        <f>'ごみ処理量内訳'!I20</f>
        <v>0</v>
      </c>
      <c r="W20" s="291">
        <f>'ごみ処理量内訳'!J20</f>
        <v>0</v>
      </c>
      <c r="X20" s="291">
        <f>'ごみ処理量内訳'!K20</f>
        <v>0</v>
      </c>
      <c r="Y20" s="291">
        <f>'ごみ処理量内訳'!M20</f>
        <v>0</v>
      </c>
      <c r="Z20" s="291">
        <f>'資源化量内訳'!Y20</f>
        <v>3843</v>
      </c>
      <c r="AA20" s="291">
        <f t="shared" si="7"/>
        <v>37313</v>
      </c>
      <c r="AB20" s="292">
        <f t="shared" si="8"/>
        <v>100</v>
      </c>
      <c r="AC20" s="291">
        <f>'施設資源化量内訳'!Y20</f>
        <v>0</v>
      </c>
      <c r="AD20" s="291">
        <f>'施設資源化量内訳'!AT20</f>
        <v>417</v>
      </c>
      <c r="AE20" s="291">
        <f>'施設資源化量内訳'!BO20</f>
        <v>0</v>
      </c>
      <c r="AF20" s="291">
        <f>'施設資源化量内訳'!CJ20</f>
        <v>0</v>
      </c>
      <c r="AG20" s="291">
        <f>'施設資源化量内訳'!DE20</f>
        <v>0</v>
      </c>
      <c r="AH20" s="291">
        <f>'施設資源化量内訳'!DZ20</f>
        <v>0</v>
      </c>
      <c r="AI20" s="291">
        <f>'施設資源化量内訳'!EU20</f>
        <v>8</v>
      </c>
      <c r="AJ20" s="291">
        <f t="shared" si="9"/>
        <v>425</v>
      </c>
      <c r="AK20" s="292">
        <f t="shared" si="10"/>
        <v>15.425368550368551</v>
      </c>
      <c r="AL20" s="292">
        <f>IF((AA20+J20)&lt;&gt;0,('資源化量内訳'!D20-'資源化量内訳'!R20-'資源化量内訳'!T20-'資源化量内訳'!V20-'資源化量内訳'!U20)/(AA20+J20)*100,"-")</f>
        <v>15.425368550368551</v>
      </c>
      <c r="AM20" s="291">
        <f>'ごみ処理量内訳'!AA20</f>
        <v>0</v>
      </c>
      <c r="AN20" s="291">
        <f>'ごみ処理量内訳'!AB20</f>
        <v>4240</v>
      </c>
      <c r="AO20" s="291">
        <f>'ごみ処理量内訳'!AC20</f>
        <v>759</v>
      </c>
      <c r="AP20" s="291">
        <f t="shared" si="11"/>
        <v>4999</v>
      </c>
    </row>
    <row r="21" spans="1:42" s="282" customFormat="1" ht="12" customHeight="1">
      <c r="A21" s="277" t="s">
        <v>561</v>
      </c>
      <c r="B21" s="278" t="s">
        <v>589</v>
      </c>
      <c r="C21" s="277" t="s">
        <v>590</v>
      </c>
      <c r="D21" s="291">
        <f t="shared" si="3"/>
        <v>18054</v>
      </c>
      <c r="E21" s="291">
        <v>18054</v>
      </c>
      <c r="F21" s="291">
        <v>0</v>
      </c>
      <c r="G21" s="291">
        <v>46</v>
      </c>
      <c r="H21" s="291">
        <f>SUM('ごみ搬入量内訳'!E21,+'ごみ搬入量内訳'!AD21)</f>
        <v>6008</v>
      </c>
      <c r="I21" s="291">
        <f>'ごみ搬入量内訳'!BC21</f>
        <v>370</v>
      </c>
      <c r="J21" s="291">
        <f>'資源化量内訳'!BO21</f>
        <v>244</v>
      </c>
      <c r="K21" s="291">
        <f t="shared" si="4"/>
        <v>6622</v>
      </c>
      <c r="L21" s="291">
        <f t="shared" si="5"/>
        <v>1004.9000638874851</v>
      </c>
      <c r="M21" s="291">
        <f>IF(D21&lt;&gt;0,('ごみ搬入量内訳'!BR21+'ごみ処理概要'!J21)/'ごみ処理概要'!D21/365*1000000,"-")</f>
        <v>741.0037771009651</v>
      </c>
      <c r="N21" s="291">
        <f>IF(D21&lt;&gt;0,'ごみ搬入量内訳'!CM21/'ごみ処理概要'!D21/365*1000000,"-")</f>
        <v>263.8962867865202</v>
      </c>
      <c r="O21" s="291">
        <f>'ごみ搬入量内訳'!DH21</f>
        <v>0</v>
      </c>
      <c r="P21" s="291">
        <f>'ごみ処理量内訳'!E21</f>
        <v>5325</v>
      </c>
      <c r="Q21" s="291">
        <f>'ごみ処理量内訳'!N21</f>
        <v>0</v>
      </c>
      <c r="R21" s="291">
        <f t="shared" si="6"/>
        <v>1053</v>
      </c>
      <c r="S21" s="291">
        <f>'ごみ処理量内訳'!G21</f>
        <v>243</v>
      </c>
      <c r="T21" s="291">
        <f>'ごみ処理量内訳'!L21</f>
        <v>798</v>
      </c>
      <c r="U21" s="291">
        <f>'ごみ処理量内訳'!H21</f>
        <v>0</v>
      </c>
      <c r="V21" s="291">
        <f>'ごみ処理量内訳'!I21</f>
        <v>0</v>
      </c>
      <c r="W21" s="291">
        <f>'ごみ処理量内訳'!J21</f>
        <v>12</v>
      </c>
      <c r="X21" s="291">
        <f>'ごみ処理量内訳'!K21</f>
        <v>0</v>
      </c>
      <c r="Y21" s="291">
        <f>'ごみ処理量内訳'!M21</f>
        <v>0</v>
      </c>
      <c r="Z21" s="291">
        <f>'資源化量内訳'!Y21</f>
        <v>0</v>
      </c>
      <c r="AA21" s="291">
        <f t="shared" si="7"/>
        <v>6378</v>
      </c>
      <c r="AB21" s="292">
        <f t="shared" si="8"/>
        <v>100</v>
      </c>
      <c r="AC21" s="291">
        <f>'施設資源化量内訳'!Y21</f>
        <v>552</v>
      </c>
      <c r="AD21" s="291">
        <f>'施設資源化量内訳'!AT21</f>
        <v>0</v>
      </c>
      <c r="AE21" s="291">
        <f>'施設資源化量内訳'!BO21</f>
        <v>0</v>
      </c>
      <c r="AF21" s="291">
        <f>'施設資源化量内訳'!CJ21</f>
        <v>0</v>
      </c>
      <c r="AG21" s="291">
        <f>'施設資源化量内訳'!DE21</f>
        <v>12</v>
      </c>
      <c r="AH21" s="291">
        <f>'施設資源化量内訳'!DZ21</f>
        <v>0</v>
      </c>
      <c r="AI21" s="291">
        <f>'施設資源化量内訳'!EU21</f>
        <v>798</v>
      </c>
      <c r="AJ21" s="291">
        <f t="shared" si="9"/>
        <v>1362</v>
      </c>
      <c r="AK21" s="292">
        <f t="shared" si="10"/>
        <v>24.25249169435216</v>
      </c>
      <c r="AL21" s="292">
        <f>IF((AA21+J21)&lt;&gt;0,('資源化量内訳'!D21-'資源化量内訳'!R21-'資源化量内訳'!T21-'資源化量内訳'!V21-'資源化量内訳'!U21)/(AA21+J21)*100,"-")</f>
        <v>24.25249169435216</v>
      </c>
      <c r="AM21" s="291">
        <f>'ごみ処理量内訳'!AA21</f>
        <v>0</v>
      </c>
      <c r="AN21" s="291">
        <f>'ごみ処理量内訳'!AB21</f>
        <v>257</v>
      </c>
      <c r="AO21" s="291">
        <f>'ごみ処理量内訳'!AC21</f>
        <v>0</v>
      </c>
      <c r="AP21" s="291">
        <f t="shared" si="11"/>
        <v>257</v>
      </c>
    </row>
    <row r="22" spans="1:42" s="282" customFormat="1" ht="12" customHeight="1">
      <c r="A22" s="277" t="s">
        <v>561</v>
      </c>
      <c r="B22" s="278" t="s">
        <v>591</v>
      </c>
      <c r="C22" s="277" t="s">
        <v>592</v>
      </c>
      <c r="D22" s="291">
        <f t="shared" si="3"/>
        <v>7254</v>
      </c>
      <c r="E22" s="291">
        <v>7254</v>
      </c>
      <c r="F22" s="291"/>
      <c r="G22" s="291">
        <v>18</v>
      </c>
      <c r="H22" s="291">
        <f>SUM('ごみ搬入量内訳'!E22,+'ごみ搬入量内訳'!AD22)</f>
        <v>1343</v>
      </c>
      <c r="I22" s="291">
        <f>'ごみ搬入量内訳'!BC22</f>
        <v>485</v>
      </c>
      <c r="J22" s="291">
        <f>'資源化量内訳'!BO22</f>
        <v>37</v>
      </c>
      <c r="K22" s="291">
        <f t="shared" si="4"/>
        <v>1865</v>
      </c>
      <c r="L22" s="291">
        <f t="shared" si="5"/>
        <v>704.3822775152868</v>
      </c>
      <c r="M22" s="291">
        <f>IF(D22&lt;&gt;0,('ごみ搬入量内訳'!BR22+'ごみ処理概要'!J22)/'ごみ処理概要'!D22/365*1000000,"-")</f>
        <v>534.0464023627966</v>
      </c>
      <c r="N22" s="291">
        <f>IF(D22&lt;&gt;0,'ごみ搬入量内訳'!CM22/'ごみ処理概要'!D22/365*1000000,"-")</f>
        <v>170.33587515249025</v>
      </c>
      <c r="O22" s="291">
        <f>'ごみ搬入量内訳'!DH22</f>
        <v>90</v>
      </c>
      <c r="P22" s="291">
        <f>'ごみ処理量内訳'!E22</f>
        <v>1189</v>
      </c>
      <c r="Q22" s="291">
        <f>'ごみ処理量内訳'!N22</f>
        <v>0</v>
      </c>
      <c r="R22" s="291">
        <f t="shared" si="6"/>
        <v>661</v>
      </c>
      <c r="S22" s="291">
        <f>'ごみ処理量内訳'!G22</f>
        <v>0</v>
      </c>
      <c r="T22" s="291">
        <f>'ごみ処理量内訳'!L22</f>
        <v>602</v>
      </c>
      <c r="U22" s="291">
        <f>'ごみ処理量内訳'!H22</f>
        <v>0</v>
      </c>
      <c r="V22" s="291">
        <f>'ごみ処理量内訳'!I22</f>
        <v>0</v>
      </c>
      <c r="W22" s="291">
        <f>'ごみ処理量内訳'!J22</f>
        <v>59</v>
      </c>
      <c r="X22" s="291">
        <f>'ごみ処理量内訳'!K22</f>
        <v>0</v>
      </c>
      <c r="Y22" s="291">
        <f>'ごみ処理量内訳'!M22</f>
        <v>0</v>
      </c>
      <c r="Z22" s="291">
        <f>'資源化量内訳'!Y22</f>
        <v>0</v>
      </c>
      <c r="AA22" s="291">
        <f t="shared" si="7"/>
        <v>1850</v>
      </c>
      <c r="AB22" s="292">
        <f t="shared" si="8"/>
        <v>100</v>
      </c>
      <c r="AC22" s="291">
        <f>'施設資源化量内訳'!Y22</f>
        <v>0</v>
      </c>
      <c r="AD22" s="291">
        <f>'施設資源化量内訳'!AT22</f>
        <v>0</v>
      </c>
      <c r="AE22" s="291">
        <f>'施設資源化量内訳'!BO22</f>
        <v>0</v>
      </c>
      <c r="AF22" s="291">
        <f>'施設資源化量内訳'!CJ22</f>
        <v>0</v>
      </c>
      <c r="AG22" s="291">
        <f>'施設資源化量内訳'!DE22</f>
        <v>59</v>
      </c>
      <c r="AH22" s="291">
        <f>'施設資源化量内訳'!DZ22</f>
        <v>0</v>
      </c>
      <c r="AI22" s="291">
        <f>'施設資源化量内訳'!EU22</f>
        <v>459</v>
      </c>
      <c r="AJ22" s="291">
        <f t="shared" si="9"/>
        <v>518</v>
      </c>
      <c r="AK22" s="292">
        <f t="shared" si="10"/>
        <v>29.411764705882355</v>
      </c>
      <c r="AL22" s="292">
        <f>IF((AA22+J22)&lt;&gt;0,('資源化量内訳'!D22-'資源化量内訳'!R22-'資源化量内訳'!T22-'資源化量内訳'!V22-'資源化量内訳'!U22)/(AA22+J22)*100,"-")</f>
        <v>29.411764705882355</v>
      </c>
      <c r="AM22" s="291">
        <f>'ごみ処理量内訳'!AA22</f>
        <v>0</v>
      </c>
      <c r="AN22" s="291">
        <f>'ごみ処理量内訳'!AB22</f>
        <v>254</v>
      </c>
      <c r="AO22" s="291">
        <f>'ごみ処理量内訳'!AC22</f>
        <v>128</v>
      </c>
      <c r="AP22" s="291">
        <f t="shared" si="11"/>
        <v>382</v>
      </c>
    </row>
    <row r="23" spans="1:42" s="282" customFormat="1" ht="12" customHeight="1">
      <c r="A23" s="277" t="s">
        <v>561</v>
      </c>
      <c r="B23" s="278" t="s">
        <v>593</v>
      </c>
      <c r="C23" s="277" t="s">
        <v>594</v>
      </c>
      <c r="D23" s="291">
        <f t="shared" si="3"/>
        <v>15187</v>
      </c>
      <c r="E23" s="291">
        <v>15187</v>
      </c>
      <c r="F23" s="291">
        <v>0</v>
      </c>
      <c r="G23" s="291">
        <v>122</v>
      </c>
      <c r="H23" s="291">
        <f>SUM('ごみ搬入量内訳'!E23,+'ごみ搬入量内訳'!AD23)</f>
        <v>3902</v>
      </c>
      <c r="I23" s="291">
        <f>'ごみ搬入量内訳'!BC23</f>
        <v>290</v>
      </c>
      <c r="J23" s="291">
        <f>'資源化量内訳'!BO23</f>
        <v>78</v>
      </c>
      <c r="K23" s="291">
        <f t="shared" si="4"/>
        <v>4270</v>
      </c>
      <c r="L23" s="291">
        <f t="shared" si="5"/>
        <v>770.3055334816819</v>
      </c>
      <c r="M23" s="291">
        <f>IF(D23&lt;&gt;0,('ごみ搬入量内訳'!BR23+'ごみ処理概要'!J23)/'ごみ処理概要'!D23/365*1000000,"-")</f>
        <v>631.2175788413125</v>
      </c>
      <c r="N23" s="291">
        <f>IF(D23&lt;&gt;0,'ごみ搬入量内訳'!CM23/'ごみ処理概要'!D23/365*1000000,"-")</f>
        <v>139.08795464036922</v>
      </c>
      <c r="O23" s="291">
        <f>'ごみ搬入量内訳'!DH23</f>
        <v>0</v>
      </c>
      <c r="P23" s="291">
        <f>'ごみ処理量内訳'!E23</f>
        <v>3451</v>
      </c>
      <c r="Q23" s="291">
        <f>'ごみ処理量内訳'!N23</f>
        <v>0</v>
      </c>
      <c r="R23" s="291">
        <f t="shared" si="6"/>
        <v>450</v>
      </c>
      <c r="S23" s="291">
        <f>'ごみ処理量内訳'!G23</f>
        <v>185</v>
      </c>
      <c r="T23" s="291">
        <f>'ごみ処理量内訳'!L23</f>
        <v>265</v>
      </c>
      <c r="U23" s="291">
        <f>'ごみ処理量内訳'!H23</f>
        <v>0</v>
      </c>
      <c r="V23" s="291">
        <f>'ごみ処理量内訳'!I23</f>
        <v>0</v>
      </c>
      <c r="W23" s="291">
        <f>'ごみ処理量内訳'!J23</f>
        <v>0</v>
      </c>
      <c r="X23" s="291">
        <f>'ごみ処理量内訳'!K23</f>
        <v>0</v>
      </c>
      <c r="Y23" s="291">
        <f>'ごみ処理量内訳'!M23</f>
        <v>0</v>
      </c>
      <c r="Z23" s="291">
        <f>'資源化量内訳'!Y23</f>
        <v>290</v>
      </c>
      <c r="AA23" s="291">
        <f t="shared" si="7"/>
        <v>4191</v>
      </c>
      <c r="AB23" s="292">
        <f t="shared" si="8"/>
        <v>100</v>
      </c>
      <c r="AC23" s="291">
        <f>'施設資源化量内訳'!Y23</f>
        <v>0</v>
      </c>
      <c r="AD23" s="291">
        <f>'施設資源化量内訳'!AT23</f>
        <v>92</v>
      </c>
      <c r="AE23" s="291">
        <f>'施設資源化量内訳'!BO23</f>
        <v>0</v>
      </c>
      <c r="AF23" s="291">
        <f>'施設資源化量内訳'!CJ23</f>
        <v>0</v>
      </c>
      <c r="AG23" s="291">
        <f>'施設資源化量内訳'!DE23</f>
        <v>0</v>
      </c>
      <c r="AH23" s="291">
        <f>'施設資源化量内訳'!DZ23</f>
        <v>0</v>
      </c>
      <c r="AI23" s="291">
        <f>'施設資源化量内訳'!EU23</f>
        <v>209</v>
      </c>
      <c r="AJ23" s="291">
        <f t="shared" si="9"/>
        <v>301</v>
      </c>
      <c r="AK23" s="292">
        <f t="shared" si="10"/>
        <v>15.67111735769501</v>
      </c>
      <c r="AL23" s="292">
        <f>IF((AA23+J23)&lt;&gt;0,('資源化量内訳'!D23-'資源化量内訳'!R23-'資源化量内訳'!T23-'資源化量内訳'!V23-'資源化量内訳'!U23)/(AA23+J23)*100,"-")</f>
        <v>15.67111735769501</v>
      </c>
      <c r="AM23" s="291">
        <f>'ごみ処理量内訳'!AA23</f>
        <v>0</v>
      </c>
      <c r="AN23" s="291">
        <f>'ごみ処理量内訳'!AB23</f>
        <v>439</v>
      </c>
      <c r="AO23" s="291">
        <f>'ごみ処理量内訳'!AC23</f>
        <v>109</v>
      </c>
      <c r="AP23" s="291">
        <f t="shared" si="11"/>
        <v>548</v>
      </c>
    </row>
    <row r="24" spans="1:42" s="282" customFormat="1" ht="12" customHeight="1">
      <c r="A24" s="277" t="s">
        <v>561</v>
      </c>
      <c r="B24" s="278" t="s">
        <v>627</v>
      </c>
      <c r="C24" s="277" t="s">
        <v>628</v>
      </c>
      <c r="D24" s="291">
        <f t="shared" si="3"/>
        <v>54615</v>
      </c>
      <c r="E24" s="291">
        <v>54615</v>
      </c>
      <c r="F24" s="291">
        <v>0</v>
      </c>
      <c r="G24" s="291">
        <v>99</v>
      </c>
      <c r="H24" s="291">
        <f>SUM('ごみ搬入量内訳'!E24,+'ごみ搬入量内訳'!AD24)</f>
        <v>16205</v>
      </c>
      <c r="I24" s="291">
        <f>'ごみ搬入量内訳'!BC24</f>
        <v>1204</v>
      </c>
      <c r="J24" s="291">
        <f>'資源化量内訳'!BO24</f>
        <v>1158</v>
      </c>
      <c r="K24" s="291">
        <f t="shared" si="4"/>
        <v>18567</v>
      </c>
      <c r="L24" s="291">
        <f t="shared" si="5"/>
        <v>931.4015041780634</v>
      </c>
      <c r="M24" s="291">
        <f>IF(D24&lt;&gt;0,('ごみ搬入量内訳'!BR24+'ごみ処理概要'!J24)/'ごみ処理概要'!D24/365*1000000,"-")</f>
        <v>739.7736835306674</v>
      </c>
      <c r="N24" s="291">
        <f>IF(D24&lt;&gt;0,'ごみ搬入量内訳'!CM24/'ごみ処理概要'!D24/365*1000000,"-")</f>
        <v>191.62782064739605</v>
      </c>
      <c r="O24" s="291">
        <f>'ごみ搬入量内訳'!DH24</f>
        <v>0</v>
      </c>
      <c r="P24" s="291">
        <f>'ごみ処理量内訳'!E24</f>
        <v>14218</v>
      </c>
      <c r="Q24" s="291">
        <f>'ごみ処理量内訳'!N24</f>
        <v>28</v>
      </c>
      <c r="R24" s="291">
        <f t="shared" si="6"/>
        <v>3163</v>
      </c>
      <c r="S24" s="291">
        <f>'ごみ処理量内訳'!G24</f>
        <v>985</v>
      </c>
      <c r="T24" s="291">
        <f>'ごみ処理量内訳'!L24</f>
        <v>2178</v>
      </c>
      <c r="U24" s="291">
        <f>'ごみ処理量内訳'!H24</f>
        <v>0</v>
      </c>
      <c r="V24" s="291">
        <f>'ごみ処理量内訳'!I24</f>
        <v>0</v>
      </c>
      <c r="W24" s="291">
        <f>'ごみ処理量内訳'!J24</f>
        <v>0</v>
      </c>
      <c r="X24" s="291">
        <f>'ごみ処理量内訳'!K24</f>
        <v>0</v>
      </c>
      <c r="Y24" s="291">
        <f>'ごみ処理量内訳'!M24</f>
        <v>0</v>
      </c>
      <c r="Z24" s="291">
        <f>'資源化量内訳'!Y24</f>
        <v>0</v>
      </c>
      <c r="AA24" s="291">
        <f t="shared" si="7"/>
        <v>17409</v>
      </c>
      <c r="AB24" s="292">
        <f t="shared" si="8"/>
        <v>99.83916365098511</v>
      </c>
      <c r="AC24" s="291">
        <f>'施設資源化量内訳'!Y24</f>
        <v>1730</v>
      </c>
      <c r="AD24" s="291">
        <f>'施設資源化量内訳'!AT24</f>
        <v>0</v>
      </c>
      <c r="AE24" s="291">
        <f>'施設資源化量内訳'!BO24</f>
        <v>0</v>
      </c>
      <c r="AF24" s="291">
        <f>'施設資源化量内訳'!CJ24</f>
        <v>0</v>
      </c>
      <c r="AG24" s="291">
        <f>'施設資源化量内訳'!DE24</f>
        <v>0</v>
      </c>
      <c r="AH24" s="291">
        <f>'施設資源化量内訳'!DZ24</f>
        <v>0</v>
      </c>
      <c r="AI24" s="291">
        <f>'施設資源化量内訳'!EU24</f>
        <v>2011</v>
      </c>
      <c r="AJ24" s="291">
        <f t="shared" si="9"/>
        <v>3741</v>
      </c>
      <c r="AK24" s="292">
        <f t="shared" si="10"/>
        <v>26.3855227015673</v>
      </c>
      <c r="AL24" s="292">
        <f>IF((AA24+J24)&lt;&gt;0,('資源化量内訳'!D24-'資源化量内訳'!R24-'資源化量内訳'!T24-'資源化量内訳'!V24-'資源化量内訳'!U24)/(AA24+J24)*100,"-")</f>
        <v>26.3855227015673</v>
      </c>
      <c r="AM24" s="291">
        <f>'ごみ処理量内訳'!AA24</f>
        <v>28</v>
      </c>
      <c r="AN24" s="291">
        <f>'ごみ処理量内訳'!AB24</f>
        <v>806</v>
      </c>
      <c r="AO24" s="291">
        <f>'ごみ処理量内訳'!AC24</f>
        <v>0</v>
      </c>
      <c r="AP24" s="291">
        <f t="shared" si="11"/>
        <v>834</v>
      </c>
    </row>
    <row r="25" spans="1:42" s="282" customFormat="1" ht="12" customHeight="1">
      <c r="A25" s="277" t="s">
        <v>561</v>
      </c>
      <c r="B25" s="278" t="s">
        <v>595</v>
      </c>
      <c r="C25" s="277" t="s">
        <v>596</v>
      </c>
      <c r="D25" s="291">
        <f t="shared" si="3"/>
        <v>34044</v>
      </c>
      <c r="E25" s="291">
        <v>34044</v>
      </c>
      <c r="F25" s="291">
        <v>0</v>
      </c>
      <c r="G25" s="291">
        <v>67</v>
      </c>
      <c r="H25" s="291">
        <f>SUM('ごみ搬入量内訳'!E25,+'ごみ搬入量内訳'!AD25)</f>
        <v>9684</v>
      </c>
      <c r="I25" s="291">
        <f>'ごみ搬入量内訳'!BC25</f>
        <v>743</v>
      </c>
      <c r="J25" s="291">
        <f>'資源化量内訳'!BO25</f>
        <v>904</v>
      </c>
      <c r="K25" s="291">
        <f t="shared" si="4"/>
        <v>11331</v>
      </c>
      <c r="L25" s="291">
        <f t="shared" si="5"/>
        <v>911.8739165914214</v>
      </c>
      <c r="M25" s="291">
        <f>IF(D25&lt;&gt;0,('ごみ搬入量内訳'!BR25+'ごみ処理概要'!J25)/'ごみ処理概要'!D25/365*1000000,"-")</f>
        <v>588.8431248521254</v>
      </c>
      <c r="N25" s="291">
        <f>IF(D25&lt;&gt;0,'ごみ搬入量内訳'!CM25/'ごみ処理概要'!D25/365*1000000,"-")</f>
        <v>323.03079173929626</v>
      </c>
      <c r="O25" s="291">
        <f>'ごみ搬入量内訳'!DH25</f>
        <v>0</v>
      </c>
      <c r="P25" s="291">
        <f>'ごみ処理量内訳'!E25</f>
        <v>7539</v>
      </c>
      <c r="Q25" s="291">
        <f>'ごみ処理量内訳'!N25</f>
        <v>0</v>
      </c>
      <c r="R25" s="291">
        <f t="shared" si="6"/>
        <v>2870</v>
      </c>
      <c r="S25" s="291">
        <f>'ごみ処理量内訳'!G25</f>
        <v>0</v>
      </c>
      <c r="T25" s="291">
        <f>'ごみ処理量内訳'!L25</f>
        <v>1518</v>
      </c>
      <c r="U25" s="291">
        <f>'ごみ処理量内訳'!H25</f>
        <v>1352</v>
      </c>
      <c r="V25" s="291">
        <f>'ごみ処理量内訳'!I25</f>
        <v>0</v>
      </c>
      <c r="W25" s="291">
        <f>'ごみ処理量内訳'!J25</f>
        <v>0</v>
      </c>
      <c r="X25" s="291">
        <f>'ごみ処理量内訳'!K25</f>
        <v>0</v>
      </c>
      <c r="Y25" s="291">
        <f>'ごみ処理量内訳'!M25</f>
        <v>0</v>
      </c>
      <c r="Z25" s="291">
        <f>'資源化量内訳'!Y25</f>
        <v>0</v>
      </c>
      <c r="AA25" s="291">
        <f t="shared" si="7"/>
        <v>10409</v>
      </c>
      <c r="AB25" s="292">
        <f t="shared" si="8"/>
        <v>100</v>
      </c>
      <c r="AC25" s="291">
        <f>'施設資源化量内訳'!Y25</f>
        <v>933</v>
      </c>
      <c r="AD25" s="291">
        <f>'施設資源化量内訳'!AT25</f>
        <v>0</v>
      </c>
      <c r="AE25" s="291">
        <f>'施設資源化量内訳'!BO25</f>
        <v>166</v>
      </c>
      <c r="AF25" s="291">
        <f>'施設資源化量内訳'!CJ25</f>
        <v>0</v>
      </c>
      <c r="AG25" s="291">
        <f>'施設資源化量内訳'!DE25</f>
        <v>0</v>
      </c>
      <c r="AH25" s="291">
        <f>'施設資源化量内訳'!DZ25</f>
        <v>0</v>
      </c>
      <c r="AI25" s="291">
        <f>'施設資源化量内訳'!EU25</f>
        <v>978</v>
      </c>
      <c r="AJ25" s="291">
        <f t="shared" si="9"/>
        <v>2077</v>
      </c>
      <c r="AK25" s="292">
        <f t="shared" si="10"/>
        <v>26.3502165650137</v>
      </c>
      <c r="AL25" s="292">
        <f>IF((AA25+J25)&lt;&gt;0,('資源化量内訳'!D25-'資源化量内訳'!R25-'資源化量内訳'!T25-'資源化量内訳'!V25-'資源化量内訳'!U25)/(AA25+J25)*100,"-")</f>
        <v>26.3502165650137</v>
      </c>
      <c r="AM25" s="291">
        <f>'ごみ処理量内訳'!AA25</f>
        <v>0</v>
      </c>
      <c r="AN25" s="291">
        <f>'ごみ処理量内訳'!AB25</f>
        <v>602</v>
      </c>
      <c r="AO25" s="291">
        <f>'ごみ処理量内訳'!AC25</f>
        <v>3</v>
      </c>
      <c r="AP25" s="291">
        <f t="shared" si="11"/>
        <v>605</v>
      </c>
    </row>
    <row r="26" spans="1:42" s="282" customFormat="1" ht="12" customHeight="1">
      <c r="A26" s="277" t="s">
        <v>561</v>
      </c>
      <c r="B26" s="278" t="s">
        <v>597</v>
      </c>
      <c r="C26" s="277" t="s">
        <v>598</v>
      </c>
      <c r="D26" s="291">
        <f t="shared" si="3"/>
        <v>26752</v>
      </c>
      <c r="E26" s="291">
        <v>26752</v>
      </c>
      <c r="F26" s="291">
        <v>0</v>
      </c>
      <c r="G26" s="291">
        <v>66</v>
      </c>
      <c r="H26" s="291">
        <f>SUM('ごみ搬入量内訳'!E26,+'ごみ搬入量内訳'!AD26)</f>
        <v>9307</v>
      </c>
      <c r="I26" s="291">
        <f>'ごみ搬入量内訳'!BC26</f>
        <v>1046</v>
      </c>
      <c r="J26" s="291">
        <f>'資源化量内訳'!BO26</f>
        <v>615</v>
      </c>
      <c r="K26" s="291">
        <f t="shared" si="4"/>
        <v>10968</v>
      </c>
      <c r="L26" s="291">
        <f t="shared" si="5"/>
        <v>1123.2548993904438</v>
      </c>
      <c r="M26" s="291">
        <f>IF(D26&lt;&gt;0,('ごみ搬入量内訳'!BR26+'ごみ処理概要'!J26)/'ごみ処理概要'!D26/365*1000000,"-")</f>
        <v>652.3644884315396</v>
      </c>
      <c r="N26" s="291">
        <f>IF(D26&lt;&gt;0,'ごみ搬入量内訳'!CM26/'ごみ処理概要'!D26/365*1000000,"-")</f>
        <v>470.8904109589041</v>
      </c>
      <c r="O26" s="291">
        <f>'ごみ搬入量内訳'!DH26</f>
        <v>0</v>
      </c>
      <c r="P26" s="291">
        <f>'ごみ処理量内訳'!E26</f>
        <v>8114</v>
      </c>
      <c r="Q26" s="291">
        <f>'ごみ処理量内訳'!N26</f>
        <v>0</v>
      </c>
      <c r="R26" s="291">
        <f t="shared" si="6"/>
        <v>2208</v>
      </c>
      <c r="S26" s="291">
        <f>'ごみ処理量内訳'!G26</f>
        <v>0</v>
      </c>
      <c r="T26" s="291">
        <f>'ごみ処理量内訳'!L26</f>
        <v>1392</v>
      </c>
      <c r="U26" s="291">
        <f>'ごみ処理量内訳'!H26</f>
        <v>816</v>
      </c>
      <c r="V26" s="291">
        <f>'ごみ処理量内訳'!I26</f>
        <v>0</v>
      </c>
      <c r="W26" s="291">
        <f>'ごみ処理量内訳'!J26</f>
        <v>0</v>
      </c>
      <c r="X26" s="291">
        <f>'ごみ処理量内訳'!K26</f>
        <v>0</v>
      </c>
      <c r="Y26" s="291">
        <f>'ごみ処理量内訳'!M26</f>
        <v>0</v>
      </c>
      <c r="Z26" s="291">
        <f>'資源化量内訳'!Y26</f>
        <v>0</v>
      </c>
      <c r="AA26" s="291">
        <f t="shared" si="7"/>
        <v>10322</v>
      </c>
      <c r="AB26" s="292">
        <f t="shared" si="8"/>
        <v>100</v>
      </c>
      <c r="AC26" s="291">
        <f>'施設資源化量内訳'!Y26</f>
        <v>1005</v>
      </c>
      <c r="AD26" s="291">
        <f>'施設資源化量内訳'!AT26</f>
        <v>0</v>
      </c>
      <c r="AE26" s="291">
        <f>'施設資源化量内訳'!BO26</f>
        <v>118</v>
      </c>
      <c r="AF26" s="291">
        <f>'施設資源化量内訳'!CJ26</f>
        <v>0</v>
      </c>
      <c r="AG26" s="291">
        <f>'施設資源化量内訳'!DE26</f>
        <v>0</v>
      </c>
      <c r="AH26" s="291">
        <f>'施設資源化量内訳'!DZ26</f>
        <v>0</v>
      </c>
      <c r="AI26" s="291">
        <f>'施設資源化量内訳'!EU26</f>
        <v>889</v>
      </c>
      <c r="AJ26" s="291">
        <f t="shared" si="9"/>
        <v>2012</v>
      </c>
      <c r="AK26" s="292">
        <f t="shared" si="10"/>
        <v>24.019383743256835</v>
      </c>
      <c r="AL26" s="292">
        <f>IF((AA26+J26)&lt;&gt;0,('資源化量内訳'!D26-'資源化量内訳'!R26-'資源化量内訳'!T26-'資源化量内訳'!V26-'資源化量内訳'!U26)/(AA26+J26)*100,"-")</f>
        <v>24.019383743256835</v>
      </c>
      <c r="AM26" s="291">
        <f>'ごみ処理量内訳'!AA26</f>
        <v>0</v>
      </c>
      <c r="AN26" s="291">
        <f>'ごみ処理量内訳'!AB26</f>
        <v>638</v>
      </c>
      <c r="AO26" s="291">
        <f>'ごみ処理量内訳'!AC26</f>
        <v>3</v>
      </c>
      <c r="AP26" s="291">
        <f t="shared" si="11"/>
        <v>641</v>
      </c>
    </row>
    <row r="27" spans="1:42" s="282" customFormat="1" ht="12" customHeight="1">
      <c r="A27" s="277" t="s">
        <v>561</v>
      </c>
      <c r="B27" s="278" t="s">
        <v>599</v>
      </c>
      <c r="C27" s="277" t="s">
        <v>600</v>
      </c>
      <c r="D27" s="291">
        <f t="shared" si="3"/>
        <v>6620</v>
      </c>
      <c r="E27" s="291">
        <v>6620</v>
      </c>
      <c r="F27" s="291">
        <v>0</v>
      </c>
      <c r="G27" s="291">
        <v>11</v>
      </c>
      <c r="H27" s="291">
        <f>SUM('ごみ搬入量内訳'!E27,+'ごみ搬入量内訳'!AD27)</f>
        <v>1732</v>
      </c>
      <c r="I27" s="291">
        <f>'ごみ搬入量内訳'!BC27</f>
        <v>9</v>
      </c>
      <c r="J27" s="291">
        <f>'資源化量内訳'!BO27</f>
        <v>63</v>
      </c>
      <c r="K27" s="291">
        <f t="shared" si="4"/>
        <v>1804</v>
      </c>
      <c r="L27" s="291">
        <f t="shared" si="5"/>
        <v>746.5960352605224</v>
      </c>
      <c r="M27" s="291">
        <f>IF(D27&lt;&gt;0,('ごみ搬入量内訳'!BR27+'ごみ処理概要'!J27)/'ごみ処理概要'!D27/365*1000000,"-")</f>
        <v>487.1083888589993</v>
      </c>
      <c r="N27" s="291">
        <f>IF(D27&lt;&gt;0,'ごみ搬入量内訳'!CM27/'ごみ処理概要'!D27/365*1000000,"-")</f>
        <v>259.487646401523</v>
      </c>
      <c r="O27" s="291">
        <f>'ごみ搬入量内訳'!DH27</f>
        <v>0</v>
      </c>
      <c r="P27" s="291">
        <f>'ごみ処理量内訳'!E27</f>
        <v>1434</v>
      </c>
      <c r="Q27" s="291">
        <f>'ごみ処理量内訳'!N27</f>
        <v>63</v>
      </c>
      <c r="R27" s="291">
        <f t="shared" si="6"/>
        <v>14</v>
      </c>
      <c r="S27" s="291">
        <f>'ごみ処理量内訳'!G27</f>
        <v>14</v>
      </c>
      <c r="T27" s="291">
        <f>'ごみ処理量内訳'!L27</f>
        <v>0</v>
      </c>
      <c r="U27" s="291">
        <f>'ごみ処理量内訳'!H27</f>
        <v>0</v>
      </c>
      <c r="V27" s="291">
        <f>'ごみ処理量内訳'!I27</f>
        <v>0</v>
      </c>
      <c r="W27" s="291">
        <f>'ごみ処理量内訳'!J27</f>
        <v>0</v>
      </c>
      <c r="X27" s="291">
        <f>'ごみ処理量内訳'!K27</f>
        <v>0</v>
      </c>
      <c r="Y27" s="291">
        <f>'ごみ処理量内訳'!M27</f>
        <v>0</v>
      </c>
      <c r="Z27" s="291">
        <f>'資源化量内訳'!Y27</f>
        <v>230</v>
      </c>
      <c r="AA27" s="291">
        <f t="shared" si="7"/>
        <v>1741</v>
      </c>
      <c r="AB27" s="292">
        <f t="shared" si="8"/>
        <v>96.38139000574382</v>
      </c>
      <c r="AC27" s="291">
        <f>'施設資源化量内訳'!Y27</f>
        <v>0</v>
      </c>
      <c r="AD27" s="291">
        <f>'施設資源化量内訳'!AT27</f>
        <v>0</v>
      </c>
      <c r="AE27" s="291">
        <f>'施設資源化量内訳'!BO27</f>
        <v>0</v>
      </c>
      <c r="AF27" s="291">
        <f>'施設資源化量内訳'!CJ27</f>
        <v>0</v>
      </c>
      <c r="AG27" s="291">
        <f>'施設資源化量内訳'!DE27</f>
        <v>0</v>
      </c>
      <c r="AH27" s="291">
        <f>'施設資源化量内訳'!DZ27</f>
        <v>0</v>
      </c>
      <c r="AI27" s="291">
        <f>'施設資源化量内訳'!EU27</f>
        <v>0</v>
      </c>
      <c r="AJ27" s="291">
        <f t="shared" si="9"/>
        <v>0</v>
      </c>
      <c r="AK27" s="292">
        <f t="shared" si="10"/>
        <v>16.24168514412417</v>
      </c>
      <c r="AL27" s="292">
        <f>IF((AA27+J27)&lt;&gt;0,('資源化量内訳'!D27-'資源化量内訳'!R27-'資源化量内訳'!T27-'資源化量内訳'!V27-'資源化量内訳'!U27)/(AA27+J27)*100,"-")</f>
        <v>16.24168514412417</v>
      </c>
      <c r="AM27" s="291">
        <f>'ごみ処理量内訳'!AA27</f>
        <v>63</v>
      </c>
      <c r="AN27" s="291">
        <f>'ごみ処理量内訳'!AB27</f>
        <v>176</v>
      </c>
      <c r="AO27" s="291">
        <f>'ごみ処理量内訳'!AC27</f>
        <v>14</v>
      </c>
      <c r="AP27" s="291">
        <f t="shared" si="11"/>
        <v>253</v>
      </c>
    </row>
    <row r="28" spans="1:42" s="282" customFormat="1" ht="12" customHeight="1">
      <c r="A28" s="277" t="s">
        <v>561</v>
      </c>
      <c r="B28" s="278" t="s">
        <v>601</v>
      </c>
      <c r="C28" s="277" t="s">
        <v>602</v>
      </c>
      <c r="D28" s="291">
        <f t="shared" si="3"/>
        <v>16312</v>
      </c>
      <c r="E28" s="291">
        <v>16312</v>
      </c>
      <c r="F28" s="291">
        <v>0</v>
      </c>
      <c r="G28" s="291">
        <v>107</v>
      </c>
      <c r="H28" s="291">
        <f>SUM('ごみ搬入量内訳'!E28,+'ごみ搬入量内訳'!AD28)</f>
        <v>3837</v>
      </c>
      <c r="I28" s="291">
        <f>'ごみ搬入量内訳'!BC28</f>
        <v>200</v>
      </c>
      <c r="J28" s="291">
        <f>'資源化量内訳'!BO28</f>
        <v>203</v>
      </c>
      <c r="K28" s="291">
        <f t="shared" si="4"/>
        <v>4240</v>
      </c>
      <c r="L28" s="291">
        <f t="shared" si="5"/>
        <v>712.1406544975713</v>
      </c>
      <c r="M28" s="291">
        <f>IF(D28&lt;&gt;0,('ごみ搬入量内訳'!BR28+'ごみ処理概要'!J28)/'ごみ処理概要'!D28/365*1000000,"-")</f>
        <v>466.41853715560273</v>
      </c>
      <c r="N28" s="291">
        <f>IF(D28&lt;&gt;0,'ごみ搬入量内訳'!CM28/'ごみ処理概要'!D28/365*1000000,"-")</f>
        <v>245.72211734196858</v>
      </c>
      <c r="O28" s="291">
        <f>'ごみ搬入量内訳'!DH28</f>
        <v>0</v>
      </c>
      <c r="P28" s="291">
        <f>'ごみ処理量内訳'!E28</f>
        <v>3317</v>
      </c>
      <c r="Q28" s="291">
        <f>'ごみ処理量内訳'!N28</f>
        <v>0</v>
      </c>
      <c r="R28" s="291">
        <f t="shared" si="6"/>
        <v>243</v>
      </c>
      <c r="S28" s="291">
        <f>'ごみ処理量内訳'!G28</f>
        <v>161</v>
      </c>
      <c r="T28" s="291">
        <f>'ごみ処理量内訳'!L28</f>
        <v>0</v>
      </c>
      <c r="U28" s="291">
        <f>'ごみ処理量内訳'!H28</f>
        <v>82</v>
      </c>
      <c r="V28" s="291">
        <f>'ごみ処理量内訳'!I28</f>
        <v>0</v>
      </c>
      <c r="W28" s="291">
        <f>'ごみ処理量内訳'!J28</f>
        <v>0</v>
      </c>
      <c r="X28" s="291">
        <f>'ごみ処理量内訳'!K28</f>
        <v>0</v>
      </c>
      <c r="Y28" s="291">
        <f>'ごみ処理量内訳'!M28</f>
        <v>0</v>
      </c>
      <c r="Z28" s="291">
        <f>'資源化量内訳'!Y28</f>
        <v>477</v>
      </c>
      <c r="AA28" s="291">
        <f t="shared" si="7"/>
        <v>4037</v>
      </c>
      <c r="AB28" s="292">
        <f t="shared" si="8"/>
        <v>100</v>
      </c>
      <c r="AC28" s="291">
        <f>'施設資源化量内訳'!Y28</f>
        <v>7</v>
      </c>
      <c r="AD28" s="291">
        <f>'施設資源化量内訳'!AT28</f>
        <v>41</v>
      </c>
      <c r="AE28" s="291">
        <f>'施設資源化量内訳'!BO28</f>
        <v>82</v>
      </c>
      <c r="AF28" s="291">
        <f>'施設資源化量内訳'!CJ28</f>
        <v>0</v>
      </c>
      <c r="AG28" s="291">
        <f>'施設資源化量内訳'!DE28</f>
        <v>0</v>
      </c>
      <c r="AH28" s="291">
        <f>'施設資源化量内訳'!DZ28</f>
        <v>0</v>
      </c>
      <c r="AI28" s="291">
        <f>'施設資源化量内訳'!EU28</f>
        <v>0</v>
      </c>
      <c r="AJ28" s="291">
        <f t="shared" si="9"/>
        <v>130</v>
      </c>
      <c r="AK28" s="292">
        <f t="shared" si="10"/>
        <v>19.10377358490566</v>
      </c>
      <c r="AL28" s="292">
        <f>IF((AA28+J28)&lt;&gt;0,('資源化量内訳'!D28-'資源化量内訳'!R28-'資源化量内訳'!T28-'資源化量内訳'!V28-'資源化量内訳'!U28)/(AA28+J28)*100,"-")</f>
        <v>19.10377358490566</v>
      </c>
      <c r="AM28" s="291">
        <f>'ごみ処理量内訳'!AA28</f>
        <v>0</v>
      </c>
      <c r="AN28" s="291">
        <f>'ごみ処理量内訳'!AB28</f>
        <v>427</v>
      </c>
      <c r="AO28" s="291">
        <f>'ごみ処理量内訳'!AC28</f>
        <v>71</v>
      </c>
      <c r="AP28" s="291">
        <f t="shared" si="11"/>
        <v>498</v>
      </c>
    </row>
    <row r="29" spans="1:42" s="282" customFormat="1" ht="12" customHeight="1">
      <c r="A29" s="277" t="s">
        <v>561</v>
      </c>
      <c r="B29" s="278" t="s">
        <v>603</v>
      </c>
      <c r="C29" s="277" t="s">
        <v>604</v>
      </c>
      <c r="D29" s="291">
        <f t="shared" si="3"/>
        <v>8260</v>
      </c>
      <c r="E29" s="291">
        <v>8260</v>
      </c>
      <c r="F29" s="291">
        <v>0</v>
      </c>
      <c r="G29" s="291">
        <v>13</v>
      </c>
      <c r="H29" s="291">
        <f>SUM('ごみ搬入量内訳'!E29,+'ごみ搬入量内訳'!AD29)</f>
        <v>2212</v>
      </c>
      <c r="I29" s="291">
        <f>'ごみ搬入量内訳'!BC29</f>
        <v>164</v>
      </c>
      <c r="J29" s="291">
        <f>'資源化量内訳'!BO29</f>
        <v>68</v>
      </c>
      <c r="K29" s="291">
        <f t="shared" si="4"/>
        <v>2444</v>
      </c>
      <c r="L29" s="291">
        <f t="shared" si="5"/>
        <v>810.640485588245</v>
      </c>
      <c r="M29" s="291">
        <f>IF(D29&lt;&gt;0,('ごみ搬入量内訳'!BR29+'ごみ処理概要'!J29)/'ごみ処理概要'!D29/365*1000000,"-")</f>
        <v>583.1039172111845</v>
      </c>
      <c r="N29" s="291">
        <f>IF(D29&lt;&gt;0,'ごみ搬入量内訳'!CM29/'ごみ処理概要'!D29/365*1000000,"-")</f>
        <v>227.53656837706058</v>
      </c>
      <c r="O29" s="291">
        <f>'ごみ搬入量内訳'!DH29</f>
        <v>0</v>
      </c>
      <c r="P29" s="291">
        <f>'ごみ処理量内訳'!E29</f>
        <v>1987</v>
      </c>
      <c r="Q29" s="291">
        <f>'ごみ処理量内訳'!N29</f>
        <v>0</v>
      </c>
      <c r="R29" s="291">
        <f t="shared" si="6"/>
        <v>264</v>
      </c>
      <c r="S29" s="291">
        <f>'ごみ処理量内訳'!G29</f>
        <v>9</v>
      </c>
      <c r="T29" s="291">
        <f>'ごみ処理量内訳'!L29</f>
        <v>255</v>
      </c>
      <c r="U29" s="291">
        <f>'ごみ処理量内訳'!H29</f>
        <v>0</v>
      </c>
      <c r="V29" s="291">
        <f>'ごみ処理量内訳'!I29</f>
        <v>0</v>
      </c>
      <c r="W29" s="291">
        <f>'ごみ処理量内訳'!J29</f>
        <v>0</v>
      </c>
      <c r="X29" s="291">
        <f>'ごみ処理量内訳'!K29</f>
        <v>0</v>
      </c>
      <c r="Y29" s="291">
        <f>'ごみ処理量内訳'!M29</f>
        <v>0</v>
      </c>
      <c r="Z29" s="291">
        <f>'資源化量内訳'!Y29</f>
        <v>125</v>
      </c>
      <c r="AA29" s="291">
        <f t="shared" si="7"/>
        <v>2376</v>
      </c>
      <c r="AB29" s="292">
        <f t="shared" si="8"/>
        <v>100</v>
      </c>
      <c r="AC29" s="291">
        <f>'施設資源化量内訳'!Y29</f>
        <v>0</v>
      </c>
      <c r="AD29" s="291">
        <f>'施設資源化量内訳'!AT29</f>
        <v>0</v>
      </c>
      <c r="AE29" s="291">
        <f>'施設資源化量内訳'!BO29</f>
        <v>0</v>
      </c>
      <c r="AF29" s="291">
        <f>'施設資源化量内訳'!CJ29</f>
        <v>0</v>
      </c>
      <c r="AG29" s="291">
        <f>'施設資源化量内訳'!DE29</f>
        <v>0</v>
      </c>
      <c r="AH29" s="291">
        <f>'施設資源化量内訳'!DZ29</f>
        <v>0</v>
      </c>
      <c r="AI29" s="291">
        <f>'施設資源化量内訳'!EU29</f>
        <v>131</v>
      </c>
      <c r="AJ29" s="291">
        <f t="shared" si="9"/>
        <v>131</v>
      </c>
      <c r="AK29" s="292">
        <f t="shared" si="10"/>
        <v>13.2569558101473</v>
      </c>
      <c r="AL29" s="292">
        <f>IF((AA29+J29)&lt;&gt;0,('資源化量内訳'!D29-'資源化量内訳'!R29-'資源化量内訳'!T29-'資源化量内訳'!V29-'資源化量内訳'!U29)/(AA29+J29)*100,"-")</f>
        <v>13.2569558101473</v>
      </c>
      <c r="AM29" s="291">
        <f>'ごみ処理量内訳'!AA29</f>
        <v>0</v>
      </c>
      <c r="AN29" s="291">
        <f>'ごみ処理量内訳'!AB29</f>
        <v>328</v>
      </c>
      <c r="AO29" s="291">
        <f>'ごみ処理量内訳'!AC29</f>
        <v>82</v>
      </c>
      <c r="AP29" s="291">
        <f t="shared" si="11"/>
        <v>410</v>
      </c>
    </row>
    <row r="30" spans="1:42" s="282" customFormat="1" ht="12" customHeight="1">
      <c r="A30" s="277" t="s">
        <v>561</v>
      </c>
      <c r="B30" s="278" t="s">
        <v>605</v>
      </c>
      <c r="C30" s="277" t="s">
        <v>606</v>
      </c>
      <c r="D30" s="291">
        <f t="shared" si="3"/>
        <v>6271</v>
      </c>
      <c r="E30" s="291">
        <v>6271</v>
      </c>
      <c r="F30" s="291">
        <v>0</v>
      </c>
      <c r="G30" s="291">
        <v>62</v>
      </c>
      <c r="H30" s="291">
        <f>SUM('ごみ搬入量内訳'!E30,+'ごみ搬入量内訳'!AD30)</f>
        <v>1237</v>
      </c>
      <c r="I30" s="291">
        <f>'ごみ搬入量内訳'!BC30</f>
        <v>0</v>
      </c>
      <c r="J30" s="291">
        <f>'資源化量内訳'!BO30</f>
        <v>135</v>
      </c>
      <c r="K30" s="291">
        <f t="shared" si="4"/>
        <v>1372</v>
      </c>
      <c r="L30" s="291">
        <f t="shared" si="5"/>
        <v>599.410637791268</v>
      </c>
      <c r="M30" s="291">
        <f>IF(D30&lt;&gt;0,('ごみ搬入量内訳'!BR30+'ごみ処理概要'!J30)/'ごみ処理概要'!D30/365*1000000,"-")</f>
        <v>588.0515440721914</v>
      </c>
      <c r="N30" s="291">
        <f>IF(D30&lt;&gt;0,'ごみ搬入量内訳'!CM30/'ごみ処理概要'!D30/365*1000000,"-")</f>
        <v>11.359093719076506</v>
      </c>
      <c r="O30" s="291">
        <f>'ごみ搬入量内訳'!DH30</f>
        <v>0</v>
      </c>
      <c r="P30" s="291">
        <f>'ごみ処理量内訳'!E30</f>
        <v>1034</v>
      </c>
      <c r="Q30" s="291">
        <f>'ごみ処理量内訳'!N30</f>
        <v>0</v>
      </c>
      <c r="R30" s="291">
        <f t="shared" si="6"/>
        <v>136</v>
      </c>
      <c r="S30" s="291">
        <f>'ごみ処理量内訳'!G30</f>
        <v>0</v>
      </c>
      <c r="T30" s="291">
        <f>'ごみ処理量内訳'!L30</f>
        <v>136</v>
      </c>
      <c r="U30" s="291">
        <f>'ごみ処理量内訳'!H30</f>
        <v>0</v>
      </c>
      <c r="V30" s="291">
        <f>'ごみ処理量内訳'!I30</f>
        <v>0</v>
      </c>
      <c r="W30" s="291">
        <f>'ごみ処理量内訳'!J30</f>
        <v>0</v>
      </c>
      <c r="X30" s="291">
        <f>'ごみ処理量内訳'!K30</f>
        <v>0</v>
      </c>
      <c r="Y30" s="291">
        <f>'ごみ処理量内訳'!M30</f>
        <v>0</v>
      </c>
      <c r="Z30" s="291">
        <f>'資源化量内訳'!Y30</f>
        <v>67</v>
      </c>
      <c r="AA30" s="291">
        <f t="shared" si="7"/>
        <v>1237</v>
      </c>
      <c r="AB30" s="292">
        <f t="shared" si="8"/>
        <v>100</v>
      </c>
      <c r="AC30" s="291">
        <f>'施設資源化量内訳'!Y30</f>
        <v>324</v>
      </c>
      <c r="AD30" s="291">
        <f>'施設資源化量内訳'!AT30</f>
        <v>0</v>
      </c>
      <c r="AE30" s="291">
        <f>'施設資源化量内訳'!BO30</f>
        <v>0</v>
      </c>
      <c r="AF30" s="291">
        <f>'施設資源化量内訳'!CJ30</f>
        <v>0</v>
      </c>
      <c r="AG30" s="291">
        <f>'施設資源化量内訳'!DE30</f>
        <v>0</v>
      </c>
      <c r="AH30" s="291">
        <f>'施設資源化量内訳'!DZ30</f>
        <v>0</v>
      </c>
      <c r="AI30" s="291">
        <f>'施設資源化量内訳'!EU30</f>
        <v>58</v>
      </c>
      <c r="AJ30" s="291">
        <f t="shared" si="9"/>
        <v>382</v>
      </c>
      <c r="AK30" s="292">
        <f t="shared" si="10"/>
        <v>42.565597667638485</v>
      </c>
      <c r="AL30" s="292">
        <f>IF((AA30+J30)&lt;&gt;0,('資源化量内訳'!D30-'資源化量内訳'!R30-'資源化量内訳'!T30-'資源化量内訳'!V30-'資源化量内訳'!U30)/(AA30+J30)*100,"-")</f>
        <v>42.565597667638485</v>
      </c>
      <c r="AM30" s="291">
        <f>'ごみ処理量内訳'!AA30</f>
        <v>0</v>
      </c>
      <c r="AN30" s="291">
        <f>'ごみ処理量内訳'!AB30</f>
        <v>108</v>
      </c>
      <c r="AO30" s="291">
        <f>'ごみ処理量内訳'!AC30</f>
        <v>0</v>
      </c>
      <c r="AP30" s="291">
        <f t="shared" si="11"/>
        <v>108</v>
      </c>
    </row>
    <row r="31" spans="1:42" s="282" customFormat="1" ht="12" customHeight="1">
      <c r="A31" s="277" t="s">
        <v>561</v>
      </c>
      <c r="B31" s="278" t="s">
        <v>607</v>
      </c>
      <c r="C31" s="277" t="s">
        <v>608</v>
      </c>
      <c r="D31" s="291">
        <f t="shared" si="3"/>
        <v>13101</v>
      </c>
      <c r="E31" s="291">
        <v>13101</v>
      </c>
      <c r="F31" s="291">
        <v>0</v>
      </c>
      <c r="G31" s="291">
        <v>21</v>
      </c>
      <c r="H31" s="291">
        <f>SUM('ごみ搬入量内訳'!E31,+'ごみ搬入量内訳'!AD31)</f>
        <v>3500</v>
      </c>
      <c r="I31" s="291">
        <f>'ごみ搬入量内訳'!BC31</f>
        <v>249</v>
      </c>
      <c r="J31" s="291">
        <f>'資源化量内訳'!BO31</f>
        <v>0</v>
      </c>
      <c r="K31" s="291">
        <f t="shared" si="4"/>
        <v>3749</v>
      </c>
      <c r="L31" s="291">
        <f t="shared" si="5"/>
        <v>784.0037307619516</v>
      </c>
      <c r="M31" s="291">
        <f>IF(D31&lt;&gt;0,('ごみ搬入量内訳'!BR31+'ごみ処理概要'!J31)/'ごみ処理概要'!D31/365*1000000,"-")</f>
        <v>615.2411245403206</v>
      </c>
      <c r="N31" s="291">
        <f>IF(D31&lt;&gt;0,'ごみ搬入量内訳'!CM31/'ごみ処理概要'!D31/365*1000000,"-")</f>
        <v>168.7626062216311</v>
      </c>
      <c r="O31" s="291">
        <f>'ごみ搬入量内訳'!DH31</f>
        <v>0</v>
      </c>
      <c r="P31" s="291">
        <f>'ごみ処理量内訳'!E31</f>
        <v>2713</v>
      </c>
      <c r="Q31" s="291">
        <f>'ごみ処理量内訳'!N31</f>
        <v>18</v>
      </c>
      <c r="R31" s="291">
        <f t="shared" si="6"/>
        <v>580</v>
      </c>
      <c r="S31" s="291">
        <f>'ごみ処理量内訳'!G31</f>
        <v>0</v>
      </c>
      <c r="T31" s="291">
        <f>'ごみ処理量内訳'!L31</f>
        <v>580</v>
      </c>
      <c r="U31" s="291">
        <f>'ごみ処理量内訳'!H31</f>
        <v>0</v>
      </c>
      <c r="V31" s="291">
        <f>'ごみ処理量内訳'!I31</f>
        <v>0</v>
      </c>
      <c r="W31" s="291">
        <f>'ごみ処理量内訳'!J31</f>
        <v>0</v>
      </c>
      <c r="X31" s="291">
        <f>'ごみ処理量内訳'!K31</f>
        <v>0</v>
      </c>
      <c r="Y31" s="291">
        <f>'ごみ処理量内訳'!M31</f>
        <v>0</v>
      </c>
      <c r="Z31" s="291">
        <f>'資源化量内訳'!Y31</f>
        <v>439</v>
      </c>
      <c r="AA31" s="291">
        <f t="shared" si="7"/>
        <v>3750</v>
      </c>
      <c r="AB31" s="292">
        <f t="shared" si="8"/>
        <v>99.52</v>
      </c>
      <c r="AC31" s="291">
        <f>'施設資源化量内訳'!Y31</f>
        <v>440</v>
      </c>
      <c r="AD31" s="291">
        <f>'施設資源化量内訳'!AT31</f>
        <v>0</v>
      </c>
      <c r="AE31" s="291">
        <f>'施設資源化量内訳'!BO31</f>
        <v>0</v>
      </c>
      <c r="AF31" s="291">
        <f>'施設資源化量内訳'!CJ31</f>
        <v>0</v>
      </c>
      <c r="AG31" s="291">
        <f>'施設資源化量内訳'!DE31</f>
        <v>0</v>
      </c>
      <c r="AH31" s="291">
        <f>'施設資源化量内訳'!DZ31</f>
        <v>0</v>
      </c>
      <c r="AI31" s="291">
        <f>'施設資源化量内訳'!EU31</f>
        <v>418</v>
      </c>
      <c r="AJ31" s="291">
        <f t="shared" si="9"/>
        <v>858</v>
      </c>
      <c r="AK31" s="292">
        <f t="shared" si="10"/>
        <v>34.586666666666666</v>
      </c>
      <c r="AL31" s="292">
        <f>IF((AA31+J31)&lt;&gt;0,('資源化量内訳'!D31-'資源化量内訳'!R31-'資源化量内訳'!T31-'資源化量内訳'!V31-'資源化量内訳'!U31)/(AA31+J31)*100,"-")</f>
        <v>34.586666666666666</v>
      </c>
      <c r="AM31" s="291">
        <f>'ごみ処理量内訳'!AA31</f>
        <v>18</v>
      </c>
      <c r="AN31" s="291">
        <f>'ごみ処理量内訳'!AB31</f>
        <v>0</v>
      </c>
      <c r="AO31" s="291">
        <f>'ごみ処理量内訳'!AC31</f>
        <v>0</v>
      </c>
      <c r="AP31" s="291">
        <f t="shared" si="11"/>
        <v>18</v>
      </c>
    </row>
    <row r="32" spans="1:42" s="282" customFormat="1" ht="12" customHeight="1">
      <c r="A32" s="277" t="s">
        <v>561</v>
      </c>
      <c r="B32" s="278" t="s">
        <v>609</v>
      </c>
      <c r="C32" s="277" t="s">
        <v>610</v>
      </c>
      <c r="D32" s="291">
        <f t="shared" si="3"/>
        <v>17296</v>
      </c>
      <c r="E32" s="291">
        <v>17296</v>
      </c>
      <c r="F32" s="291">
        <v>0</v>
      </c>
      <c r="G32" s="291">
        <v>25</v>
      </c>
      <c r="H32" s="291">
        <f>SUM('ごみ搬入量内訳'!E32,+'ごみ搬入量内訳'!AD32)</f>
        <v>4328</v>
      </c>
      <c r="I32" s="291">
        <f>'ごみ搬入量内訳'!BC32</f>
        <v>389</v>
      </c>
      <c r="J32" s="291">
        <f>'資源化量内訳'!BO32</f>
        <v>330</v>
      </c>
      <c r="K32" s="291">
        <f t="shared" si="4"/>
        <v>5047</v>
      </c>
      <c r="L32" s="291">
        <f t="shared" si="5"/>
        <v>799.4563633368393</v>
      </c>
      <c r="M32" s="291">
        <f>IF(D32&lt;&gt;0,('ごみ搬入量内訳'!BR32+'ごみ処理概要'!J32)/'ごみ処理概要'!D32/365*1000000,"-")</f>
        <v>668.7744731539797</v>
      </c>
      <c r="N32" s="291">
        <f>IF(D32&lt;&gt;0,'ごみ搬入量内訳'!CM32/'ごみ処理概要'!D32/365*1000000,"-")</f>
        <v>130.6818901828596</v>
      </c>
      <c r="O32" s="291">
        <f>'ごみ搬入量内訳'!DH32</f>
        <v>0</v>
      </c>
      <c r="P32" s="291">
        <f>'ごみ処理量内訳'!E32</f>
        <v>4089</v>
      </c>
      <c r="Q32" s="291">
        <f>'ごみ処理量内訳'!N32</f>
        <v>215</v>
      </c>
      <c r="R32" s="291">
        <f t="shared" si="6"/>
        <v>283</v>
      </c>
      <c r="S32" s="291">
        <f>'ごみ処理量内訳'!G32</f>
        <v>0</v>
      </c>
      <c r="T32" s="291">
        <f>'ごみ処理量内訳'!L32</f>
        <v>283</v>
      </c>
      <c r="U32" s="291">
        <f>'ごみ処理量内訳'!H32</f>
        <v>0</v>
      </c>
      <c r="V32" s="291">
        <f>'ごみ処理量内訳'!I32</f>
        <v>0</v>
      </c>
      <c r="W32" s="291">
        <f>'ごみ処理量内訳'!J32</f>
        <v>0</v>
      </c>
      <c r="X32" s="291">
        <f>'ごみ処理量内訳'!K32</f>
        <v>0</v>
      </c>
      <c r="Y32" s="291">
        <f>'ごみ処理量内訳'!M32</f>
        <v>0</v>
      </c>
      <c r="Z32" s="291">
        <f>'資源化量内訳'!Y32</f>
        <v>127</v>
      </c>
      <c r="AA32" s="291">
        <f t="shared" si="7"/>
        <v>4714</v>
      </c>
      <c r="AB32" s="292">
        <f t="shared" si="8"/>
        <v>95.43911752227407</v>
      </c>
      <c r="AC32" s="291">
        <f>'施設資源化量内訳'!Y32</f>
        <v>0</v>
      </c>
      <c r="AD32" s="291">
        <f>'施設資源化量内訳'!AT32</f>
        <v>0</v>
      </c>
      <c r="AE32" s="291">
        <f>'施設資源化量内訳'!BO32</f>
        <v>0</v>
      </c>
      <c r="AF32" s="291">
        <f>'施設資源化量内訳'!CJ32</f>
        <v>0</v>
      </c>
      <c r="AG32" s="291">
        <f>'施設資源化量内訳'!DE32</f>
        <v>0</v>
      </c>
      <c r="AH32" s="291">
        <f>'施設資源化量内訳'!DZ32</f>
        <v>0</v>
      </c>
      <c r="AI32" s="291">
        <f>'施設資源化量内訳'!EU32</f>
        <v>277</v>
      </c>
      <c r="AJ32" s="291">
        <f t="shared" si="9"/>
        <v>277</v>
      </c>
      <c r="AK32" s="292">
        <f t="shared" si="10"/>
        <v>14.551942902458368</v>
      </c>
      <c r="AL32" s="292">
        <f>IF((AA32+J32)&lt;&gt;0,('資源化量内訳'!D32-'資源化量内訳'!R32-'資源化量内訳'!T32-'資源化量内訳'!V32-'資源化量内訳'!U32)/(AA32+J32)*100,"-")</f>
        <v>14.551942902458368</v>
      </c>
      <c r="AM32" s="291">
        <f>'ごみ処理量内訳'!AA32</f>
        <v>215</v>
      </c>
      <c r="AN32" s="291">
        <f>'ごみ処理量内訳'!AB32</f>
        <v>410</v>
      </c>
      <c r="AO32" s="291">
        <f>'ごみ処理量内訳'!AC32</f>
        <v>0</v>
      </c>
      <c r="AP32" s="291">
        <f t="shared" si="11"/>
        <v>625</v>
      </c>
    </row>
    <row r="33" spans="1:42" s="282" customFormat="1" ht="12" customHeight="1">
      <c r="A33" s="277" t="s">
        <v>561</v>
      </c>
      <c r="B33" s="278" t="s">
        <v>611</v>
      </c>
      <c r="C33" s="277" t="s">
        <v>612</v>
      </c>
      <c r="D33" s="291">
        <f t="shared" si="3"/>
        <v>10838</v>
      </c>
      <c r="E33" s="291">
        <v>10838</v>
      </c>
      <c r="F33" s="291">
        <v>0</v>
      </c>
      <c r="G33" s="291">
        <v>40</v>
      </c>
      <c r="H33" s="291">
        <f>SUM('ごみ搬入量内訳'!E33,+'ごみ搬入量内訳'!AD33)</f>
        <v>2658</v>
      </c>
      <c r="I33" s="291">
        <f>'ごみ搬入量内訳'!BC33</f>
        <v>129</v>
      </c>
      <c r="J33" s="291">
        <f>'資源化量内訳'!BO33</f>
        <v>958</v>
      </c>
      <c r="K33" s="291">
        <f t="shared" si="4"/>
        <v>3745</v>
      </c>
      <c r="L33" s="291">
        <f t="shared" si="5"/>
        <v>946.6944060345764</v>
      </c>
      <c r="M33" s="291">
        <f>IF(D33&lt;&gt;0,('ごみ搬入量内訳'!BR33+'ごみ処理概要'!J33)/'ごみ処理概要'!D33/365*1000000,"-")</f>
        <v>771.2589139683558</v>
      </c>
      <c r="N33" s="291">
        <f>IF(D33&lt;&gt;0,'ごみ搬入量内訳'!CM33/'ごみ処理概要'!D33/365*1000000,"-")</f>
        <v>175.43549206622058</v>
      </c>
      <c r="O33" s="291">
        <f>'ごみ搬入量内訳'!DH33</f>
        <v>0</v>
      </c>
      <c r="P33" s="291">
        <f>'ごみ処理量内訳'!E33</f>
        <v>2261</v>
      </c>
      <c r="Q33" s="291">
        <f>'ごみ処理量内訳'!N33</f>
        <v>86</v>
      </c>
      <c r="R33" s="291">
        <f t="shared" si="6"/>
        <v>301</v>
      </c>
      <c r="S33" s="291">
        <f>'ごみ処理量内訳'!G33</f>
        <v>0</v>
      </c>
      <c r="T33" s="291">
        <f>'ごみ処理量内訳'!L33</f>
        <v>301</v>
      </c>
      <c r="U33" s="291">
        <f>'ごみ処理量内訳'!H33</f>
        <v>0</v>
      </c>
      <c r="V33" s="291">
        <f>'ごみ処理量内訳'!I33</f>
        <v>0</v>
      </c>
      <c r="W33" s="291">
        <f>'ごみ処理量内訳'!J33</f>
        <v>0</v>
      </c>
      <c r="X33" s="291">
        <f>'ごみ処理量内訳'!K33</f>
        <v>0</v>
      </c>
      <c r="Y33" s="291">
        <f>'ごみ処理量内訳'!M33</f>
        <v>0</v>
      </c>
      <c r="Z33" s="291">
        <f>'資源化量内訳'!Y33</f>
        <v>137</v>
      </c>
      <c r="AA33" s="291">
        <f t="shared" si="7"/>
        <v>2785</v>
      </c>
      <c r="AB33" s="292">
        <f t="shared" si="8"/>
        <v>96.91202872531419</v>
      </c>
      <c r="AC33" s="291">
        <f>'施設資源化量内訳'!Y33</f>
        <v>0</v>
      </c>
      <c r="AD33" s="291">
        <f>'施設資源化量内訳'!AT33</f>
        <v>0</v>
      </c>
      <c r="AE33" s="291">
        <f>'施設資源化量内訳'!BO33</f>
        <v>0</v>
      </c>
      <c r="AF33" s="291">
        <f>'施設資源化量内訳'!CJ33</f>
        <v>0</v>
      </c>
      <c r="AG33" s="291">
        <f>'施設資源化量内訳'!DE33</f>
        <v>0</v>
      </c>
      <c r="AH33" s="291">
        <f>'施設資源化量内訳'!DZ33</f>
        <v>0</v>
      </c>
      <c r="AI33" s="291">
        <f>'施設資源化量内訳'!EU33</f>
        <v>294</v>
      </c>
      <c r="AJ33" s="291">
        <f t="shared" si="9"/>
        <v>294</v>
      </c>
      <c r="AK33" s="292">
        <f t="shared" si="10"/>
        <v>37.109270638525246</v>
      </c>
      <c r="AL33" s="292">
        <f>IF((AA33+J33)&lt;&gt;0,('資源化量内訳'!D33-'資源化量内訳'!R33-'資源化量内訳'!T33-'資源化量内訳'!V33-'資源化量内訳'!U33)/(AA33+J33)*100,"-")</f>
        <v>37.109270638525246</v>
      </c>
      <c r="AM33" s="291">
        <f>'ごみ処理量内訳'!AA33</f>
        <v>86</v>
      </c>
      <c r="AN33" s="291">
        <f>'ごみ処理量内訳'!AB33</f>
        <v>227</v>
      </c>
      <c r="AO33" s="291">
        <f>'ごみ処理量内訳'!AC33</f>
        <v>0</v>
      </c>
      <c r="AP33" s="291">
        <f t="shared" si="11"/>
        <v>313</v>
      </c>
    </row>
    <row r="34" spans="1:42" s="282" customFormat="1" ht="12" customHeight="1">
      <c r="A34" s="277" t="s">
        <v>561</v>
      </c>
      <c r="B34" s="278" t="s">
        <v>613</v>
      </c>
      <c r="C34" s="277" t="s">
        <v>614</v>
      </c>
      <c r="D34" s="291">
        <f t="shared" si="3"/>
        <v>3844</v>
      </c>
      <c r="E34" s="291">
        <v>3844</v>
      </c>
      <c r="F34" s="291">
        <v>0</v>
      </c>
      <c r="G34" s="291">
        <v>3</v>
      </c>
      <c r="H34" s="291">
        <f>SUM('ごみ搬入量内訳'!E34,+'ごみ搬入量内訳'!AD34)</f>
        <v>927</v>
      </c>
      <c r="I34" s="291">
        <f>'ごみ搬入量内訳'!BC34</f>
        <v>12</v>
      </c>
      <c r="J34" s="291">
        <f>'資源化量内訳'!BO34</f>
        <v>180</v>
      </c>
      <c r="K34" s="291">
        <f t="shared" si="4"/>
        <v>1119</v>
      </c>
      <c r="L34" s="291">
        <f t="shared" si="5"/>
        <v>797.5425142189216</v>
      </c>
      <c r="M34" s="291">
        <f>IF(D34&lt;&gt;0,('ごみ搬入量内訳'!BR34+'ごみ処理概要'!J34)/'ごみ処理概要'!D34/365*1000000,"-")</f>
        <v>637.178737901444</v>
      </c>
      <c r="N34" s="291">
        <f>IF(D34&lt;&gt;0,'ごみ搬入量内訳'!CM34/'ごみ処理概要'!D34/365*1000000,"-")</f>
        <v>160.36377631747752</v>
      </c>
      <c r="O34" s="291">
        <f>'ごみ搬入量内訳'!DH34</f>
        <v>0</v>
      </c>
      <c r="P34" s="291">
        <f>'ごみ処理量内訳'!E34</f>
        <v>778</v>
      </c>
      <c r="Q34" s="291">
        <f>'ごみ処理量内訳'!N34</f>
        <v>26</v>
      </c>
      <c r="R34" s="291">
        <f t="shared" si="6"/>
        <v>89</v>
      </c>
      <c r="S34" s="291">
        <f>'ごみ処理量内訳'!G34</f>
        <v>0</v>
      </c>
      <c r="T34" s="291">
        <f>'ごみ処理量内訳'!L34</f>
        <v>89</v>
      </c>
      <c r="U34" s="291">
        <f>'ごみ処理量内訳'!H34</f>
        <v>0</v>
      </c>
      <c r="V34" s="291">
        <f>'ごみ処理量内訳'!I34</f>
        <v>0</v>
      </c>
      <c r="W34" s="291">
        <f>'ごみ処理量内訳'!J34</f>
        <v>0</v>
      </c>
      <c r="X34" s="291">
        <f>'ごみ処理量内訳'!K34</f>
        <v>0</v>
      </c>
      <c r="Y34" s="291">
        <f>'ごみ処理量内訳'!M34</f>
        <v>0</v>
      </c>
      <c r="Z34" s="291">
        <f>'資源化量内訳'!Y34</f>
        <v>45</v>
      </c>
      <c r="AA34" s="291">
        <f t="shared" si="7"/>
        <v>938</v>
      </c>
      <c r="AB34" s="292">
        <f t="shared" si="8"/>
        <v>97.22814498933901</v>
      </c>
      <c r="AC34" s="291">
        <f>'施設資源化量内訳'!Y34</f>
        <v>0</v>
      </c>
      <c r="AD34" s="291">
        <f>'施設資源化量内訳'!AT34</f>
        <v>0</v>
      </c>
      <c r="AE34" s="291">
        <f>'施設資源化量内訳'!BO34</f>
        <v>0</v>
      </c>
      <c r="AF34" s="291">
        <f>'施設資源化量内訳'!CJ34</f>
        <v>0</v>
      </c>
      <c r="AG34" s="291">
        <f>'施設資源化量内訳'!DE34</f>
        <v>0</v>
      </c>
      <c r="AH34" s="291">
        <f>'施設資源化量内訳'!DZ34</f>
        <v>0</v>
      </c>
      <c r="AI34" s="291">
        <f>'施設資源化量内訳'!EU34</f>
        <v>87</v>
      </c>
      <c r="AJ34" s="291">
        <f t="shared" si="9"/>
        <v>87</v>
      </c>
      <c r="AK34" s="292">
        <f t="shared" si="10"/>
        <v>27.906976744186046</v>
      </c>
      <c r="AL34" s="292">
        <f>IF((AA34+J34)&lt;&gt;0,('資源化量内訳'!D34-'資源化量内訳'!R34-'資源化量内訳'!T34-'資源化量内訳'!V34-'資源化量内訳'!U34)/(AA34+J34)*100,"-")</f>
        <v>27.906976744186046</v>
      </c>
      <c r="AM34" s="291">
        <f>'ごみ処理量内訳'!AA34</f>
        <v>26</v>
      </c>
      <c r="AN34" s="291">
        <f>'ごみ処理量内訳'!AB34</f>
        <v>78</v>
      </c>
      <c r="AO34" s="291">
        <f>'ごみ処理量内訳'!AC34</f>
        <v>0</v>
      </c>
      <c r="AP34" s="291">
        <f t="shared" si="11"/>
        <v>104</v>
      </c>
    </row>
    <row r="35" spans="1:42" s="282" customFormat="1" ht="12" customHeight="1">
      <c r="A35" s="277" t="s">
        <v>561</v>
      </c>
      <c r="B35" s="278" t="s">
        <v>615</v>
      </c>
      <c r="C35" s="277" t="s">
        <v>616</v>
      </c>
      <c r="D35" s="291">
        <f t="shared" si="3"/>
        <v>2995</v>
      </c>
      <c r="E35" s="291">
        <v>2995</v>
      </c>
      <c r="F35" s="291">
        <v>0</v>
      </c>
      <c r="G35" s="291">
        <v>1</v>
      </c>
      <c r="H35" s="291">
        <f>SUM('ごみ搬入量内訳'!E35,+'ごみ搬入量内訳'!AD35)</f>
        <v>999</v>
      </c>
      <c r="I35" s="291">
        <f>'ごみ搬入量内訳'!BC35</f>
        <v>42</v>
      </c>
      <c r="J35" s="291">
        <f>'資源化量内訳'!BO35</f>
        <v>12</v>
      </c>
      <c r="K35" s="291">
        <f t="shared" si="4"/>
        <v>1053</v>
      </c>
      <c r="L35" s="291">
        <f t="shared" si="5"/>
        <v>963.2492510348297</v>
      </c>
      <c r="M35" s="291">
        <f>IF(D35&lt;&gt;0,('ごみ搬入量内訳'!BR35+'ごみ処理概要'!J35)/'ごみ処理概要'!D35/365*1000000,"-")</f>
        <v>761.085827978137</v>
      </c>
      <c r="N35" s="291">
        <f>IF(D35&lt;&gt;0,'ごみ搬入量内訳'!CM35/'ごみ処理概要'!D35/365*1000000,"-")</f>
        <v>202.16342305669266</v>
      </c>
      <c r="O35" s="291">
        <f>'ごみ搬入量内訳'!DH35</f>
        <v>0</v>
      </c>
      <c r="P35" s="291">
        <f>'ごみ処理量内訳'!E35</f>
        <v>903</v>
      </c>
      <c r="Q35" s="291">
        <f>'ごみ処理量内訳'!N35</f>
        <v>0</v>
      </c>
      <c r="R35" s="291">
        <f t="shared" si="6"/>
        <v>108</v>
      </c>
      <c r="S35" s="291">
        <f>'ごみ処理量内訳'!G35</f>
        <v>79</v>
      </c>
      <c r="T35" s="291">
        <f>'ごみ処理量内訳'!L35</f>
        <v>29</v>
      </c>
      <c r="U35" s="291">
        <f>'ごみ処理量内訳'!H35</f>
        <v>0</v>
      </c>
      <c r="V35" s="291">
        <f>'ごみ処理量内訳'!I35</f>
        <v>0</v>
      </c>
      <c r="W35" s="291">
        <f>'ごみ処理量内訳'!J35</f>
        <v>0</v>
      </c>
      <c r="X35" s="291">
        <f>'ごみ処理量内訳'!K35</f>
        <v>0</v>
      </c>
      <c r="Y35" s="291">
        <f>'ごみ処理量内訳'!M35</f>
        <v>0</v>
      </c>
      <c r="Z35" s="291">
        <f>'資源化量内訳'!Y35</f>
        <v>30</v>
      </c>
      <c r="AA35" s="291">
        <f t="shared" si="7"/>
        <v>1041</v>
      </c>
      <c r="AB35" s="292">
        <f t="shared" si="8"/>
        <v>100</v>
      </c>
      <c r="AC35" s="291">
        <f>'施設資源化量内訳'!Y35</f>
        <v>0</v>
      </c>
      <c r="AD35" s="291">
        <f>'施設資源化量内訳'!AT35</f>
        <v>22</v>
      </c>
      <c r="AE35" s="291">
        <f>'施設資源化量内訳'!BO35</f>
        <v>0</v>
      </c>
      <c r="AF35" s="291">
        <f>'施設資源化量内訳'!CJ35</f>
        <v>0</v>
      </c>
      <c r="AG35" s="291">
        <f>'施設資源化量内訳'!DE35</f>
        <v>0</v>
      </c>
      <c r="AH35" s="291">
        <f>'施設資源化量内訳'!DZ35</f>
        <v>0</v>
      </c>
      <c r="AI35" s="291">
        <f>'施設資源化量内訳'!EU35</f>
        <v>23</v>
      </c>
      <c r="AJ35" s="291">
        <f t="shared" si="9"/>
        <v>45</v>
      </c>
      <c r="AK35" s="292">
        <f t="shared" si="10"/>
        <v>8.262108262108262</v>
      </c>
      <c r="AL35" s="292">
        <f>IF((AA35+J35)&lt;&gt;0,('資源化量内訳'!D35-'資源化量内訳'!R35-'資源化量内訳'!T35-'資源化量内訳'!V35-'資源化量内訳'!U35)/(AA35+J35)*100,"-")</f>
        <v>8.262108262108262</v>
      </c>
      <c r="AM35" s="291">
        <f>'ごみ処理量内訳'!AA35</f>
        <v>0</v>
      </c>
      <c r="AN35" s="291">
        <f>'ごみ処理量内訳'!AB35</f>
        <v>144</v>
      </c>
      <c r="AO35" s="291">
        <f>'ごみ処理量内訳'!AC35</f>
        <v>41</v>
      </c>
      <c r="AP35" s="291">
        <f t="shared" si="11"/>
        <v>185</v>
      </c>
    </row>
    <row r="36" spans="1:42" s="282" customFormat="1" ht="12" customHeight="1">
      <c r="A36" s="277" t="s">
        <v>561</v>
      </c>
      <c r="B36" s="278" t="s">
        <v>617</v>
      </c>
      <c r="C36" s="277" t="s">
        <v>618</v>
      </c>
      <c r="D36" s="291">
        <f t="shared" si="3"/>
        <v>10441</v>
      </c>
      <c r="E36" s="291">
        <v>10441</v>
      </c>
      <c r="F36" s="291">
        <v>0</v>
      </c>
      <c r="G36" s="291">
        <v>57</v>
      </c>
      <c r="H36" s="291">
        <f>SUM('ごみ搬入量内訳'!E36,+'ごみ搬入量内訳'!AD36)</f>
        <v>2388</v>
      </c>
      <c r="I36" s="291">
        <f>'ごみ搬入量内訳'!BC36</f>
        <v>83</v>
      </c>
      <c r="J36" s="291">
        <f>'資源化量内訳'!BO36</f>
        <v>0</v>
      </c>
      <c r="K36" s="291">
        <f t="shared" si="4"/>
        <v>2471</v>
      </c>
      <c r="L36" s="291">
        <f t="shared" si="5"/>
        <v>648.3922051238991</v>
      </c>
      <c r="M36" s="291">
        <f>IF(D36&lt;&gt;0,('ごみ搬入量内訳'!BR36+'ごみ処理概要'!J36)/'ごみ処理概要'!D36/365*1000000,"-")</f>
        <v>481.505340510868</v>
      </c>
      <c r="N36" s="291">
        <f>IF(D36&lt;&gt;0,'ごみ搬入量内訳'!CM36/'ごみ処理概要'!D36/365*1000000,"-")</f>
        <v>166.8868646130311</v>
      </c>
      <c r="O36" s="291">
        <f>'ごみ搬入量内訳'!DH36</f>
        <v>0</v>
      </c>
      <c r="P36" s="291">
        <f>'ごみ処理量内訳'!E36</f>
        <v>1928</v>
      </c>
      <c r="Q36" s="291">
        <f>'ごみ処理量内訳'!N36</f>
        <v>0</v>
      </c>
      <c r="R36" s="291">
        <f t="shared" si="6"/>
        <v>267</v>
      </c>
      <c r="S36" s="291">
        <f>'ごみ処理量内訳'!G36</f>
        <v>243</v>
      </c>
      <c r="T36" s="291">
        <f>'ごみ処理量内訳'!L36</f>
        <v>0</v>
      </c>
      <c r="U36" s="291">
        <f>'ごみ処理量内訳'!H36</f>
        <v>24</v>
      </c>
      <c r="V36" s="291">
        <f>'ごみ処理量内訳'!I36</f>
        <v>0</v>
      </c>
      <c r="W36" s="291">
        <f>'ごみ処理量内訳'!J36</f>
        <v>0</v>
      </c>
      <c r="X36" s="291">
        <f>'ごみ処理量内訳'!K36</f>
        <v>0</v>
      </c>
      <c r="Y36" s="291">
        <f>'ごみ処理量内訳'!M36</f>
        <v>0</v>
      </c>
      <c r="Z36" s="291">
        <f>'資源化量内訳'!Y36</f>
        <v>279</v>
      </c>
      <c r="AA36" s="291">
        <f t="shared" si="7"/>
        <v>2474</v>
      </c>
      <c r="AB36" s="292">
        <f t="shared" si="8"/>
        <v>100</v>
      </c>
      <c r="AC36" s="291">
        <f>'施設資源化量内訳'!Y36</f>
        <v>0</v>
      </c>
      <c r="AD36" s="291">
        <f>'施設資源化量内訳'!AT36</f>
        <v>91</v>
      </c>
      <c r="AE36" s="291">
        <f>'施設資源化量内訳'!BO36</f>
        <v>24</v>
      </c>
      <c r="AF36" s="291">
        <f>'施設資源化量内訳'!CJ36</f>
        <v>0</v>
      </c>
      <c r="AG36" s="291">
        <f>'施設資源化量内訳'!DE36</f>
        <v>0</v>
      </c>
      <c r="AH36" s="291">
        <f>'施設資源化量内訳'!DZ36</f>
        <v>0</v>
      </c>
      <c r="AI36" s="291">
        <f>'施設資源化量内訳'!EU36</f>
        <v>0</v>
      </c>
      <c r="AJ36" s="291">
        <f t="shared" si="9"/>
        <v>115</v>
      </c>
      <c r="AK36" s="292">
        <f t="shared" si="10"/>
        <v>15.925626515763943</v>
      </c>
      <c r="AL36" s="292">
        <f>IF((AA36+J36)&lt;&gt;0,('資源化量内訳'!D36-'資源化量内訳'!R36-'資源化量内訳'!T36-'資源化量内訳'!V36-'資源化量内訳'!U36)/(AA36+J36)*100,"-")</f>
        <v>15.925626515763943</v>
      </c>
      <c r="AM36" s="291">
        <f>'ごみ処理量内訳'!AA36</f>
        <v>0</v>
      </c>
      <c r="AN36" s="291">
        <f>'ごみ処理量内訳'!AB36</f>
        <v>203</v>
      </c>
      <c r="AO36" s="291">
        <f>'ごみ処理量内訳'!AC36</f>
        <v>108</v>
      </c>
      <c r="AP36" s="291">
        <f t="shared" si="11"/>
        <v>311</v>
      </c>
    </row>
    <row r="37" spans="1:42" s="282" customFormat="1" ht="12" customHeight="1">
      <c r="A37" s="277" t="s">
        <v>561</v>
      </c>
      <c r="B37" s="278" t="s">
        <v>619</v>
      </c>
      <c r="C37" s="277" t="s">
        <v>620</v>
      </c>
      <c r="D37" s="291">
        <f t="shared" si="3"/>
        <v>4633</v>
      </c>
      <c r="E37" s="291">
        <v>4633</v>
      </c>
      <c r="F37" s="291">
        <v>0</v>
      </c>
      <c r="G37" s="291">
        <v>13</v>
      </c>
      <c r="H37" s="291">
        <f>SUM('ごみ搬入量内訳'!E37,+'ごみ搬入量内訳'!AD37)</f>
        <v>1108</v>
      </c>
      <c r="I37" s="291">
        <f>'ごみ搬入量内訳'!BC37</f>
        <v>199</v>
      </c>
      <c r="J37" s="291">
        <f>'資源化量内訳'!BO37</f>
        <v>0</v>
      </c>
      <c r="K37" s="291">
        <f t="shared" si="4"/>
        <v>1307</v>
      </c>
      <c r="L37" s="291">
        <f t="shared" si="5"/>
        <v>772.894866783557</v>
      </c>
      <c r="M37" s="291">
        <f>IF(D37&lt;&gt;0,('ごみ搬入量内訳'!BR37+'ごみ処理概要'!J37)/'ごみ処理概要'!D37/365*1000000,"-")</f>
        <v>594.3070704800878</v>
      </c>
      <c r="N37" s="291">
        <f>IF(D37&lt;&gt;0,'ごみ搬入量内訳'!CM37/'ごみ処理概要'!D37/365*1000000,"-")</f>
        <v>178.58779630346916</v>
      </c>
      <c r="O37" s="291">
        <f>'ごみ搬入量内訳'!DH37</f>
        <v>0</v>
      </c>
      <c r="P37" s="291">
        <f>'ごみ処理量内訳'!E37</f>
        <v>1036</v>
      </c>
      <c r="Q37" s="291">
        <f>'ごみ処理量内訳'!N37</f>
        <v>0</v>
      </c>
      <c r="R37" s="291">
        <f t="shared" si="6"/>
        <v>127</v>
      </c>
      <c r="S37" s="291">
        <f>'ごみ処理量内訳'!G37</f>
        <v>77</v>
      </c>
      <c r="T37" s="291">
        <f>'ごみ処理量内訳'!L37</f>
        <v>50</v>
      </c>
      <c r="U37" s="291">
        <f>'ごみ処理量内訳'!H37</f>
        <v>0</v>
      </c>
      <c r="V37" s="291">
        <f>'ごみ処理量内訳'!I37</f>
        <v>0</v>
      </c>
      <c r="W37" s="291">
        <f>'ごみ処理量内訳'!J37</f>
        <v>0</v>
      </c>
      <c r="X37" s="291">
        <f>'ごみ処理量内訳'!K37</f>
        <v>0</v>
      </c>
      <c r="Y37" s="291">
        <f>'ごみ処理量内訳'!M37</f>
        <v>0</v>
      </c>
      <c r="Z37" s="291">
        <f>'資源化量内訳'!Y37</f>
        <v>54</v>
      </c>
      <c r="AA37" s="291">
        <f t="shared" si="7"/>
        <v>1217</v>
      </c>
      <c r="AB37" s="292">
        <f t="shared" si="8"/>
        <v>100</v>
      </c>
      <c r="AC37" s="291">
        <f>'施設資源化量内訳'!Y37</f>
        <v>0</v>
      </c>
      <c r="AD37" s="291">
        <f>'施設資源化量内訳'!AT37</f>
        <v>22</v>
      </c>
      <c r="AE37" s="291">
        <f>'施設資源化量内訳'!BO37</f>
        <v>0</v>
      </c>
      <c r="AF37" s="291">
        <f>'施設資源化量内訳'!CJ37</f>
        <v>0</v>
      </c>
      <c r="AG37" s="291">
        <f>'施設資源化量内訳'!DE37</f>
        <v>0</v>
      </c>
      <c r="AH37" s="291">
        <f>'施設資源化量内訳'!DZ37</f>
        <v>0</v>
      </c>
      <c r="AI37" s="291">
        <f>'施設資源化量内訳'!EU37</f>
        <v>39</v>
      </c>
      <c r="AJ37" s="291">
        <f t="shared" si="9"/>
        <v>61</v>
      </c>
      <c r="AK37" s="292">
        <f t="shared" si="10"/>
        <v>9.449465899753493</v>
      </c>
      <c r="AL37" s="292">
        <f>IF((AA37+J37)&lt;&gt;0,('資源化量内訳'!D37-'資源化量内訳'!R37-'資源化量内訳'!T37-'資源化量内訳'!V37-'資源化量内訳'!U37)/(AA37+J37)*100,"-")</f>
        <v>9.449465899753493</v>
      </c>
      <c r="AM37" s="291">
        <f>'ごみ処理量内訳'!AA37</f>
        <v>0</v>
      </c>
      <c r="AN37" s="291">
        <f>'ごみ処理量内訳'!AB37</f>
        <v>134</v>
      </c>
      <c r="AO37" s="291">
        <f>'ごみ処理量内訳'!AC37</f>
        <v>0</v>
      </c>
      <c r="AP37" s="291">
        <f t="shared" si="11"/>
        <v>134</v>
      </c>
    </row>
    <row r="38" spans="1:42" s="282" customFormat="1" ht="12" customHeight="1">
      <c r="A38" s="277" t="s">
        <v>561</v>
      </c>
      <c r="B38" s="278" t="s">
        <v>621</v>
      </c>
      <c r="C38" s="277" t="s">
        <v>622</v>
      </c>
      <c r="D38" s="291">
        <f t="shared" si="3"/>
        <v>6506</v>
      </c>
      <c r="E38" s="291">
        <v>6506</v>
      </c>
      <c r="F38" s="291">
        <v>0</v>
      </c>
      <c r="G38" s="291">
        <v>23</v>
      </c>
      <c r="H38" s="291">
        <f>SUM('ごみ搬入量内訳'!E38,+'ごみ搬入量内訳'!AD38)</f>
        <v>1624</v>
      </c>
      <c r="I38" s="291">
        <f>'ごみ搬入量内訳'!BC38</f>
        <v>82</v>
      </c>
      <c r="J38" s="291">
        <f>'資源化量内訳'!BO38</f>
        <v>0</v>
      </c>
      <c r="K38" s="291">
        <f t="shared" si="4"/>
        <v>1706</v>
      </c>
      <c r="L38" s="291">
        <f t="shared" si="5"/>
        <v>718.4095608268868</v>
      </c>
      <c r="M38" s="291">
        <f>IF(D38&lt;&gt;0,('ごみ搬入量内訳'!BR38+'ごみ処理概要'!J38)/'ごみ処理概要'!D38/365*1000000,"-")</f>
        <v>525.9633889054992</v>
      </c>
      <c r="N38" s="291">
        <f>IF(D38&lt;&gt;0,'ごみ搬入量内訳'!CM38/'ごみ処理概要'!D38/365*1000000,"-")</f>
        <v>192.44617192138762</v>
      </c>
      <c r="O38" s="291">
        <f>'ごみ搬入量内訳'!DH38</f>
        <v>0</v>
      </c>
      <c r="P38" s="291">
        <f>'ごみ処理量内訳'!E38</f>
        <v>1409</v>
      </c>
      <c r="Q38" s="291">
        <f>'ごみ処理量内訳'!N38</f>
        <v>0</v>
      </c>
      <c r="R38" s="291">
        <f t="shared" si="6"/>
        <v>190</v>
      </c>
      <c r="S38" s="291">
        <f>'ごみ処理量内訳'!G38</f>
        <v>190</v>
      </c>
      <c r="T38" s="291">
        <f>'ごみ処理量内訳'!L38</f>
        <v>0</v>
      </c>
      <c r="U38" s="291">
        <f>'ごみ処理量内訳'!H38</f>
        <v>0</v>
      </c>
      <c r="V38" s="291">
        <f>'ごみ処理量内訳'!I38</f>
        <v>0</v>
      </c>
      <c r="W38" s="291">
        <f>'ごみ処理量内訳'!J38</f>
        <v>0</v>
      </c>
      <c r="X38" s="291">
        <f>'ごみ処理量内訳'!K38</f>
        <v>0</v>
      </c>
      <c r="Y38" s="291">
        <f>'ごみ処理量内訳'!M38</f>
        <v>0</v>
      </c>
      <c r="Z38" s="291">
        <f>'資源化量内訳'!Y38</f>
        <v>109</v>
      </c>
      <c r="AA38" s="291">
        <f t="shared" si="7"/>
        <v>1708</v>
      </c>
      <c r="AB38" s="292">
        <f t="shared" si="8"/>
        <v>100</v>
      </c>
      <c r="AC38" s="291">
        <f>'施設資源化量内訳'!Y38</f>
        <v>0</v>
      </c>
      <c r="AD38" s="291">
        <f>'施設資源化量内訳'!AT38</f>
        <v>71</v>
      </c>
      <c r="AE38" s="291">
        <f>'施設資源化量内訳'!BO38</f>
        <v>0</v>
      </c>
      <c r="AF38" s="291">
        <f>'施設資源化量内訳'!CJ38</f>
        <v>0</v>
      </c>
      <c r="AG38" s="291">
        <f>'施設資源化量内訳'!DE38</f>
        <v>0</v>
      </c>
      <c r="AH38" s="291">
        <f>'施設資源化量内訳'!DZ38</f>
        <v>0</v>
      </c>
      <c r="AI38" s="291">
        <f>'施設資源化量内訳'!EU38</f>
        <v>0</v>
      </c>
      <c r="AJ38" s="291">
        <f t="shared" si="9"/>
        <v>71</v>
      </c>
      <c r="AK38" s="292">
        <f t="shared" si="10"/>
        <v>10.53864168618267</v>
      </c>
      <c r="AL38" s="292">
        <f>IF((AA38+J38)&lt;&gt;0,('資源化量内訳'!D38-'資源化量内訳'!R38-'資源化量内訳'!T38-'資源化量内訳'!V38-'資源化量内訳'!U38)/(AA38+J38)*100,"-")</f>
        <v>10.53864168618267</v>
      </c>
      <c r="AM38" s="291">
        <f>'ごみ処理量内訳'!AA38</f>
        <v>0</v>
      </c>
      <c r="AN38" s="291">
        <f>'ごみ処理量内訳'!AB38</f>
        <v>150</v>
      </c>
      <c r="AO38" s="291">
        <f>'ごみ処理量内訳'!AC38</f>
        <v>75</v>
      </c>
      <c r="AP38" s="291">
        <f t="shared" si="11"/>
        <v>225</v>
      </c>
    </row>
    <row r="39" spans="1:42" s="282" customFormat="1" ht="12" customHeight="1">
      <c r="A39" s="277" t="s">
        <v>561</v>
      </c>
      <c r="B39" s="278" t="s">
        <v>623</v>
      </c>
      <c r="C39" s="277" t="s">
        <v>624</v>
      </c>
      <c r="D39" s="291">
        <f t="shared" si="3"/>
        <v>18847</v>
      </c>
      <c r="E39" s="291">
        <v>18847</v>
      </c>
      <c r="F39" s="291">
        <v>0</v>
      </c>
      <c r="G39" s="291">
        <v>63</v>
      </c>
      <c r="H39" s="291">
        <f>SUM('ごみ搬入量内訳'!E39,+'ごみ搬入量内訳'!AD39)</f>
        <v>3744</v>
      </c>
      <c r="I39" s="291">
        <f>'ごみ搬入量内訳'!BC39</f>
        <v>717</v>
      </c>
      <c r="J39" s="291">
        <f>'資源化量内訳'!BO39</f>
        <v>0</v>
      </c>
      <c r="K39" s="291">
        <f t="shared" si="4"/>
        <v>4461</v>
      </c>
      <c r="L39" s="291">
        <f t="shared" si="5"/>
        <v>648.4808090528561</v>
      </c>
      <c r="M39" s="291">
        <f>IF(D39&lt;&gt;0,('ごみ搬入量内訳'!BR39+'ごみ処理概要'!J39)/'ごみ処理概要'!D39/365*1000000,"-")</f>
        <v>534.6586899117697</v>
      </c>
      <c r="N39" s="291">
        <f>IF(D39&lt;&gt;0,'ごみ搬入量内訳'!CM39/'ごみ処理概要'!D39/365*1000000,"-")</f>
        <v>113.82211914108638</v>
      </c>
      <c r="O39" s="291">
        <f>'ごみ搬入量内訳'!DH39</f>
        <v>0</v>
      </c>
      <c r="P39" s="291">
        <f>'ごみ処理量内訳'!E39</f>
        <v>3632</v>
      </c>
      <c r="Q39" s="291">
        <f>'ごみ処理量内訳'!N39</f>
        <v>0</v>
      </c>
      <c r="R39" s="291">
        <f t="shared" si="6"/>
        <v>590</v>
      </c>
      <c r="S39" s="291">
        <f>'ごみ処理量内訳'!G39</f>
        <v>394</v>
      </c>
      <c r="T39" s="291">
        <f>'ごみ処理量内訳'!L39</f>
        <v>196</v>
      </c>
      <c r="U39" s="291">
        <f>'ごみ処理量内訳'!H39</f>
        <v>0</v>
      </c>
      <c r="V39" s="291">
        <f>'ごみ処理量内訳'!I39</f>
        <v>0</v>
      </c>
      <c r="W39" s="291">
        <f>'ごみ処理量内訳'!J39</f>
        <v>0</v>
      </c>
      <c r="X39" s="291">
        <f>'ごみ処理量内訳'!K39</f>
        <v>0</v>
      </c>
      <c r="Y39" s="291">
        <f>'ごみ処理量内訳'!M39</f>
        <v>0</v>
      </c>
      <c r="Z39" s="291">
        <f>'資源化量内訳'!Y39</f>
        <v>239</v>
      </c>
      <c r="AA39" s="291">
        <f t="shared" si="7"/>
        <v>4461</v>
      </c>
      <c r="AB39" s="292">
        <f t="shared" si="8"/>
        <v>100</v>
      </c>
      <c r="AC39" s="291">
        <f>'施設資源化量内訳'!Y39</f>
        <v>0</v>
      </c>
      <c r="AD39" s="291">
        <f>'施設資源化量内訳'!AT39</f>
        <v>111</v>
      </c>
      <c r="AE39" s="291">
        <f>'施設資源化量内訳'!BO39</f>
        <v>0</v>
      </c>
      <c r="AF39" s="291">
        <f>'施設資源化量内訳'!CJ39</f>
        <v>0</v>
      </c>
      <c r="AG39" s="291">
        <f>'施設資源化量内訳'!DE39</f>
        <v>0</v>
      </c>
      <c r="AH39" s="291">
        <f>'施設資源化量内訳'!DZ39</f>
        <v>0</v>
      </c>
      <c r="AI39" s="291">
        <f>'施設資源化量内訳'!EU39</f>
        <v>149</v>
      </c>
      <c r="AJ39" s="291">
        <f t="shared" si="9"/>
        <v>260</v>
      </c>
      <c r="AK39" s="292">
        <f t="shared" si="10"/>
        <v>11.18583277292087</v>
      </c>
      <c r="AL39" s="292">
        <f>IF((AA39+J39)&lt;&gt;0,('資源化量内訳'!D39-'資源化量内訳'!R39-'資源化量内訳'!T39-'資源化量内訳'!V39-'資源化量内訳'!U39)/(AA39+J39)*100,"-")</f>
        <v>11.18583277292087</v>
      </c>
      <c r="AM39" s="291">
        <f>'ごみ処理量内訳'!AA39</f>
        <v>0</v>
      </c>
      <c r="AN39" s="291">
        <f>'ごみ処理量内訳'!AB39</f>
        <v>718</v>
      </c>
      <c r="AO39" s="291">
        <f>'ごみ処理量内訳'!AC39</f>
        <v>208</v>
      </c>
      <c r="AP39" s="291">
        <f t="shared" si="11"/>
        <v>926</v>
      </c>
    </row>
    <row r="40" spans="1:42" s="282" customFormat="1" ht="12" customHeight="1">
      <c r="A40" s="277" t="s">
        <v>561</v>
      </c>
      <c r="B40" s="278" t="s">
        <v>625</v>
      </c>
      <c r="C40" s="277" t="s">
        <v>626</v>
      </c>
      <c r="D40" s="291">
        <f t="shared" si="3"/>
        <v>14189</v>
      </c>
      <c r="E40" s="291">
        <v>14189</v>
      </c>
      <c r="F40" s="291">
        <v>0</v>
      </c>
      <c r="G40" s="291">
        <v>126</v>
      </c>
      <c r="H40" s="291">
        <f>SUM('ごみ搬入量内訳'!E40,+'ごみ搬入量内訳'!AD40)</f>
        <v>3882</v>
      </c>
      <c r="I40" s="291">
        <f>'ごみ搬入量内訳'!BC40</f>
        <v>97</v>
      </c>
      <c r="J40" s="291">
        <f>'資源化量内訳'!BO40</f>
        <v>133</v>
      </c>
      <c r="K40" s="291">
        <f t="shared" si="4"/>
        <v>4112</v>
      </c>
      <c r="L40" s="291">
        <f t="shared" si="5"/>
        <v>793.9779705869007</v>
      </c>
      <c r="M40" s="291">
        <f>IF(D40&lt;&gt;0,('ごみ搬入量内訳'!BR40+'ごみ処理概要'!J40)/'ごみ処理概要'!D40/365*1000000,"-")</f>
        <v>572.5060026240664</v>
      </c>
      <c r="N40" s="291">
        <f>IF(D40&lt;&gt;0,'ごみ搬入量内訳'!CM40/'ごみ処理概要'!D40/365*1000000,"-")</f>
        <v>221.4719679628344</v>
      </c>
      <c r="O40" s="291">
        <f>'ごみ搬入量内訳'!DH40</f>
        <v>0</v>
      </c>
      <c r="P40" s="291">
        <f>'ごみ処理量内訳'!E40</f>
        <v>3142</v>
      </c>
      <c r="Q40" s="291">
        <f>'ごみ処理量内訳'!N40</f>
        <v>0</v>
      </c>
      <c r="R40" s="291">
        <f t="shared" si="6"/>
        <v>394</v>
      </c>
      <c r="S40" s="291">
        <f>'ごみ処理量内訳'!G40</f>
        <v>381</v>
      </c>
      <c r="T40" s="291">
        <f>'ごみ処理量内訳'!L40</f>
        <v>13</v>
      </c>
      <c r="U40" s="291">
        <f>'ごみ処理量内訳'!H40</f>
        <v>0</v>
      </c>
      <c r="V40" s="291">
        <f>'ごみ処理量内訳'!I40</f>
        <v>0</v>
      </c>
      <c r="W40" s="291">
        <f>'ごみ処理量内訳'!J40</f>
        <v>0</v>
      </c>
      <c r="X40" s="291">
        <f>'ごみ処理量内訳'!K40</f>
        <v>0</v>
      </c>
      <c r="Y40" s="291">
        <f>'ごみ処理量内訳'!M40</f>
        <v>0</v>
      </c>
      <c r="Z40" s="291">
        <f>'資源化量内訳'!Y40</f>
        <v>454</v>
      </c>
      <c r="AA40" s="291">
        <f t="shared" si="7"/>
        <v>3990</v>
      </c>
      <c r="AB40" s="292">
        <f t="shared" si="8"/>
        <v>100</v>
      </c>
      <c r="AC40" s="291">
        <f>'施設資源化量内訳'!Y40</f>
        <v>0</v>
      </c>
      <c r="AD40" s="291">
        <f>'施設資源化量内訳'!AT40</f>
        <v>140</v>
      </c>
      <c r="AE40" s="291">
        <f>'施設資源化量内訳'!BO40</f>
        <v>0</v>
      </c>
      <c r="AF40" s="291">
        <f>'施設資源化量内訳'!CJ40</f>
        <v>0</v>
      </c>
      <c r="AG40" s="291">
        <f>'施設資源化量内訳'!DE40</f>
        <v>0</v>
      </c>
      <c r="AH40" s="291">
        <f>'施設資源化量内訳'!DZ40</f>
        <v>0</v>
      </c>
      <c r="AI40" s="291">
        <f>'施設資源化量内訳'!EU40</f>
        <v>13</v>
      </c>
      <c r="AJ40" s="291">
        <f t="shared" si="9"/>
        <v>153</v>
      </c>
      <c r="AK40" s="292">
        <f t="shared" si="10"/>
        <v>17.948096046568033</v>
      </c>
      <c r="AL40" s="292">
        <f>IF((AA40+J40)&lt;&gt;0,('資源化量内訳'!D40-'資源化量内訳'!R40-'資源化量内訳'!T40-'資源化量内訳'!V40-'資源化量内訳'!U40)/(AA40+J40)*100,"-")</f>
        <v>17.948096046568033</v>
      </c>
      <c r="AM40" s="291">
        <f>'ごみ処理量内訳'!AA40</f>
        <v>0</v>
      </c>
      <c r="AN40" s="291">
        <f>'ごみ処理量内訳'!AB40</f>
        <v>304</v>
      </c>
      <c r="AO40" s="291">
        <f>'ごみ処理量内訳'!AC40</f>
        <v>178</v>
      </c>
      <c r="AP40" s="291">
        <f t="shared" si="11"/>
        <v>482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conditionalFormatting sqref="B24:C24">
    <cfRule type="expression" priority="16" dxfId="108" stopIfTrue="1">
      <formula>$A24&lt;&gt;""</formula>
    </cfRule>
  </conditionalFormatting>
  <conditionalFormatting sqref="B24:C24">
    <cfRule type="expression" priority="15" dxfId="108" stopIfTrue="1">
      <formula>$A24&lt;&gt;""</formula>
    </cfRule>
  </conditionalFormatting>
  <conditionalFormatting sqref="B24:C24">
    <cfRule type="expression" priority="14" dxfId="108" stopIfTrue="1">
      <formula>$A24&lt;&gt;""</formula>
    </cfRule>
  </conditionalFormatting>
  <conditionalFormatting sqref="B24:C24">
    <cfRule type="expression" priority="13" dxfId="108" stopIfTrue="1">
      <formula>$A24&lt;&gt;""</formula>
    </cfRule>
  </conditionalFormatting>
  <conditionalFormatting sqref="B24:C24">
    <cfRule type="expression" priority="12" dxfId="108" stopIfTrue="1">
      <formula>$A24&lt;&gt;""</formula>
    </cfRule>
  </conditionalFormatting>
  <conditionalFormatting sqref="B24:C24">
    <cfRule type="expression" priority="11" dxfId="108" stopIfTrue="1">
      <formula>$A24&lt;&gt;""</formula>
    </cfRule>
  </conditionalFormatting>
  <conditionalFormatting sqref="B24:C24">
    <cfRule type="expression" priority="10" dxfId="108" stopIfTrue="1">
      <formula>$A24&lt;&gt;""</formula>
    </cfRule>
  </conditionalFormatting>
  <conditionalFormatting sqref="B24:C24">
    <cfRule type="expression" priority="9" dxfId="108" stopIfTrue="1">
      <formula>$A24&lt;&gt;""</formula>
    </cfRule>
  </conditionalFormatting>
  <conditionalFormatting sqref="B24:C24">
    <cfRule type="expression" priority="8" dxfId="108" stopIfTrue="1">
      <formula>$A24&lt;&gt;""</formula>
    </cfRule>
  </conditionalFormatting>
  <conditionalFormatting sqref="B24:C24">
    <cfRule type="expression" priority="7" dxfId="108" stopIfTrue="1">
      <formula>$A24&lt;&gt;""</formula>
    </cfRule>
  </conditionalFormatting>
  <conditionalFormatting sqref="B24:C24">
    <cfRule type="expression" priority="6" dxfId="108" stopIfTrue="1">
      <formula>$A24&lt;&gt;""</formula>
    </cfRule>
  </conditionalFormatting>
  <conditionalFormatting sqref="B24:C24">
    <cfRule type="expression" priority="5" dxfId="108" stopIfTrue="1">
      <formula>$A24&lt;&gt;""</formula>
    </cfRule>
  </conditionalFormatting>
  <conditionalFormatting sqref="B24:C24">
    <cfRule type="expression" priority="4" dxfId="108" stopIfTrue="1">
      <formula>$A24&lt;&gt;""</formula>
    </cfRule>
  </conditionalFormatting>
  <conditionalFormatting sqref="B24:C24">
    <cfRule type="expression" priority="3" dxfId="108" stopIfTrue="1">
      <formula>$A24&lt;&gt;""</formula>
    </cfRule>
  </conditionalFormatting>
  <conditionalFormatting sqref="B24:C24">
    <cfRule type="expression" priority="2" dxfId="108" stopIfTrue="1">
      <formula>$A24&lt;&gt;""</formula>
    </cfRule>
  </conditionalFormatting>
  <conditionalFormatting sqref="B24:C24">
    <cfRule type="expression" priority="1" dxfId="108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9" customWidth="1"/>
    <col min="2" max="2" width="8.69921875" style="320" customWidth="1"/>
    <col min="3" max="3" width="12.59765625" style="319" customWidth="1"/>
    <col min="4" max="117" width="11" style="321" customWidth="1"/>
    <col min="118" max="16384" width="9" style="323" customWidth="1"/>
  </cols>
  <sheetData>
    <row r="1" spans="1:112" s="175" customFormat="1" ht="17.25">
      <c r="A1" s="249" t="s">
        <v>556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47" t="s">
        <v>278</v>
      </c>
      <c r="B2" s="347" t="s">
        <v>279</v>
      </c>
      <c r="C2" s="347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48"/>
      <c r="B3" s="348"/>
      <c r="C3" s="350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54" t="s">
        <v>300</v>
      </c>
      <c r="DJ3" s="353" t="s">
        <v>275</v>
      </c>
      <c r="DK3" s="353" t="s">
        <v>276</v>
      </c>
      <c r="DL3" s="353" t="s">
        <v>277</v>
      </c>
      <c r="DM3" s="353" t="s">
        <v>329</v>
      </c>
    </row>
    <row r="4" spans="1:117" s="175" customFormat="1" ht="25.5" customHeight="1">
      <c r="A4" s="348"/>
      <c r="B4" s="348"/>
      <c r="C4" s="350"/>
      <c r="D4" s="198"/>
      <c r="E4" s="217"/>
      <c r="F4" s="355" t="s">
        <v>273</v>
      </c>
      <c r="G4" s="356"/>
      <c r="H4" s="356"/>
      <c r="I4" s="357"/>
      <c r="J4" s="355" t="s">
        <v>330</v>
      </c>
      <c r="K4" s="356"/>
      <c r="L4" s="356"/>
      <c r="M4" s="357"/>
      <c r="N4" s="355" t="s">
        <v>331</v>
      </c>
      <c r="O4" s="356"/>
      <c r="P4" s="356"/>
      <c r="Q4" s="357"/>
      <c r="R4" s="355" t="s">
        <v>332</v>
      </c>
      <c r="S4" s="356"/>
      <c r="T4" s="356"/>
      <c r="U4" s="357"/>
      <c r="V4" s="355" t="s">
        <v>333</v>
      </c>
      <c r="W4" s="356"/>
      <c r="X4" s="356"/>
      <c r="Y4" s="357"/>
      <c r="Z4" s="355" t="s">
        <v>334</v>
      </c>
      <c r="AA4" s="356"/>
      <c r="AB4" s="356"/>
      <c r="AC4" s="357"/>
      <c r="AD4" s="217"/>
      <c r="AE4" s="355" t="s">
        <v>273</v>
      </c>
      <c r="AF4" s="356"/>
      <c r="AG4" s="356"/>
      <c r="AH4" s="357"/>
      <c r="AI4" s="355" t="s">
        <v>330</v>
      </c>
      <c r="AJ4" s="356"/>
      <c r="AK4" s="356"/>
      <c r="AL4" s="357"/>
      <c r="AM4" s="355" t="s">
        <v>331</v>
      </c>
      <c r="AN4" s="356"/>
      <c r="AO4" s="356"/>
      <c r="AP4" s="357"/>
      <c r="AQ4" s="355" t="s">
        <v>332</v>
      </c>
      <c r="AR4" s="356"/>
      <c r="AS4" s="356"/>
      <c r="AT4" s="357"/>
      <c r="AU4" s="355" t="s">
        <v>333</v>
      </c>
      <c r="AV4" s="356"/>
      <c r="AW4" s="356"/>
      <c r="AX4" s="357"/>
      <c r="AY4" s="355" t="s">
        <v>334</v>
      </c>
      <c r="AZ4" s="356"/>
      <c r="BA4" s="356"/>
      <c r="BB4" s="357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54"/>
      <c r="DJ4" s="354"/>
      <c r="DK4" s="354"/>
      <c r="DL4" s="354"/>
      <c r="DM4" s="354"/>
    </row>
    <row r="5" spans="1:117" s="175" customFormat="1" ht="25.5" customHeight="1">
      <c r="A5" s="348"/>
      <c r="B5" s="348"/>
      <c r="C5" s="350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49"/>
      <c r="B6" s="349"/>
      <c r="C6" s="352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561</v>
      </c>
      <c r="B7" s="272" t="s">
        <v>562</v>
      </c>
      <c r="C7" s="273" t="s">
        <v>300</v>
      </c>
      <c r="D7" s="295">
        <f aca="true" t="shared" si="0" ref="D7:AI7">SUM(D8:D40)</f>
        <v>430707</v>
      </c>
      <c r="E7" s="295">
        <f t="shared" si="0"/>
        <v>271822</v>
      </c>
      <c r="F7" s="296">
        <f t="shared" si="0"/>
        <v>7451</v>
      </c>
      <c r="G7" s="296">
        <f t="shared" si="0"/>
        <v>0</v>
      </c>
      <c r="H7" s="296">
        <f t="shared" si="0"/>
        <v>7451</v>
      </c>
      <c r="I7" s="296">
        <f t="shared" si="0"/>
        <v>0</v>
      </c>
      <c r="J7" s="295">
        <f t="shared" si="0"/>
        <v>204994</v>
      </c>
      <c r="K7" s="296">
        <f t="shared" si="0"/>
        <v>18046</v>
      </c>
      <c r="L7" s="295">
        <f t="shared" si="0"/>
        <v>186843</v>
      </c>
      <c r="M7" s="296">
        <f t="shared" si="0"/>
        <v>105</v>
      </c>
      <c r="N7" s="295">
        <f t="shared" si="0"/>
        <v>11570</v>
      </c>
      <c r="O7" s="295">
        <f t="shared" si="0"/>
        <v>100</v>
      </c>
      <c r="P7" s="295">
        <f t="shared" si="0"/>
        <v>11426</v>
      </c>
      <c r="Q7" s="296">
        <f t="shared" si="0"/>
        <v>44</v>
      </c>
      <c r="R7" s="295">
        <f t="shared" si="0"/>
        <v>44913</v>
      </c>
      <c r="S7" s="296">
        <f t="shared" si="0"/>
        <v>3812</v>
      </c>
      <c r="T7" s="295">
        <f t="shared" si="0"/>
        <v>41051</v>
      </c>
      <c r="U7" s="296">
        <f t="shared" si="0"/>
        <v>50</v>
      </c>
      <c r="V7" s="296">
        <f t="shared" si="0"/>
        <v>11</v>
      </c>
      <c r="W7" s="296">
        <f t="shared" si="0"/>
        <v>0</v>
      </c>
      <c r="X7" s="296">
        <f t="shared" si="0"/>
        <v>11</v>
      </c>
      <c r="Y7" s="296">
        <f t="shared" si="0"/>
        <v>0</v>
      </c>
      <c r="Z7" s="296">
        <f t="shared" si="0"/>
        <v>2883</v>
      </c>
      <c r="AA7" s="296">
        <f t="shared" si="0"/>
        <v>312</v>
      </c>
      <c r="AB7" s="296">
        <f t="shared" si="0"/>
        <v>2403</v>
      </c>
      <c r="AC7" s="296">
        <f t="shared" si="0"/>
        <v>168</v>
      </c>
      <c r="AD7" s="295">
        <f t="shared" si="0"/>
        <v>117000</v>
      </c>
      <c r="AE7" s="296">
        <f t="shared" si="0"/>
        <v>4394</v>
      </c>
      <c r="AF7" s="296">
        <f t="shared" si="0"/>
        <v>89</v>
      </c>
      <c r="AG7" s="296">
        <f t="shared" si="0"/>
        <v>0</v>
      </c>
      <c r="AH7" s="296">
        <f t="shared" si="0"/>
        <v>4305</v>
      </c>
      <c r="AI7" s="295">
        <f t="shared" si="0"/>
        <v>106764</v>
      </c>
      <c r="AJ7" s="296">
        <f aca="true" t="shared" si="1" ref="AJ7:BO7">SUM(AJ8:AJ40)</f>
        <v>34</v>
      </c>
      <c r="AK7" s="296">
        <f t="shared" si="1"/>
        <v>69</v>
      </c>
      <c r="AL7" s="295">
        <f t="shared" si="1"/>
        <v>106661</v>
      </c>
      <c r="AM7" s="296">
        <f t="shared" si="1"/>
        <v>3137</v>
      </c>
      <c r="AN7" s="296">
        <f t="shared" si="1"/>
        <v>0</v>
      </c>
      <c r="AO7" s="296">
        <f t="shared" si="1"/>
        <v>20</v>
      </c>
      <c r="AP7" s="296">
        <f t="shared" si="1"/>
        <v>3117</v>
      </c>
      <c r="AQ7" s="295">
        <f t="shared" si="1"/>
        <v>2050</v>
      </c>
      <c r="AR7" s="296">
        <f t="shared" si="1"/>
        <v>5</v>
      </c>
      <c r="AS7" s="296">
        <f t="shared" si="1"/>
        <v>1</v>
      </c>
      <c r="AT7" s="295">
        <f t="shared" si="1"/>
        <v>2044</v>
      </c>
      <c r="AU7" s="296">
        <f t="shared" si="1"/>
        <v>2</v>
      </c>
      <c r="AV7" s="296">
        <f t="shared" si="1"/>
        <v>0</v>
      </c>
      <c r="AW7" s="296">
        <f t="shared" si="1"/>
        <v>0</v>
      </c>
      <c r="AX7" s="296">
        <f t="shared" si="1"/>
        <v>2</v>
      </c>
      <c r="AY7" s="296">
        <f t="shared" si="1"/>
        <v>653</v>
      </c>
      <c r="AZ7" s="296">
        <f t="shared" si="1"/>
        <v>36</v>
      </c>
      <c r="BA7" s="296">
        <f t="shared" si="1"/>
        <v>80</v>
      </c>
      <c r="BB7" s="296">
        <f t="shared" si="1"/>
        <v>537</v>
      </c>
      <c r="BC7" s="295">
        <f t="shared" si="1"/>
        <v>41885</v>
      </c>
      <c r="BD7" s="296">
        <f t="shared" si="1"/>
        <v>14120</v>
      </c>
      <c r="BE7" s="296">
        <f t="shared" si="1"/>
        <v>0</v>
      </c>
      <c r="BF7" s="296">
        <f t="shared" si="1"/>
        <v>8920</v>
      </c>
      <c r="BG7" s="296">
        <f t="shared" si="1"/>
        <v>1787</v>
      </c>
      <c r="BH7" s="296">
        <f t="shared" si="1"/>
        <v>1285</v>
      </c>
      <c r="BI7" s="296">
        <f t="shared" si="1"/>
        <v>39</v>
      </c>
      <c r="BJ7" s="296">
        <f t="shared" si="1"/>
        <v>2089</v>
      </c>
      <c r="BK7" s="295">
        <f t="shared" si="1"/>
        <v>27765</v>
      </c>
      <c r="BL7" s="296">
        <f t="shared" si="1"/>
        <v>0</v>
      </c>
      <c r="BM7" s="295">
        <f t="shared" si="1"/>
        <v>23430</v>
      </c>
      <c r="BN7" s="296">
        <f t="shared" si="1"/>
        <v>2612</v>
      </c>
      <c r="BO7" s="295">
        <f t="shared" si="1"/>
        <v>952</v>
      </c>
      <c r="BP7" s="296">
        <f aca="true" t="shared" si="2" ref="BP7:CU7">SUM(BP8:BP40)</f>
        <v>61</v>
      </c>
      <c r="BQ7" s="296">
        <f t="shared" si="2"/>
        <v>710</v>
      </c>
      <c r="BR7" s="295">
        <f t="shared" si="2"/>
        <v>285942</v>
      </c>
      <c r="BS7" s="296">
        <f t="shared" si="2"/>
        <v>7451</v>
      </c>
      <c r="BT7" s="295">
        <f t="shared" si="2"/>
        <v>213914</v>
      </c>
      <c r="BU7" s="295">
        <f t="shared" si="2"/>
        <v>13357</v>
      </c>
      <c r="BV7" s="295">
        <f t="shared" si="2"/>
        <v>46198</v>
      </c>
      <c r="BW7" s="296">
        <f t="shared" si="2"/>
        <v>50</v>
      </c>
      <c r="BX7" s="296">
        <f t="shared" si="2"/>
        <v>4972</v>
      </c>
      <c r="BY7" s="295">
        <f t="shared" si="2"/>
        <v>271822</v>
      </c>
      <c r="BZ7" s="296">
        <f t="shared" si="2"/>
        <v>7451</v>
      </c>
      <c r="CA7" s="295">
        <f t="shared" si="2"/>
        <v>204994</v>
      </c>
      <c r="CB7" s="295">
        <f t="shared" si="2"/>
        <v>11570</v>
      </c>
      <c r="CC7" s="295">
        <f t="shared" si="2"/>
        <v>44913</v>
      </c>
      <c r="CD7" s="296">
        <f t="shared" si="2"/>
        <v>11</v>
      </c>
      <c r="CE7" s="296">
        <f t="shared" si="2"/>
        <v>2883</v>
      </c>
      <c r="CF7" s="296">
        <f t="shared" si="2"/>
        <v>14120</v>
      </c>
      <c r="CG7" s="296">
        <f t="shared" si="2"/>
        <v>0</v>
      </c>
      <c r="CH7" s="296">
        <f t="shared" si="2"/>
        <v>8920</v>
      </c>
      <c r="CI7" s="296">
        <f t="shared" si="2"/>
        <v>1787</v>
      </c>
      <c r="CJ7" s="296">
        <f t="shared" si="2"/>
        <v>1285</v>
      </c>
      <c r="CK7" s="296">
        <f t="shared" si="2"/>
        <v>39</v>
      </c>
      <c r="CL7" s="296">
        <f t="shared" si="2"/>
        <v>2089</v>
      </c>
      <c r="CM7" s="295">
        <f t="shared" si="2"/>
        <v>144765</v>
      </c>
      <c r="CN7" s="296">
        <f t="shared" si="2"/>
        <v>4394</v>
      </c>
      <c r="CO7" s="296">
        <f t="shared" si="2"/>
        <v>130194</v>
      </c>
      <c r="CP7" s="296">
        <f t="shared" si="2"/>
        <v>5749</v>
      </c>
      <c r="CQ7" s="295">
        <f t="shared" si="2"/>
        <v>3002</v>
      </c>
      <c r="CR7" s="296">
        <f t="shared" si="2"/>
        <v>63</v>
      </c>
      <c r="CS7" s="296">
        <f t="shared" si="2"/>
        <v>1363</v>
      </c>
      <c r="CT7" s="295">
        <f t="shared" si="2"/>
        <v>117000</v>
      </c>
      <c r="CU7" s="296">
        <f t="shared" si="2"/>
        <v>4394</v>
      </c>
      <c r="CV7" s="295">
        <f aca="true" t="shared" si="3" ref="CV7:DM7">SUM(CV8:CV40)</f>
        <v>106764</v>
      </c>
      <c r="CW7" s="296">
        <f t="shared" si="3"/>
        <v>3137</v>
      </c>
      <c r="CX7" s="295">
        <f t="shared" si="3"/>
        <v>2050</v>
      </c>
      <c r="CY7" s="296">
        <f t="shared" si="3"/>
        <v>2</v>
      </c>
      <c r="CZ7" s="296">
        <f t="shared" si="3"/>
        <v>653</v>
      </c>
      <c r="DA7" s="295">
        <f t="shared" si="3"/>
        <v>27765</v>
      </c>
      <c r="DB7" s="296">
        <f t="shared" si="3"/>
        <v>0</v>
      </c>
      <c r="DC7" s="295">
        <f t="shared" si="3"/>
        <v>23430</v>
      </c>
      <c r="DD7" s="296">
        <f t="shared" si="3"/>
        <v>2612</v>
      </c>
      <c r="DE7" s="295">
        <f t="shared" si="3"/>
        <v>952</v>
      </c>
      <c r="DF7" s="296">
        <f t="shared" si="3"/>
        <v>61</v>
      </c>
      <c r="DG7" s="296">
        <f t="shared" si="3"/>
        <v>710</v>
      </c>
      <c r="DH7" s="296">
        <f t="shared" si="3"/>
        <v>90</v>
      </c>
      <c r="DI7" s="296">
        <f t="shared" si="3"/>
        <v>4</v>
      </c>
      <c r="DJ7" s="296">
        <f t="shared" si="3"/>
        <v>0</v>
      </c>
      <c r="DK7" s="296">
        <f t="shared" si="3"/>
        <v>4</v>
      </c>
      <c r="DL7" s="296">
        <f t="shared" si="3"/>
        <v>0</v>
      </c>
      <c r="DM7" s="296">
        <f t="shared" si="3"/>
        <v>0</v>
      </c>
    </row>
    <row r="8" spans="1:117" s="283" customFormat="1" ht="12" customHeight="1">
      <c r="A8" s="277" t="s">
        <v>561</v>
      </c>
      <c r="B8" s="278" t="s">
        <v>563</v>
      </c>
      <c r="C8" s="277" t="s">
        <v>564</v>
      </c>
      <c r="D8" s="298">
        <f aca="true" t="shared" si="4" ref="D8:D40">SUM(E8,AD8,BC8)</f>
        <v>110121</v>
      </c>
      <c r="E8" s="299">
        <f aca="true" t="shared" si="5" ref="E8:E18">SUM(F8,J8,N8,R8,V8,Z8)</f>
        <v>66180</v>
      </c>
      <c r="F8" s="285">
        <f aca="true" t="shared" si="6" ref="F8:F22">SUM(G8:I8)</f>
        <v>0</v>
      </c>
      <c r="G8" s="285">
        <v>0</v>
      </c>
      <c r="H8" s="285">
        <v>0</v>
      </c>
      <c r="I8" s="285">
        <v>0</v>
      </c>
      <c r="J8" s="299">
        <f aca="true" t="shared" si="7" ref="J8:J40">SUM(K8:M8)</f>
        <v>49951</v>
      </c>
      <c r="K8" s="285">
        <v>12746</v>
      </c>
      <c r="L8" s="299">
        <v>37205</v>
      </c>
      <c r="M8" s="285">
        <v>0</v>
      </c>
      <c r="N8" s="299">
        <f aca="true" t="shared" si="8" ref="N8:N40">SUM(O8:Q8)</f>
        <v>3986</v>
      </c>
      <c r="O8" s="299">
        <v>8</v>
      </c>
      <c r="P8" s="299">
        <v>3978</v>
      </c>
      <c r="Q8" s="285">
        <v>0</v>
      </c>
      <c r="R8" s="299">
        <f aca="true" t="shared" si="9" ref="R8:R40">SUM(S8:U8)</f>
        <v>11470</v>
      </c>
      <c r="S8" s="285">
        <v>1196</v>
      </c>
      <c r="T8" s="299">
        <v>10274</v>
      </c>
      <c r="U8" s="285">
        <v>0</v>
      </c>
      <c r="V8" s="285">
        <f aca="true" t="shared" si="10" ref="V8:V40">SUM(W8:Y8)</f>
        <v>0</v>
      </c>
      <c r="W8" s="285">
        <v>0</v>
      </c>
      <c r="X8" s="285">
        <v>0</v>
      </c>
      <c r="Y8" s="285">
        <v>0</v>
      </c>
      <c r="Z8" s="285">
        <f aca="true" t="shared" si="11" ref="Z8:Z40">SUM(AA8:AC8)</f>
        <v>773</v>
      </c>
      <c r="AA8" s="285">
        <v>149</v>
      </c>
      <c r="AB8" s="285">
        <v>624</v>
      </c>
      <c r="AC8" s="285">
        <v>0</v>
      </c>
      <c r="AD8" s="299">
        <f aca="true" t="shared" si="12" ref="AD8:AD40">SUM(AE8,AI8,AM8,AQ8,AU8,AY8)</f>
        <v>36980</v>
      </c>
      <c r="AE8" s="285">
        <f aca="true" t="shared" si="13" ref="AE8:AE40">SUM(AF8:AH8)</f>
        <v>0</v>
      </c>
      <c r="AF8" s="285">
        <v>0</v>
      </c>
      <c r="AG8" s="285">
        <v>0</v>
      </c>
      <c r="AH8" s="285">
        <v>0</v>
      </c>
      <c r="AI8" s="299">
        <f aca="true" t="shared" si="14" ref="AI8:AI40">SUM(AJ8:AL8)</f>
        <v>34723</v>
      </c>
      <c r="AJ8" s="285">
        <v>0</v>
      </c>
      <c r="AK8" s="285">
        <v>0</v>
      </c>
      <c r="AL8" s="299">
        <v>34723</v>
      </c>
      <c r="AM8" s="285">
        <f aca="true" t="shared" si="15" ref="AM8:AM40">SUM(AN8:AP8)</f>
        <v>1468</v>
      </c>
      <c r="AN8" s="285">
        <v>0</v>
      </c>
      <c r="AO8" s="285">
        <v>0</v>
      </c>
      <c r="AP8" s="285">
        <v>1468</v>
      </c>
      <c r="AQ8" s="299">
        <f aca="true" t="shared" si="16" ref="AQ8:AQ40">SUM(AR8:AT8)</f>
        <v>788</v>
      </c>
      <c r="AR8" s="285">
        <v>0</v>
      </c>
      <c r="AS8" s="285">
        <v>0</v>
      </c>
      <c r="AT8" s="299">
        <v>788</v>
      </c>
      <c r="AU8" s="285">
        <f aca="true" t="shared" si="17" ref="AU8:AU40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40">SUM(AZ8:BB8)</f>
        <v>1</v>
      </c>
      <c r="AZ8" s="285">
        <v>0</v>
      </c>
      <c r="BA8" s="285">
        <v>0</v>
      </c>
      <c r="BB8" s="285">
        <v>1</v>
      </c>
      <c r="BC8" s="298">
        <f aca="true" t="shared" si="19" ref="BC8:BC40">SUM(BD8,BK8)</f>
        <v>6961</v>
      </c>
      <c r="BD8" s="284">
        <f aca="true" t="shared" si="20" ref="BD8:BD40">SUM(BE8:BJ8)</f>
        <v>531</v>
      </c>
      <c r="BE8" s="285">
        <v>0</v>
      </c>
      <c r="BF8" s="285">
        <v>370</v>
      </c>
      <c r="BG8" s="285">
        <v>12</v>
      </c>
      <c r="BH8" s="285">
        <v>16</v>
      </c>
      <c r="BI8" s="285">
        <v>0</v>
      </c>
      <c r="BJ8" s="285">
        <v>133</v>
      </c>
      <c r="BK8" s="298">
        <f aca="true" t="shared" si="21" ref="BK8:BK40">SUM(BL8:BQ8)</f>
        <v>6430</v>
      </c>
      <c r="BL8" s="285">
        <v>0</v>
      </c>
      <c r="BM8" s="299">
        <v>4675</v>
      </c>
      <c r="BN8" s="285">
        <v>1631</v>
      </c>
      <c r="BO8" s="299">
        <v>121</v>
      </c>
      <c r="BP8" s="285">
        <v>0</v>
      </c>
      <c r="BQ8" s="285">
        <v>3</v>
      </c>
      <c r="BR8" s="299">
        <f aca="true" t="shared" si="22" ref="BR8:BR40">SUM(BY8,CF8)</f>
        <v>66711</v>
      </c>
      <c r="BS8" s="285">
        <f aca="true" t="shared" si="23" ref="BS8:BS40">SUM(BZ8,CG8)</f>
        <v>0</v>
      </c>
      <c r="BT8" s="299">
        <f aca="true" t="shared" si="24" ref="BT8:BT40">SUM(CA8,CH8)</f>
        <v>50321</v>
      </c>
      <c r="BU8" s="299">
        <f aca="true" t="shared" si="25" ref="BU8:BU40">SUM(CB8,CI8)</f>
        <v>3998</v>
      </c>
      <c r="BV8" s="299">
        <f aca="true" t="shared" si="26" ref="BV8:BV40">SUM(CC8,CJ8)</f>
        <v>11486</v>
      </c>
      <c r="BW8" s="285">
        <f aca="true" t="shared" si="27" ref="BW8:BW40">SUM(CD8,CK8)</f>
        <v>0</v>
      </c>
      <c r="BX8" s="285">
        <f aca="true" t="shared" si="28" ref="BX8:BX40">SUM(CE8,CL8)</f>
        <v>906</v>
      </c>
      <c r="BY8" s="298">
        <f aca="true" t="shared" si="29" ref="BY8:BY40">SUM(BZ8:CE8)</f>
        <v>66180</v>
      </c>
      <c r="BZ8" s="285">
        <f aca="true" t="shared" si="30" ref="BZ8:BZ40">F8</f>
        <v>0</v>
      </c>
      <c r="CA8" s="299">
        <f aca="true" t="shared" si="31" ref="CA8:CA40">J8</f>
        <v>49951</v>
      </c>
      <c r="CB8" s="299">
        <f aca="true" t="shared" si="32" ref="CB8:CB40">N8</f>
        <v>3986</v>
      </c>
      <c r="CC8" s="299">
        <f aca="true" t="shared" si="33" ref="CC8:CC40">R8</f>
        <v>11470</v>
      </c>
      <c r="CD8" s="285">
        <f aca="true" t="shared" si="34" ref="CD8:CD40">V8</f>
        <v>0</v>
      </c>
      <c r="CE8" s="285">
        <f aca="true" t="shared" si="35" ref="CE8:CE40">Z8</f>
        <v>773</v>
      </c>
      <c r="CF8" s="284">
        <f aca="true" t="shared" si="36" ref="CF8:CF40">SUM(CG8:CL8)</f>
        <v>531</v>
      </c>
      <c r="CG8" s="285">
        <f aca="true" t="shared" si="37" ref="CG8:CG40">BE8</f>
        <v>0</v>
      </c>
      <c r="CH8" s="285">
        <f aca="true" t="shared" si="38" ref="CH8:CH40">BF8</f>
        <v>370</v>
      </c>
      <c r="CI8" s="285">
        <f aca="true" t="shared" si="39" ref="CI8:CI40">BG8</f>
        <v>12</v>
      </c>
      <c r="CJ8" s="285">
        <f aca="true" t="shared" si="40" ref="CJ8:CJ40">BH8</f>
        <v>16</v>
      </c>
      <c r="CK8" s="285">
        <f aca="true" t="shared" si="41" ref="CK8:CK40">BI8</f>
        <v>0</v>
      </c>
      <c r="CL8" s="285">
        <f aca="true" t="shared" si="42" ref="CL8:CL40">BJ8</f>
        <v>133</v>
      </c>
      <c r="CM8" s="299">
        <f aca="true" t="shared" si="43" ref="CM8:CM40">SUM(CT8,DA8)</f>
        <v>43410</v>
      </c>
      <c r="CN8" s="285">
        <f aca="true" t="shared" si="44" ref="CN8:CN40">SUM(CU8,DB8)</f>
        <v>0</v>
      </c>
      <c r="CO8" s="285">
        <f aca="true" t="shared" si="45" ref="CO8:CO40">SUM(CV8,DC8)</f>
        <v>39398</v>
      </c>
      <c r="CP8" s="285">
        <f aca="true" t="shared" si="46" ref="CP8:CP40">SUM(CW8,DD8)</f>
        <v>3099</v>
      </c>
      <c r="CQ8" s="299">
        <f aca="true" t="shared" si="47" ref="CQ8:CQ40">SUM(CX8,DE8)</f>
        <v>909</v>
      </c>
      <c r="CR8" s="285">
        <f aca="true" t="shared" si="48" ref="CR8:CR40">SUM(CY8,DF8)</f>
        <v>0</v>
      </c>
      <c r="CS8" s="285">
        <f aca="true" t="shared" si="49" ref="CS8:CS40">SUM(CZ8,DG8)</f>
        <v>4</v>
      </c>
      <c r="CT8" s="298">
        <f aca="true" t="shared" si="50" ref="CT8:CT40">SUM(CU8:CZ8)</f>
        <v>36980</v>
      </c>
      <c r="CU8" s="285">
        <f aca="true" t="shared" si="51" ref="CU8:CU40">AE8</f>
        <v>0</v>
      </c>
      <c r="CV8" s="299">
        <f aca="true" t="shared" si="52" ref="CV8:CV40">AI8</f>
        <v>34723</v>
      </c>
      <c r="CW8" s="285">
        <f aca="true" t="shared" si="53" ref="CW8:CW40">AM8</f>
        <v>1468</v>
      </c>
      <c r="CX8" s="299">
        <f aca="true" t="shared" si="54" ref="CX8:CX40">AQ8</f>
        <v>788</v>
      </c>
      <c r="CY8" s="285">
        <f aca="true" t="shared" si="55" ref="CY8:CY40">AU8</f>
        <v>0</v>
      </c>
      <c r="CZ8" s="285">
        <f aca="true" t="shared" si="56" ref="CZ8:CZ40">AY8</f>
        <v>1</v>
      </c>
      <c r="DA8" s="298">
        <f aca="true" t="shared" si="57" ref="DA8:DA40">SUM(DB8:DG8)</f>
        <v>6430</v>
      </c>
      <c r="DB8" s="285">
        <f aca="true" t="shared" si="58" ref="DB8:DB40">BL8</f>
        <v>0</v>
      </c>
      <c r="DC8" s="299">
        <f aca="true" t="shared" si="59" ref="DC8:DC40">BM8</f>
        <v>4675</v>
      </c>
      <c r="DD8" s="285">
        <f aca="true" t="shared" si="60" ref="DD8:DD40">BN8</f>
        <v>1631</v>
      </c>
      <c r="DE8" s="299">
        <f aca="true" t="shared" si="61" ref="DE8:DE40">BO8</f>
        <v>121</v>
      </c>
      <c r="DF8" s="285">
        <f aca="true" t="shared" si="62" ref="DF8:DF40">BP8</f>
        <v>0</v>
      </c>
      <c r="DG8" s="285">
        <f aca="true" t="shared" si="63" ref="DG8:DG40">BQ8</f>
        <v>3</v>
      </c>
      <c r="DH8" s="285">
        <v>0</v>
      </c>
      <c r="DI8" s="284">
        <f aca="true" t="shared" si="64" ref="DI8:DI40">SUM(DJ8:DM8)</f>
        <v>0</v>
      </c>
      <c r="DJ8" s="285">
        <v>0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561</v>
      </c>
      <c r="B9" s="289" t="s">
        <v>565</v>
      </c>
      <c r="C9" s="277" t="s">
        <v>566</v>
      </c>
      <c r="D9" s="284">
        <f t="shared" si="4"/>
        <v>21219</v>
      </c>
      <c r="E9" s="285">
        <f t="shared" si="5"/>
        <v>12717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10201</v>
      </c>
      <c r="K9" s="285">
        <v>0</v>
      </c>
      <c r="L9" s="285">
        <v>10201</v>
      </c>
      <c r="M9" s="285">
        <v>0</v>
      </c>
      <c r="N9" s="285">
        <f t="shared" si="8"/>
        <v>385</v>
      </c>
      <c r="O9" s="285">
        <v>0</v>
      </c>
      <c r="P9" s="285">
        <v>385</v>
      </c>
      <c r="Q9" s="285">
        <v>0</v>
      </c>
      <c r="R9" s="285">
        <f t="shared" si="9"/>
        <v>2086</v>
      </c>
      <c r="S9" s="285">
        <v>1453</v>
      </c>
      <c r="T9" s="285">
        <v>633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45</v>
      </c>
      <c r="AA9" s="285">
        <v>25</v>
      </c>
      <c r="AB9" s="285">
        <v>20</v>
      </c>
      <c r="AC9" s="285">
        <v>0</v>
      </c>
      <c r="AD9" s="285">
        <f t="shared" si="12"/>
        <v>4734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4315</v>
      </c>
      <c r="AJ9" s="285">
        <v>0</v>
      </c>
      <c r="AK9" s="285">
        <v>0</v>
      </c>
      <c r="AL9" s="285">
        <v>4315</v>
      </c>
      <c r="AM9" s="285">
        <f t="shared" si="15"/>
        <v>108</v>
      </c>
      <c r="AN9" s="285">
        <v>0</v>
      </c>
      <c r="AO9" s="285">
        <v>0</v>
      </c>
      <c r="AP9" s="285">
        <v>108</v>
      </c>
      <c r="AQ9" s="285">
        <f t="shared" si="16"/>
        <v>147</v>
      </c>
      <c r="AR9" s="285">
        <v>0</v>
      </c>
      <c r="AS9" s="285">
        <v>0</v>
      </c>
      <c r="AT9" s="285">
        <v>147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164</v>
      </c>
      <c r="AZ9" s="285">
        <v>0</v>
      </c>
      <c r="BA9" s="285">
        <v>0</v>
      </c>
      <c r="BB9" s="285">
        <v>164</v>
      </c>
      <c r="BC9" s="284">
        <f t="shared" si="19"/>
        <v>3768</v>
      </c>
      <c r="BD9" s="284">
        <f t="shared" si="20"/>
        <v>2301</v>
      </c>
      <c r="BE9" s="285">
        <v>0</v>
      </c>
      <c r="BF9" s="285">
        <v>1088</v>
      </c>
      <c r="BG9" s="285">
        <v>301</v>
      </c>
      <c r="BH9" s="285">
        <v>518</v>
      </c>
      <c r="BI9" s="285">
        <v>0</v>
      </c>
      <c r="BJ9" s="285">
        <v>394</v>
      </c>
      <c r="BK9" s="284">
        <f t="shared" si="21"/>
        <v>1467</v>
      </c>
      <c r="BL9" s="285">
        <v>0</v>
      </c>
      <c r="BM9" s="285">
        <v>774</v>
      </c>
      <c r="BN9" s="285">
        <v>378</v>
      </c>
      <c r="BO9" s="285">
        <v>33</v>
      </c>
      <c r="BP9" s="285">
        <v>0</v>
      </c>
      <c r="BQ9" s="285">
        <v>282</v>
      </c>
      <c r="BR9" s="285">
        <f t="shared" si="22"/>
        <v>15018</v>
      </c>
      <c r="BS9" s="285">
        <f t="shared" si="23"/>
        <v>0</v>
      </c>
      <c r="BT9" s="285">
        <f t="shared" si="24"/>
        <v>11289</v>
      </c>
      <c r="BU9" s="285">
        <f t="shared" si="25"/>
        <v>686</v>
      </c>
      <c r="BV9" s="285">
        <f t="shared" si="26"/>
        <v>2604</v>
      </c>
      <c r="BW9" s="285">
        <f t="shared" si="27"/>
        <v>0</v>
      </c>
      <c r="BX9" s="285">
        <f t="shared" si="28"/>
        <v>439</v>
      </c>
      <c r="BY9" s="284">
        <f t="shared" si="29"/>
        <v>12717</v>
      </c>
      <c r="BZ9" s="285">
        <f t="shared" si="30"/>
        <v>0</v>
      </c>
      <c r="CA9" s="285">
        <f t="shared" si="31"/>
        <v>10201</v>
      </c>
      <c r="CB9" s="285">
        <f t="shared" si="32"/>
        <v>385</v>
      </c>
      <c r="CC9" s="285">
        <f t="shared" si="33"/>
        <v>2086</v>
      </c>
      <c r="CD9" s="285">
        <f t="shared" si="34"/>
        <v>0</v>
      </c>
      <c r="CE9" s="285">
        <f t="shared" si="35"/>
        <v>45</v>
      </c>
      <c r="CF9" s="284">
        <f t="shared" si="36"/>
        <v>2301</v>
      </c>
      <c r="CG9" s="285">
        <f t="shared" si="37"/>
        <v>0</v>
      </c>
      <c r="CH9" s="285">
        <f t="shared" si="38"/>
        <v>1088</v>
      </c>
      <c r="CI9" s="285">
        <f t="shared" si="39"/>
        <v>301</v>
      </c>
      <c r="CJ9" s="285">
        <f t="shared" si="40"/>
        <v>518</v>
      </c>
      <c r="CK9" s="285">
        <f t="shared" si="41"/>
        <v>0</v>
      </c>
      <c r="CL9" s="285">
        <f t="shared" si="42"/>
        <v>394</v>
      </c>
      <c r="CM9" s="285">
        <f t="shared" si="43"/>
        <v>6201</v>
      </c>
      <c r="CN9" s="285">
        <f t="shared" si="44"/>
        <v>0</v>
      </c>
      <c r="CO9" s="285">
        <f t="shared" si="45"/>
        <v>5089</v>
      </c>
      <c r="CP9" s="285">
        <f t="shared" si="46"/>
        <v>486</v>
      </c>
      <c r="CQ9" s="285">
        <f t="shared" si="47"/>
        <v>180</v>
      </c>
      <c r="CR9" s="285">
        <f t="shared" si="48"/>
        <v>0</v>
      </c>
      <c r="CS9" s="285">
        <f t="shared" si="49"/>
        <v>446</v>
      </c>
      <c r="CT9" s="284">
        <f t="shared" si="50"/>
        <v>4734</v>
      </c>
      <c r="CU9" s="285">
        <f t="shared" si="51"/>
        <v>0</v>
      </c>
      <c r="CV9" s="285">
        <f t="shared" si="52"/>
        <v>4315</v>
      </c>
      <c r="CW9" s="285">
        <f t="shared" si="53"/>
        <v>108</v>
      </c>
      <c r="CX9" s="285">
        <f t="shared" si="54"/>
        <v>147</v>
      </c>
      <c r="CY9" s="285">
        <f t="shared" si="55"/>
        <v>0</v>
      </c>
      <c r="CZ9" s="285">
        <f t="shared" si="56"/>
        <v>164</v>
      </c>
      <c r="DA9" s="284">
        <f t="shared" si="57"/>
        <v>1467</v>
      </c>
      <c r="DB9" s="285">
        <f t="shared" si="58"/>
        <v>0</v>
      </c>
      <c r="DC9" s="285">
        <f t="shared" si="59"/>
        <v>774</v>
      </c>
      <c r="DD9" s="285">
        <f t="shared" si="60"/>
        <v>378</v>
      </c>
      <c r="DE9" s="285">
        <f t="shared" si="61"/>
        <v>33</v>
      </c>
      <c r="DF9" s="285">
        <f t="shared" si="62"/>
        <v>0</v>
      </c>
      <c r="DG9" s="285">
        <f t="shared" si="63"/>
        <v>282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3" customFormat="1" ht="12" customHeight="1">
      <c r="A10" s="277" t="s">
        <v>561</v>
      </c>
      <c r="B10" s="289" t="s">
        <v>567</v>
      </c>
      <c r="C10" s="277" t="s">
        <v>568</v>
      </c>
      <c r="D10" s="284">
        <f t="shared" si="4"/>
        <v>9916</v>
      </c>
      <c r="E10" s="285">
        <f t="shared" si="5"/>
        <v>8519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7617</v>
      </c>
      <c r="K10" s="285">
        <v>2332</v>
      </c>
      <c r="L10" s="285">
        <v>5285</v>
      </c>
      <c r="M10" s="285">
        <v>0</v>
      </c>
      <c r="N10" s="285">
        <f t="shared" si="8"/>
        <v>681</v>
      </c>
      <c r="O10" s="285">
        <v>0</v>
      </c>
      <c r="P10" s="285">
        <v>681</v>
      </c>
      <c r="Q10" s="285">
        <v>0</v>
      </c>
      <c r="R10" s="285">
        <f t="shared" si="9"/>
        <v>221</v>
      </c>
      <c r="S10" s="285">
        <v>221</v>
      </c>
      <c r="T10" s="285">
        <v>0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0</v>
      </c>
      <c r="AA10" s="285">
        <v>0</v>
      </c>
      <c r="AB10" s="285">
        <v>0</v>
      </c>
      <c r="AC10" s="285">
        <v>0</v>
      </c>
      <c r="AD10" s="285">
        <f t="shared" si="12"/>
        <v>790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690</v>
      </c>
      <c r="AJ10" s="285">
        <v>0</v>
      </c>
      <c r="AK10" s="285">
        <v>0</v>
      </c>
      <c r="AL10" s="285">
        <v>690</v>
      </c>
      <c r="AM10" s="285">
        <f t="shared" si="15"/>
        <v>100</v>
      </c>
      <c r="AN10" s="285">
        <v>0</v>
      </c>
      <c r="AO10" s="285">
        <v>0</v>
      </c>
      <c r="AP10" s="285">
        <v>100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607</v>
      </c>
      <c r="BD10" s="284">
        <f t="shared" si="20"/>
        <v>607</v>
      </c>
      <c r="BE10" s="285">
        <v>0</v>
      </c>
      <c r="BF10" s="285">
        <v>448</v>
      </c>
      <c r="BG10" s="285">
        <v>50</v>
      </c>
      <c r="BH10" s="285">
        <v>109</v>
      </c>
      <c r="BI10" s="285">
        <v>0</v>
      </c>
      <c r="BJ10" s="285">
        <v>0</v>
      </c>
      <c r="BK10" s="284">
        <f t="shared" si="21"/>
        <v>0</v>
      </c>
      <c r="BL10" s="285"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f t="shared" si="22"/>
        <v>9126</v>
      </c>
      <c r="BS10" s="285">
        <f t="shared" si="23"/>
        <v>0</v>
      </c>
      <c r="BT10" s="285">
        <f t="shared" si="24"/>
        <v>8065</v>
      </c>
      <c r="BU10" s="285">
        <f t="shared" si="25"/>
        <v>731</v>
      </c>
      <c r="BV10" s="285">
        <f t="shared" si="26"/>
        <v>330</v>
      </c>
      <c r="BW10" s="285">
        <f t="shared" si="27"/>
        <v>0</v>
      </c>
      <c r="BX10" s="285">
        <f t="shared" si="28"/>
        <v>0</v>
      </c>
      <c r="BY10" s="284">
        <f t="shared" si="29"/>
        <v>8519</v>
      </c>
      <c r="BZ10" s="285">
        <f t="shared" si="30"/>
        <v>0</v>
      </c>
      <c r="CA10" s="285">
        <f t="shared" si="31"/>
        <v>7617</v>
      </c>
      <c r="CB10" s="285">
        <f t="shared" si="32"/>
        <v>681</v>
      </c>
      <c r="CC10" s="285">
        <f t="shared" si="33"/>
        <v>221</v>
      </c>
      <c r="CD10" s="285">
        <f t="shared" si="34"/>
        <v>0</v>
      </c>
      <c r="CE10" s="285">
        <f t="shared" si="35"/>
        <v>0</v>
      </c>
      <c r="CF10" s="284">
        <f t="shared" si="36"/>
        <v>607</v>
      </c>
      <c r="CG10" s="285">
        <f t="shared" si="37"/>
        <v>0</v>
      </c>
      <c r="CH10" s="285">
        <f t="shared" si="38"/>
        <v>448</v>
      </c>
      <c r="CI10" s="285">
        <f t="shared" si="39"/>
        <v>50</v>
      </c>
      <c r="CJ10" s="285">
        <f t="shared" si="40"/>
        <v>109</v>
      </c>
      <c r="CK10" s="285">
        <f t="shared" si="41"/>
        <v>0</v>
      </c>
      <c r="CL10" s="285">
        <f t="shared" si="42"/>
        <v>0</v>
      </c>
      <c r="CM10" s="285">
        <f t="shared" si="43"/>
        <v>790</v>
      </c>
      <c r="CN10" s="285">
        <f t="shared" si="44"/>
        <v>0</v>
      </c>
      <c r="CO10" s="285">
        <f t="shared" si="45"/>
        <v>690</v>
      </c>
      <c r="CP10" s="285">
        <f t="shared" si="46"/>
        <v>100</v>
      </c>
      <c r="CQ10" s="285">
        <f t="shared" si="47"/>
        <v>0</v>
      </c>
      <c r="CR10" s="285">
        <f t="shared" si="48"/>
        <v>0</v>
      </c>
      <c r="CS10" s="285">
        <f t="shared" si="49"/>
        <v>0</v>
      </c>
      <c r="CT10" s="284">
        <f t="shared" si="50"/>
        <v>790</v>
      </c>
      <c r="CU10" s="285">
        <f t="shared" si="51"/>
        <v>0</v>
      </c>
      <c r="CV10" s="285">
        <f t="shared" si="52"/>
        <v>690</v>
      </c>
      <c r="CW10" s="285">
        <f t="shared" si="53"/>
        <v>100</v>
      </c>
      <c r="CX10" s="285">
        <f t="shared" si="54"/>
        <v>0</v>
      </c>
      <c r="CY10" s="285">
        <f t="shared" si="55"/>
        <v>0</v>
      </c>
      <c r="CZ10" s="285">
        <f t="shared" si="56"/>
        <v>0</v>
      </c>
      <c r="DA10" s="284">
        <f t="shared" si="57"/>
        <v>0</v>
      </c>
      <c r="DB10" s="285">
        <f t="shared" si="58"/>
        <v>0</v>
      </c>
      <c r="DC10" s="285">
        <f t="shared" si="59"/>
        <v>0</v>
      </c>
      <c r="DD10" s="285">
        <f t="shared" si="60"/>
        <v>0</v>
      </c>
      <c r="DE10" s="285">
        <f t="shared" si="61"/>
        <v>0</v>
      </c>
      <c r="DF10" s="285">
        <f t="shared" si="62"/>
        <v>0</v>
      </c>
      <c r="DG10" s="285">
        <f t="shared" si="63"/>
        <v>0</v>
      </c>
      <c r="DH10" s="285">
        <v>0</v>
      </c>
      <c r="DI10" s="284">
        <f t="shared" si="64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3" customFormat="1" ht="12" customHeight="1">
      <c r="A11" s="277" t="s">
        <v>561</v>
      </c>
      <c r="B11" s="289" t="s">
        <v>569</v>
      </c>
      <c r="C11" s="277" t="s">
        <v>570</v>
      </c>
      <c r="D11" s="284">
        <f t="shared" si="4"/>
        <v>35773</v>
      </c>
      <c r="E11" s="285">
        <f t="shared" si="5"/>
        <v>18340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16026</v>
      </c>
      <c r="K11" s="285">
        <v>1672</v>
      </c>
      <c r="L11" s="285">
        <v>14354</v>
      </c>
      <c r="M11" s="285">
        <v>0</v>
      </c>
      <c r="N11" s="285">
        <f t="shared" si="8"/>
        <v>870</v>
      </c>
      <c r="O11" s="285">
        <v>13</v>
      </c>
      <c r="P11" s="285">
        <v>857</v>
      </c>
      <c r="Q11" s="285">
        <v>0</v>
      </c>
      <c r="R11" s="285">
        <f t="shared" si="9"/>
        <v>1440</v>
      </c>
      <c r="S11" s="285">
        <v>17</v>
      </c>
      <c r="T11" s="285">
        <v>1423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4</v>
      </c>
      <c r="AA11" s="285">
        <v>4</v>
      </c>
      <c r="AB11" s="285">
        <v>0</v>
      </c>
      <c r="AC11" s="285">
        <v>0</v>
      </c>
      <c r="AD11" s="285">
        <f t="shared" si="12"/>
        <v>12393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11861</v>
      </c>
      <c r="AJ11" s="285">
        <v>0</v>
      </c>
      <c r="AK11" s="285">
        <v>0</v>
      </c>
      <c r="AL11" s="285">
        <v>11861</v>
      </c>
      <c r="AM11" s="285">
        <f t="shared" si="15"/>
        <v>156</v>
      </c>
      <c r="AN11" s="285">
        <v>0</v>
      </c>
      <c r="AO11" s="285">
        <v>0</v>
      </c>
      <c r="AP11" s="285">
        <v>156</v>
      </c>
      <c r="AQ11" s="285">
        <f t="shared" si="16"/>
        <v>254</v>
      </c>
      <c r="AR11" s="285">
        <v>0</v>
      </c>
      <c r="AS11" s="285">
        <v>0</v>
      </c>
      <c r="AT11" s="285">
        <v>254</v>
      </c>
      <c r="AU11" s="285">
        <f t="shared" si="17"/>
        <v>1</v>
      </c>
      <c r="AV11" s="285">
        <v>0</v>
      </c>
      <c r="AW11" s="285">
        <v>0</v>
      </c>
      <c r="AX11" s="285">
        <v>1</v>
      </c>
      <c r="AY11" s="285">
        <f t="shared" si="18"/>
        <v>121</v>
      </c>
      <c r="AZ11" s="285">
        <v>0</v>
      </c>
      <c r="BA11" s="285">
        <v>0</v>
      </c>
      <c r="BB11" s="285">
        <v>121</v>
      </c>
      <c r="BC11" s="284">
        <f t="shared" si="19"/>
        <v>5040</v>
      </c>
      <c r="BD11" s="284">
        <f t="shared" si="20"/>
        <v>437</v>
      </c>
      <c r="BE11" s="285">
        <v>0</v>
      </c>
      <c r="BF11" s="285">
        <v>251</v>
      </c>
      <c r="BG11" s="285">
        <v>40</v>
      </c>
      <c r="BH11" s="285">
        <v>0</v>
      </c>
      <c r="BI11" s="285">
        <v>0</v>
      </c>
      <c r="BJ11" s="285">
        <v>146</v>
      </c>
      <c r="BK11" s="284">
        <f t="shared" si="21"/>
        <v>4603</v>
      </c>
      <c r="BL11" s="285">
        <v>0</v>
      </c>
      <c r="BM11" s="285">
        <v>4396</v>
      </c>
      <c r="BN11" s="285">
        <v>73</v>
      </c>
      <c r="BO11" s="285">
        <v>12</v>
      </c>
      <c r="BP11" s="285">
        <v>51</v>
      </c>
      <c r="BQ11" s="285">
        <v>71</v>
      </c>
      <c r="BR11" s="285">
        <f t="shared" si="22"/>
        <v>18777</v>
      </c>
      <c r="BS11" s="285">
        <f t="shared" si="23"/>
        <v>0</v>
      </c>
      <c r="BT11" s="285">
        <f t="shared" si="24"/>
        <v>16277</v>
      </c>
      <c r="BU11" s="285">
        <f t="shared" si="25"/>
        <v>910</v>
      </c>
      <c r="BV11" s="285">
        <f t="shared" si="26"/>
        <v>1440</v>
      </c>
      <c r="BW11" s="285">
        <f t="shared" si="27"/>
        <v>0</v>
      </c>
      <c r="BX11" s="285">
        <f t="shared" si="28"/>
        <v>150</v>
      </c>
      <c r="BY11" s="284">
        <f t="shared" si="29"/>
        <v>18340</v>
      </c>
      <c r="BZ11" s="285">
        <f t="shared" si="30"/>
        <v>0</v>
      </c>
      <c r="CA11" s="285">
        <f t="shared" si="31"/>
        <v>16026</v>
      </c>
      <c r="CB11" s="285">
        <f t="shared" si="32"/>
        <v>870</v>
      </c>
      <c r="CC11" s="285">
        <f t="shared" si="33"/>
        <v>1440</v>
      </c>
      <c r="CD11" s="285">
        <f t="shared" si="34"/>
        <v>0</v>
      </c>
      <c r="CE11" s="285">
        <f t="shared" si="35"/>
        <v>4</v>
      </c>
      <c r="CF11" s="284">
        <f t="shared" si="36"/>
        <v>437</v>
      </c>
      <c r="CG11" s="285">
        <f t="shared" si="37"/>
        <v>0</v>
      </c>
      <c r="CH11" s="285">
        <f t="shared" si="38"/>
        <v>251</v>
      </c>
      <c r="CI11" s="285">
        <f t="shared" si="39"/>
        <v>40</v>
      </c>
      <c r="CJ11" s="285">
        <f t="shared" si="40"/>
        <v>0</v>
      </c>
      <c r="CK11" s="285">
        <f t="shared" si="41"/>
        <v>0</v>
      </c>
      <c r="CL11" s="285">
        <f t="shared" si="42"/>
        <v>146</v>
      </c>
      <c r="CM11" s="285">
        <f t="shared" si="43"/>
        <v>16996</v>
      </c>
      <c r="CN11" s="285">
        <f t="shared" si="44"/>
        <v>0</v>
      </c>
      <c r="CO11" s="285">
        <f t="shared" si="45"/>
        <v>16257</v>
      </c>
      <c r="CP11" s="285">
        <f t="shared" si="46"/>
        <v>229</v>
      </c>
      <c r="CQ11" s="285">
        <f t="shared" si="47"/>
        <v>266</v>
      </c>
      <c r="CR11" s="285">
        <f t="shared" si="48"/>
        <v>52</v>
      </c>
      <c r="CS11" s="285">
        <f t="shared" si="49"/>
        <v>192</v>
      </c>
      <c r="CT11" s="284">
        <f t="shared" si="50"/>
        <v>12393</v>
      </c>
      <c r="CU11" s="285">
        <f t="shared" si="51"/>
        <v>0</v>
      </c>
      <c r="CV11" s="285">
        <f t="shared" si="52"/>
        <v>11861</v>
      </c>
      <c r="CW11" s="285">
        <f t="shared" si="53"/>
        <v>156</v>
      </c>
      <c r="CX11" s="285">
        <f t="shared" si="54"/>
        <v>254</v>
      </c>
      <c r="CY11" s="285">
        <f t="shared" si="55"/>
        <v>1</v>
      </c>
      <c r="CZ11" s="285">
        <f t="shared" si="56"/>
        <v>121</v>
      </c>
      <c r="DA11" s="284">
        <f t="shared" si="57"/>
        <v>4603</v>
      </c>
      <c r="DB11" s="285">
        <f t="shared" si="58"/>
        <v>0</v>
      </c>
      <c r="DC11" s="285">
        <f t="shared" si="59"/>
        <v>4396</v>
      </c>
      <c r="DD11" s="285">
        <f t="shared" si="60"/>
        <v>73</v>
      </c>
      <c r="DE11" s="285">
        <f t="shared" si="61"/>
        <v>12</v>
      </c>
      <c r="DF11" s="285">
        <f t="shared" si="62"/>
        <v>51</v>
      </c>
      <c r="DG11" s="285">
        <f t="shared" si="63"/>
        <v>71</v>
      </c>
      <c r="DH11" s="285">
        <v>0</v>
      </c>
      <c r="DI11" s="284">
        <f t="shared" si="64"/>
        <v>0</v>
      </c>
      <c r="DJ11" s="285">
        <v>0</v>
      </c>
      <c r="DK11" s="285">
        <v>0</v>
      </c>
      <c r="DL11" s="285">
        <v>0</v>
      </c>
      <c r="DM11" s="285">
        <v>0</v>
      </c>
    </row>
    <row r="12" spans="1:117" s="283" customFormat="1" ht="12" customHeight="1">
      <c r="A12" s="277" t="s">
        <v>561</v>
      </c>
      <c r="B12" s="278" t="s">
        <v>571</v>
      </c>
      <c r="C12" s="277" t="s">
        <v>572</v>
      </c>
      <c r="D12" s="297">
        <f t="shared" si="4"/>
        <v>25678</v>
      </c>
      <c r="E12" s="297">
        <f t="shared" si="5"/>
        <v>16359</v>
      </c>
      <c r="F12" s="297">
        <f t="shared" si="6"/>
        <v>0</v>
      </c>
      <c r="G12" s="297">
        <v>0</v>
      </c>
      <c r="H12" s="297">
        <v>0</v>
      </c>
      <c r="I12" s="297">
        <v>0</v>
      </c>
      <c r="J12" s="297">
        <f t="shared" si="7"/>
        <v>11467</v>
      </c>
      <c r="K12" s="297">
        <v>0</v>
      </c>
      <c r="L12" s="297">
        <v>11467</v>
      </c>
      <c r="M12" s="297">
        <v>0</v>
      </c>
      <c r="N12" s="297">
        <f t="shared" si="8"/>
        <v>629</v>
      </c>
      <c r="O12" s="297">
        <v>0</v>
      </c>
      <c r="P12" s="297">
        <v>629</v>
      </c>
      <c r="Q12" s="297">
        <v>0</v>
      </c>
      <c r="R12" s="297">
        <f t="shared" si="9"/>
        <v>4263</v>
      </c>
      <c r="S12" s="297">
        <v>0</v>
      </c>
      <c r="T12" s="297">
        <v>4263</v>
      </c>
      <c r="U12" s="297">
        <v>0</v>
      </c>
      <c r="V12" s="297">
        <f t="shared" si="10"/>
        <v>0</v>
      </c>
      <c r="W12" s="297">
        <v>0</v>
      </c>
      <c r="X12" s="297">
        <v>0</v>
      </c>
      <c r="Y12" s="297">
        <v>0</v>
      </c>
      <c r="Z12" s="297">
        <f t="shared" si="11"/>
        <v>0</v>
      </c>
      <c r="AA12" s="297">
        <v>0</v>
      </c>
      <c r="AB12" s="297">
        <v>0</v>
      </c>
      <c r="AC12" s="297">
        <v>0</v>
      </c>
      <c r="AD12" s="297">
        <f t="shared" si="12"/>
        <v>8302</v>
      </c>
      <c r="AE12" s="297">
        <f t="shared" si="13"/>
        <v>0</v>
      </c>
      <c r="AF12" s="297">
        <v>0</v>
      </c>
      <c r="AG12" s="297">
        <v>0</v>
      </c>
      <c r="AH12" s="297">
        <v>0</v>
      </c>
      <c r="AI12" s="297">
        <f t="shared" si="14"/>
        <v>7917</v>
      </c>
      <c r="AJ12" s="297">
        <v>0</v>
      </c>
      <c r="AK12" s="297">
        <v>0</v>
      </c>
      <c r="AL12" s="297">
        <v>7917</v>
      </c>
      <c r="AM12" s="297">
        <f t="shared" si="15"/>
        <v>385</v>
      </c>
      <c r="AN12" s="297">
        <v>0</v>
      </c>
      <c r="AO12" s="297">
        <v>0</v>
      </c>
      <c r="AP12" s="297">
        <v>385</v>
      </c>
      <c r="AQ12" s="297">
        <f t="shared" si="16"/>
        <v>0</v>
      </c>
      <c r="AR12" s="297">
        <v>0</v>
      </c>
      <c r="AS12" s="297">
        <v>0</v>
      </c>
      <c r="AT12" s="297">
        <v>0</v>
      </c>
      <c r="AU12" s="297">
        <f t="shared" si="17"/>
        <v>0</v>
      </c>
      <c r="AV12" s="297">
        <v>0</v>
      </c>
      <c r="AW12" s="297">
        <v>0</v>
      </c>
      <c r="AX12" s="297">
        <v>0</v>
      </c>
      <c r="AY12" s="297">
        <f t="shared" si="18"/>
        <v>0</v>
      </c>
      <c r="AZ12" s="297">
        <v>0</v>
      </c>
      <c r="BA12" s="297">
        <v>0</v>
      </c>
      <c r="BB12" s="297">
        <v>0</v>
      </c>
      <c r="BC12" s="297">
        <f t="shared" si="19"/>
        <v>1017</v>
      </c>
      <c r="BD12" s="297">
        <f t="shared" si="20"/>
        <v>609</v>
      </c>
      <c r="BE12" s="297">
        <v>0</v>
      </c>
      <c r="BF12" s="297">
        <v>415</v>
      </c>
      <c r="BG12" s="297">
        <v>194</v>
      </c>
      <c r="BH12" s="297">
        <v>0</v>
      </c>
      <c r="BI12" s="297">
        <v>0</v>
      </c>
      <c r="BJ12" s="297">
        <v>0</v>
      </c>
      <c r="BK12" s="297">
        <f t="shared" si="21"/>
        <v>408</v>
      </c>
      <c r="BL12" s="297">
        <v>0</v>
      </c>
      <c r="BM12" s="297">
        <v>286</v>
      </c>
      <c r="BN12" s="297">
        <v>122</v>
      </c>
      <c r="BO12" s="297">
        <v>0</v>
      </c>
      <c r="BP12" s="297">
        <v>0</v>
      </c>
      <c r="BQ12" s="297">
        <v>0</v>
      </c>
      <c r="BR12" s="297">
        <f t="shared" si="22"/>
        <v>16968</v>
      </c>
      <c r="BS12" s="297">
        <f t="shared" si="23"/>
        <v>0</v>
      </c>
      <c r="BT12" s="297">
        <f t="shared" si="24"/>
        <v>11882</v>
      </c>
      <c r="BU12" s="297">
        <f t="shared" si="25"/>
        <v>823</v>
      </c>
      <c r="BV12" s="297">
        <f t="shared" si="26"/>
        <v>4263</v>
      </c>
      <c r="BW12" s="297">
        <f t="shared" si="27"/>
        <v>0</v>
      </c>
      <c r="BX12" s="297">
        <f t="shared" si="28"/>
        <v>0</v>
      </c>
      <c r="BY12" s="297">
        <f t="shared" si="29"/>
        <v>16359</v>
      </c>
      <c r="BZ12" s="297">
        <f t="shared" si="30"/>
        <v>0</v>
      </c>
      <c r="CA12" s="297">
        <f t="shared" si="31"/>
        <v>11467</v>
      </c>
      <c r="CB12" s="297">
        <f t="shared" si="32"/>
        <v>629</v>
      </c>
      <c r="CC12" s="297">
        <f t="shared" si="33"/>
        <v>4263</v>
      </c>
      <c r="CD12" s="297">
        <f t="shared" si="34"/>
        <v>0</v>
      </c>
      <c r="CE12" s="297">
        <f t="shared" si="35"/>
        <v>0</v>
      </c>
      <c r="CF12" s="297">
        <f t="shared" si="36"/>
        <v>609</v>
      </c>
      <c r="CG12" s="297">
        <f t="shared" si="37"/>
        <v>0</v>
      </c>
      <c r="CH12" s="297">
        <f t="shared" si="38"/>
        <v>415</v>
      </c>
      <c r="CI12" s="297">
        <f t="shared" si="39"/>
        <v>194</v>
      </c>
      <c r="CJ12" s="297">
        <f t="shared" si="40"/>
        <v>0</v>
      </c>
      <c r="CK12" s="297">
        <f t="shared" si="41"/>
        <v>0</v>
      </c>
      <c r="CL12" s="297">
        <f t="shared" si="42"/>
        <v>0</v>
      </c>
      <c r="CM12" s="297">
        <f t="shared" si="43"/>
        <v>8710</v>
      </c>
      <c r="CN12" s="297">
        <f t="shared" si="44"/>
        <v>0</v>
      </c>
      <c r="CO12" s="297">
        <f t="shared" si="45"/>
        <v>8203</v>
      </c>
      <c r="CP12" s="297">
        <f t="shared" si="46"/>
        <v>507</v>
      </c>
      <c r="CQ12" s="297">
        <f t="shared" si="47"/>
        <v>0</v>
      </c>
      <c r="CR12" s="297">
        <f t="shared" si="48"/>
        <v>0</v>
      </c>
      <c r="CS12" s="297">
        <f t="shared" si="49"/>
        <v>0</v>
      </c>
      <c r="CT12" s="297">
        <f t="shared" si="50"/>
        <v>8302</v>
      </c>
      <c r="CU12" s="297">
        <f t="shared" si="51"/>
        <v>0</v>
      </c>
      <c r="CV12" s="297">
        <f t="shared" si="52"/>
        <v>7917</v>
      </c>
      <c r="CW12" s="297">
        <f t="shared" si="53"/>
        <v>385</v>
      </c>
      <c r="CX12" s="297">
        <f t="shared" si="54"/>
        <v>0</v>
      </c>
      <c r="CY12" s="297">
        <f t="shared" si="55"/>
        <v>0</v>
      </c>
      <c r="CZ12" s="297">
        <f t="shared" si="56"/>
        <v>0</v>
      </c>
      <c r="DA12" s="297">
        <f t="shared" si="57"/>
        <v>408</v>
      </c>
      <c r="DB12" s="297">
        <f t="shared" si="58"/>
        <v>0</v>
      </c>
      <c r="DC12" s="297">
        <f t="shared" si="59"/>
        <v>286</v>
      </c>
      <c r="DD12" s="297">
        <f t="shared" si="60"/>
        <v>122</v>
      </c>
      <c r="DE12" s="297">
        <f t="shared" si="61"/>
        <v>0</v>
      </c>
      <c r="DF12" s="297">
        <f t="shared" si="62"/>
        <v>0</v>
      </c>
      <c r="DG12" s="297">
        <f t="shared" si="63"/>
        <v>0</v>
      </c>
      <c r="DH12" s="297">
        <v>0</v>
      </c>
      <c r="DI12" s="297">
        <f t="shared" si="64"/>
        <v>4</v>
      </c>
      <c r="DJ12" s="297">
        <v>0</v>
      </c>
      <c r="DK12" s="297">
        <v>4</v>
      </c>
      <c r="DL12" s="297">
        <v>0</v>
      </c>
      <c r="DM12" s="297">
        <v>0</v>
      </c>
    </row>
    <row r="13" spans="1:117" s="283" customFormat="1" ht="12" customHeight="1">
      <c r="A13" s="277" t="s">
        <v>561</v>
      </c>
      <c r="B13" s="278" t="s">
        <v>573</v>
      </c>
      <c r="C13" s="277" t="s">
        <v>574</v>
      </c>
      <c r="D13" s="297">
        <f t="shared" si="4"/>
        <v>13485</v>
      </c>
      <c r="E13" s="297">
        <f t="shared" si="5"/>
        <v>8577</v>
      </c>
      <c r="F13" s="297">
        <f t="shared" si="6"/>
        <v>0</v>
      </c>
      <c r="G13" s="297">
        <v>0</v>
      </c>
      <c r="H13" s="297">
        <v>0</v>
      </c>
      <c r="I13" s="297">
        <v>0</v>
      </c>
      <c r="J13" s="297">
        <f t="shared" si="7"/>
        <v>7157</v>
      </c>
      <c r="K13" s="297">
        <v>0</v>
      </c>
      <c r="L13" s="297">
        <v>7157</v>
      </c>
      <c r="M13" s="297">
        <v>0</v>
      </c>
      <c r="N13" s="297">
        <f t="shared" si="8"/>
        <v>407</v>
      </c>
      <c r="O13" s="297">
        <v>0</v>
      </c>
      <c r="P13" s="297">
        <v>407</v>
      </c>
      <c r="Q13" s="297">
        <v>0</v>
      </c>
      <c r="R13" s="297">
        <f t="shared" si="9"/>
        <v>1013</v>
      </c>
      <c r="S13" s="297">
        <v>0</v>
      </c>
      <c r="T13" s="297">
        <v>1013</v>
      </c>
      <c r="U13" s="297">
        <v>0</v>
      </c>
      <c r="V13" s="297">
        <f t="shared" si="10"/>
        <v>0</v>
      </c>
      <c r="W13" s="297">
        <v>0</v>
      </c>
      <c r="X13" s="297">
        <v>0</v>
      </c>
      <c r="Y13" s="297">
        <v>0</v>
      </c>
      <c r="Z13" s="297">
        <f t="shared" si="11"/>
        <v>0</v>
      </c>
      <c r="AA13" s="297">
        <v>0</v>
      </c>
      <c r="AB13" s="297">
        <v>0</v>
      </c>
      <c r="AC13" s="297">
        <v>0</v>
      </c>
      <c r="AD13" s="297">
        <f t="shared" si="12"/>
        <v>2571</v>
      </c>
      <c r="AE13" s="297">
        <f t="shared" si="13"/>
        <v>0</v>
      </c>
      <c r="AF13" s="297">
        <v>0</v>
      </c>
      <c r="AG13" s="297">
        <v>0</v>
      </c>
      <c r="AH13" s="297">
        <v>0</v>
      </c>
      <c r="AI13" s="297">
        <f t="shared" si="14"/>
        <v>2349</v>
      </c>
      <c r="AJ13" s="297">
        <v>0</v>
      </c>
      <c r="AK13" s="297">
        <v>0</v>
      </c>
      <c r="AL13" s="297">
        <v>2349</v>
      </c>
      <c r="AM13" s="297">
        <f t="shared" si="15"/>
        <v>174</v>
      </c>
      <c r="AN13" s="297">
        <v>0</v>
      </c>
      <c r="AO13" s="297">
        <v>0</v>
      </c>
      <c r="AP13" s="297">
        <v>174</v>
      </c>
      <c r="AQ13" s="297">
        <f t="shared" si="16"/>
        <v>48</v>
      </c>
      <c r="AR13" s="297">
        <v>0</v>
      </c>
      <c r="AS13" s="297">
        <v>0</v>
      </c>
      <c r="AT13" s="297">
        <v>48</v>
      </c>
      <c r="AU13" s="297">
        <f t="shared" si="17"/>
        <v>0</v>
      </c>
      <c r="AV13" s="297">
        <v>0</v>
      </c>
      <c r="AW13" s="297">
        <v>0</v>
      </c>
      <c r="AX13" s="297">
        <v>0</v>
      </c>
      <c r="AY13" s="297">
        <f t="shared" si="18"/>
        <v>0</v>
      </c>
      <c r="AZ13" s="297">
        <v>0</v>
      </c>
      <c r="BA13" s="297">
        <v>0</v>
      </c>
      <c r="BB13" s="297">
        <v>0</v>
      </c>
      <c r="BC13" s="297">
        <f t="shared" si="19"/>
        <v>2337</v>
      </c>
      <c r="BD13" s="297">
        <f t="shared" si="20"/>
        <v>1099</v>
      </c>
      <c r="BE13" s="297">
        <v>0</v>
      </c>
      <c r="BF13" s="297">
        <v>739</v>
      </c>
      <c r="BG13" s="297">
        <v>279</v>
      </c>
      <c r="BH13" s="297">
        <v>81</v>
      </c>
      <c r="BI13" s="297">
        <v>0</v>
      </c>
      <c r="BJ13" s="297">
        <v>0</v>
      </c>
      <c r="BK13" s="297">
        <f t="shared" si="21"/>
        <v>1238</v>
      </c>
      <c r="BL13" s="297">
        <v>0</v>
      </c>
      <c r="BM13" s="297">
        <v>1033</v>
      </c>
      <c r="BN13" s="297">
        <v>101</v>
      </c>
      <c r="BO13" s="297">
        <v>104</v>
      </c>
      <c r="BP13" s="297">
        <v>0</v>
      </c>
      <c r="BQ13" s="297">
        <v>0</v>
      </c>
      <c r="BR13" s="297">
        <f t="shared" si="22"/>
        <v>9676</v>
      </c>
      <c r="BS13" s="297">
        <f t="shared" si="23"/>
        <v>0</v>
      </c>
      <c r="BT13" s="297">
        <f t="shared" si="24"/>
        <v>7896</v>
      </c>
      <c r="BU13" s="297">
        <f t="shared" si="25"/>
        <v>686</v>
      </c>
      <c r="BV13" s="297">
        <f t="shared" si="26"/>
        <v>1094</v>
      </c>
      <c r="BW13" s="297">
        <f t="shared" si="27"/>
        <v>0</v>
      </c>
      <c r="BX13" s="297">
        <f t="shared" si="28"/>
        <v>0</v>
      </c>
      <c r="BY13" s="297">
        <f t="shared" si="29"/>
        <v>8577</v>
      </c>
      <c r="BZ13" s="297">
        <f t="shared" si="30"/>
        <v>0</v>
      </c>
      <c r="CA13" s="297">
        <f t="shared" si="31"/>
        <v>7157</v>
      </c>
      <c r="CB13" s="297">
        <f t="shared" si="32"/>
        <v>407</v>
      </c>
      <c r="CC13" s="297">
        <f t="shared" si="33"/>
        <v>1013</v>
      </c>
      <c r="CD13" s="297">
        <f t="shared" si="34"/>
        <v>0</v>
      </c>
      <c r="CE13" s="297">
        <f t="shared" si="35"/>
        <v>0</v>
      </c>
      <c r="CF13" s="297">
        <f t="shared" si="36"/>
        <v>1099</v>
      </c>
      <c r="CG13" s="297">
        <f t="shared" si="37"/>
        <v>0</v>
      </c>
      <c r="CH13" s="297">
        <f t="shared" si="38"/>
        <v>739</v>
      </c>
      <c r="CI13" s="297">
        <f t="shared" si="39"/>
        <v>279</v>
      </c>
      <c r="CJ13" s="297">
        <f t="shared" si="40"/>
        <v>81</v>
      </c>
      <c r="CK13" s="297">
        <f t="shared" si="41"/>
        <v>0</v>
      </c>
      <c r="CL13" s="297">
        <f t="shared" si="42"/>
        <v>0</v>
      </c>
      <c r="CM13" s="297">
        <f t="shared" si="43"/>
        <v>3809</v>
      </c>
      <c r="CN13" s="297">
        <f t="shared" si="44"/>
        <v>0</v>
      </c>
      <c r="CO13" s="297">
        <f t="shared" si="45"/>
        <v>3382</v>
      </c>
      <c r="CP13" s="297">
        <f t="shared" si="46"/>
        <v>275</v>
      </c>
      <c r="CQ13" s="297">
        <f t="shared" si="47"/>
        <v>152</v>
      </c>
      <c r="CR13" s="297">
        <f t="shared" si="48"/>
        <v>0</v>
      </c>
      <c r="CS13" s="297">
        <f t="shared" si="49"/>
        <v>0</v>
      </c>
      <c r="CT13" s="297">
        <f t="shared" si="50"/>
        <v>2571</v>
      </c>
      <c r="CU13" s="297">
        <f t="shared" si="51"/>
        <v>0</v>
      </c>
      <c r="CV13" s="297">
        <f t="shared" si="52"/>
        <v>2349</v>
      </c>
      <c r="CW13" s="297">
        <f t="shared" si="53"/>
        <v>174</v>
      </c>
      <c r="CX13" s="297">
        <f t="shared" si="54"/>
        <v>48</v>
      </c>
      <c r="CY13" s="297">
        <f t="shared" si="55"/>
        <v>0</v>
      </c>
      <c r="CZ13" s="297">
        <f t="shared" si="56"/>
        <v>0</v>
      </c>
      <c r="DA13" s="297">
        <f t="shared" si="57"/>
        <v>1238</v>
      </c>
      <c r="DB13" s="297">
        <f t="shared" si="58"/>
        <v>0</v>
      </c>
      <c r="DC13" s="297">
        <f t="shared" si="59"/>
        <v>1033</v>
      </c>
      <c r="DD13" s="297">
        <f t="shared" si="60"/>
        <v>101</v>
      </c>
      <c r="DE13" s="297">
        <f t="shared" si="61"/>
        <v>104</v>
      </c>
      <c r="DF13" s="297">
        <f t="shared" si="62"/>
        <v>0</v>
      </c>
      <c r="DG13" s="297">
        <f t="shared" si="63"/>
        <v>0</v>
      </c>
      <c r="DH13" s="297">
        <v>0</v>
      </c>
      <c r="DI13" s="297">
        <f t="shared" si="64"/>
        <v>0</v>
      </c>
      <c r="DJ13" s="297">
        <v>0</v>
      </c>
      <c r="DK13" s="297">
        <v>0</v>
      </c>
      <c r="DL13" s="297">
        <v>0</v>
      </c>
      <c r="DM13" s="297">
        <v>0</v>
      </c>
    </row>
    <row r="14" spans="1:117" s="283" customFormat="1" ht="12" customHeight="1">
      <c r="A14" s="277" t="s">
        <v>561</v>
      </c>
      <c r="B14" s="278" t="s">
        <v>575</v>
      </c>
      <c r="C14" s="277" t="s">
        <v>576</v>
      </c>
      <c r="D14" s="297">
        <f t="shared" si="4"/>
        <v>9318</v>
      </c>
      <c r="E14" s="297">
        <f t="shared" si="5"/>
        <v>5862</v>
      </c>
      <c r="F14" s="297">
        <f t="shared" si="6"/>
        <v>0</v>
      </c>
      <c r="G14" s="297">
        <v>0</v>
      </c>
      <c r="H14" s="297">
        <v>0</v>
      </c>
      <c r="I14" s="297">
        <v>0</v>
      </c>
      <c r="J14" s="297">
        <f t="shared" si="7"/>
        <v>4315</v>
      </c>
      <c r="K14" s="297">
        <v>0</v>
      </c>
      <c r="L14" s="297">
        <v>4315</v>
      </c>
      <c r="M14" s="297">
        <v>0</v>
      </c>
      <c r="N14" s="297">
        <f t="shared" si="8"/>
        <v>327</v>
      </c>
      <c r="O14" s="297">
        <v>0</v>
      </c>
      <c r="P14" s="297">
        <v>327</v>
      </c>
      <c r="Q14" s="297">
        <v>0</v>
      </c>
      <c r="R14" s="297">
        <f t="shared" si="9"/>
        <v>1149</v>
      </c>
      <c r="S14" s="297">
        <v>0</v>
      </c>
      <c r="T14" s="297">
        <v>1149</v>
      </c>
      <c r="U14" s="297">
        <v>0</v>
      </c>
      <c r="V14" s="297">
        <f t="shared" si="10"/>
        <v>0</v>
      </c>
      <c r="W14" s="297">
        <v>0</v>
      </c>
      <c r="X14" s="297">
        <v>0</v>
      </c>
      <c r="Y14" s="297">
        <v>0</v>
      </c>
      <c r="Z14" s="297">
        <f t="shared" si="11"/>
        <v>71</v>
      </c>
      <c r="AA14" s="297">
        <v>0</v>
      </c>
      <c r="AB14" s="297">
        <v>71</v>
      </c>
      <c r="AC14" s="297">
        <v>0</v>
      </c>
      <c r="AD14" s="297">
        <f t="shared" si="12"/>
        <v>2101</v>
      </c>
      <c r="AE14" s="297">
        <f t="shared" si="13"/>
        <v>0</v>
      </c>
      <c r="AF14" s="297">
        <v>0</v>
      </c>
      <c r="AG14" s="297">
        <v>0</v>
      </c>
      <c r="AH14" s="297">
        <v>0</v>
      </c>
      <c r="AI14" s="297">
        <f t="shared" si="14"/>
        <v>1913</v>
      </c>
      <c r="AJ14" s="297">
        <v>0</v>
      </c>
      <c r="AK14" s="297">
        <v>0</v>
      </c>
      <c r="AL14" s="297">
        <v>1913</v>
      </c>
      <c r="AM14" s="297">
        <f t="shared" si="15"/>
        <v>55</v>
      </c>
      <c r="AN14" s="297">
        <v>0</v>
      </c>
      <c r="AO14" s="297">
        <v>0</v>
      </c>
      <c r="AP14" s="297">
        <v>55</v>
      </c>
      <c r="AQ14" s="297">
        <f t="shared" si="16"/>
        <v>64</v>
      </c>
      <c r="AR14" s="297">
        <v>0</v>
      </c>
      <c r="AS14" s="297">
        <v>0</v>
      </c>
      <c r="AT14" s="297">
        <v>64</v>
      </c>
      <c r="AU14" s="297">
        <f t="shared" si="17"/>
        <v>0</v>
      </c>
      <c r="AV14" s="297">
        <v>0</v>
      </c>
      <c r="AW14" s="297">
        <v>0</v>
      </c>
      <c r="AX14" s="297">
        <v>0</v>
      </c>
      <c r="AY14" s="297">
        <f t="shared" si="18"/>
        <v>69</v>
      </c>
      <c r="AZ14" s="297">
        <v>0</v>
      </c>
      <c r="BA14" s="297">
        <v>0</v>
      </c>
      <c r="BB14" s="297">
        <v>69</v>
      </c>
      <c r="BC14" s="297">
        <f t="shared" si="19"/>
        <v>1355</v>
      </c>
      <c r="BD14" s="297">
        <f t="shared" si="20"/>
        <v>577</v>
      </c>
      <c r="BE14" s="297">
        <v>0</v>
      </c>
      <c r="BF14" s="297">
        <v>326</v>
      </c>
      <c r="BG14" s="297">
        <v>39</v>
      </c>
      <c r="BH14" s="297">
        <v>113</v>
      </c>
      <c r="BI14" s="297">
        <v>0</v>
      </c>
      <c r="BJ14" s="297">
        <v>99</v>
      </c>
      <c r="BK14" s="297">
        <f t="shared" si="21"/>
        <v>778</v>
      </c>
      <c r="BL14" s="297">
        <v>0</v>
      </c>
      <c r="BM14" s="297">
        <v>585</v>
      </c>
      <c r="BN14" s="297">
        <v>14</v>
      </c>
      <c r="BO14" s="297">
        <v>144</v>
      </c>
      <c r="BP14" s="297">
        <v>0</v>
      </c>
      <c r="BQ14" s="297">
        <v>35</v>
      </c>
      <c r="BR14" s="297">
        <f t="shared" si="22"/>
        <v>6439</v>
      </c>
      <c r="BS14" s="297">
        <f t="shared" si="23"/>
        <v>0</v>
      </c>
      <c r="BT14" s="297">
        <f t="shared" si="24"/>
        <v>4641</v>
      </c>
      <c r="BU14" s="297">
        <f t="shared" si="25"/>
        <v>366</v>
      </c>
      <c r="BV14" s="297">
        <f t="shared" si="26"/>
        <v>1262</v>
      </c>
      <c r="BW14" s="297">
        <f t="shared" si="27"/>
        <v>0</v>
      </c>
      <c r="BX14" s="297">
        <f t="shared" si="28"/>
        <v>170</v>
      </c>
      <c r="BY14" s="297">
        <f t="shared" si="29"/>
        <v>5862</v>
      </c>
      <c r="BZ14" s="297">
        <f t="shared" si="30"/>
        <v>0</v>
      </c>
      <c r="CA14" s="297">
        <f t="shared" si="31"/>
        <v>4315</v>
      </c>
      <c r="CB14" s="297">
        <f t="shared" si="32"/>
        <v>327</v>
      </c>
      <c r="CC14" s="297">
        <f t="shared" si="33"/>
        <v>1149</v>
      </c>
      <c r="CD14" s="297">
        <f t="shared" si="34"/>
        <v>0</v>
      </c>
      <c r="CE14" s="297">
        <f t="shared" si="35"/>
        <v>71</v>
      </c>
      <c r="CF14" s="297">
        <f t="shared" si="36"/>
        <v>577</v>
      </c>
      <c r="CG14" s="297">
        <f t="shared" si="37"/>
        <v>0</v>
      </c>
      <c r="CH14" s="297">
        <f t="shared" si="38"/>
        <v>326</v>
      </c>
      <c r="CI14" s="297">
        <f t="shared" si="39"/>
        <v>39</v>
      </c>
      <c r="CJ14" s="297">
        <f t="shared" si="40"/>
        <v>113</v>
      </c>
      <c r="CK14" s="297">
        <f t="shared" si="41"/>
        <v>0</v>
      </c>
      <c r="CL14" s="297">
        <f t="shared" si="42"/>
        <v>99</v>
      </c>
      <c r="CM14" s="297">
        <f t="shared" si="43"/>
        <v>2879</v>
      </c>
      <c r="CN14" s="297">
        <f t="shared" si="44"/>
        <v>0</v>
      </c>
      <c r="CO14" s="297">
        <f t="shared" si="45"/>
        <v>2498</v>
      </c>
      <c r="CP14" s="297">
        <f t="shared" si="46"/>
        <v>69</v>
      </c>
      <c r="CQ14" s="297">
        <f t="shared" si="47"/>
        <v>208</v>
      </c>
      <c r="CR14" s="297">
        <f t="shared" si="48"/>
        <v>0</v>
      </c>
      <c r="CS14" s="297">
        <f t="shared" si="49"/>
        <v>104</v>
      </c>
      <c r="CT14" s="297">
        <f t="shared" si="50"/>
        <v>2101</v>
      </c>
      <c r="CU14" s="297">
        <f t="shared" si="51"/>
        <v>0</v>
      </c>
      <c r="CV14" s="297">
        <f t="shared" si="52"/>
        <v>1913</v>
      </c>
      <c r="CW14" s="297">
        <f t="shared" si="53"/>
        <v>55</v>
      </c>
      <c r="CX14" s="297">
        <f t="shared" si="54"/>
        <v>64</v>
      </c>
      <c r="CY14" s="297">
        <f t="shared" si="55"/>
        <v>0</v>
      </c>
      <c r="CZ14" s="297">
        <f t="shared" si="56"/>
        <v>69</v>
      </c>
      <c r="DA14" s="297">
        <f t="shared" si="57"/>
        <v>778</v>
      </c>
      <c r="DB14" s="297">
        <f t="shared" si="58"/>
        <v>0</v>
      </c>
      <c r="DC14" s="297">
        <f t="shared" si="59"/>
        <v>585</v>
      </c>
      <c r="DD14" s="297">
        <f t="shared" si="60"/>
        <v>14</v>
      </c>
      <c r="DE14" s="297">
        <f t="shared" si="61"/>
        <v>144</v>
      </c>
      <c r="DF14" s="297">
        <f t="shared" si="62"/>
        <v>0</v>
      </c>
      <c r="DG14" s="297">
        <f t="shared" si="63"/>
        <v>35</v>
      </c>
      <c r="DH14" s="297">
        <v>0</v>
      </c>
      <c r="DI14" s="297">
        <f t="shared" si="64"/>
        <v>0</v>
      </c>
      <c r="DJ14" s="297">
        <v>0</v>
      </c>
      <c r="DK14" s="297">
        <v>0</v>
      </c>
      <c r="DL14" s="297">
        <v>0</v>
      </c>
      <c r="DM14" s="297">
        <v>0</v>
      </c>
    </row>
    <row r="15" spans="1:117" s="283" customFormat="1" ht="12" customHeight="1">
      <c r="A15" s="277" t="s">
        <v>561</v>
      </c>
      <c r="B15" s="278" t="s">
        <v>577</v>
      </c>
      <c r="C15" s="277" t="s">
        <v>578</v>
      </c>
      <c r="D15" s="297">
        <f t="shared" si="4"/>
        <v>39935</v>
      </c>
      <c r="E15" s="297">
        <f t="shared" si="5"/>
        <v>25588</v>
      </c>
      <c r="F15" s="297">
        <f t="shared" si="6"/>
        <v>0</v>
      </c>
      <c r="G15" s="297">
        <v>0</v>
      </c>
      <c r="H15" s="297">
        <v>0</v>
      </c>
      <c r="I15" s="297">
        <v>0</v>
      </c>
      <c r="J15" s="297">
        <f t="shared" si="7"/>
        <v>20715</v>
      </c>
      <c r="K15" s="297">
        <v>0</v>
      </c>
      <c r="L15" s="297">
        <v>20615</v>
      </c>
      <c r="M15" s="297">
        <v>100</v>
      </c>
      <c r="N15" s="297">
        <f t="shared" si="8"/>
        <v>1313</v>
      </c>
      <c r="O15" s="297">
        <v>0</v>
      </c>
      <c r="P15" s="297">
        <v>1303</v>
      </c>
      <c r="Q15" s="297">
        <v>10</v>
      </c>
      <c r="R15" s="297">
        <f t="shared" si="9"/>
        <v>3519</v>
      </c>
      <c r="S15" s="297">
        <v>0</v>
      </c>
      <c r="T15" s="297">
        <v>3519</v>
      </c>
      <c r="U15" s="297">
        <v>0</v>
      </c>
      <c r="V15" s="297">
        <f t="shared" si="10"/>
        <v>0</v>
      </c>
      <c r="W15" s="297">
        <v>0</v>
      </c>
      <c r="X15" s="297">
        <v>0</v>
      </c>
      <c r="Y15" s="297">
        <v>0</v>
      </c>
      <c r="Z15" s="297">
        <f t="shared" si="11"/>
        <v>41</v>
      </c>
      <c r="AA15" s="297">
        <v>0</v>
      </c>
      <c r="AB15" s="297">
        <v>0</v>
      </c>
      <c r="AC15" s="297">
        <v>41</v>
      </c>
      <c r="AD15" s="297">
        <f t="shared" si="12"/>
        <v>6065</v>
      </c>
      <c r="AE15" s="297">
        <f t="shared" si="13"/>
        <v>0</v>
      </c>
      <c r="AF15" s="297">
        <v>0</v>
      </c>
      <c r="AG15" s="297">
        <v>0</v>
      </c>
      <c r="AH15" s="297">
        <v>0</v>
      </c>
      <c r="AI15" s="297">
        <f t="shared" si="14"/>
        <v>5861</v>
      </c>
      <c r="AJ15" s="297">
        <v>0</v>
      </c>
      <c r="AK15" s="297">
        <v>0</v>
      </c>
      <c r="AL15" s="297">
        <v>5861</v>
      </c>
      <c r="AM15" s="297">
        <f t="shared" si="15"/>
        <v>118</v>
      </c>
      <c r="AN15" s="297">
        <v>0</v>
      </c>
      <c r="AO15" s="297">
        <v>0</v>
      </c>
      <c r="AP15" s="297">
        <v>118</v>
      </c>
      <c r="AQ15" s="297">
        <f t="shared" si="16"/>
        <v>16</v>
      </c>
      <c r="AR15" s="297">
        <v>0</v>
      </c>
      <c r="AS15" s="297">
        <v>0</v>
      </c>
      <c r="AT15" s="297">
        <v>16</v>
      </c>
      <c r="AU15" s="297">
        <f t="shared" si="17"/>
        <v>0</v>
      </c>
      <c r="AV15" s="297">
        <v>0</v>
      </c>
      <c r="AW15" s="297">
        <v>0</v>
      </c>
      <c r="AX15" s="297">
        <v>0</v>
      </c>
      <c r="AY15" s="297">
        <f t="shared" si="18"/>
        <v>70</v>
      </c>
      <c r="AZ15" s="297">
        <v>0</v>
      </c>
      <c r="BA15" s="297">
        <v>0</v>
      </c>
      <c r="BB15" s="297">
        <v>70</v>
      </c>
      <c r="BC15" s="297">
        <f t="shared" si="19"/>
        <v>8282</v>
      </c>
      <c r="BD15" s="297">
        <f t="shared" si="20"/>
        <v>1144</v>
      </c>
      <c r="BE15" s="297">
        <v>0</v>
      </c>
      <c r="BF15" s="297">
        <v>860</v>
      </c>
      <c r="BG15" s="297">
        <v>100</v>
      </c>
      <c r="BH15" s="297">
        <v>3</v>
      </c>
      <c r="BI15" s="297">
        <v>31</v>
      </c>
      <c r="BJ15" s="297">
        <v>150</v>
      </c>
      <c r="BK15" s="297">
        <f t="shared" si="21"/>
        <v>7138</v>
      </c>
      <c r="BL15" s="297">
        <v>0</v>
      </c>
      <c r="BM15" s="297">
        <v>6941</v>
      </c>
      <c r="BN15" s="297">
        <v>73</v>
      </c>
      <c r="BO15" s="297">
        <v>76</v>
      </c>
      <c r="BP15" s="297">
        <v>0</v>
      </c>
      <c r="BQ15" s="297">
        <v>48</v>
      </c>
      <c r="BR15" s="297">
        <f t="shared" si="22"/>
        <v>26732</v>
      </c>
      <c r="BS15" s="297">
        <f t="shared" si="23"/>
        <v>0</v>
      </c>
      <c r="BT15" s="297">
        <f t="shared" si="24"/>
        <v>21575</v>
      </c>
      <c r="BU15" s="297">
        <f t="shared" si="25"/>
        <v>1413</v>
      </c>
      <c r="BV15" s="297">
        <f t="shared" si="26"/>
        <v>3522</v>
      </c>
      <c r="BW15" s="297">
        <f t="shared" si="27"/>
        <v>31</v>
      </c>
      <c r="BX15" s="297">
        <f t="shared" si="28"/>
        <v>191</v>
      </c>
      <c r="BY15" s="297">
        <f t="shared" si="29"/>
        <v>25588</v>
      </c>
      <c r="BZ15" s="297">
        <f t="shared" si="30"/>
        <v>0</v>
      </c>
      <c r="CA15" s="297">
        <f t="shared" si="31"/>
        <v>20715</v>
      </c>
      <c r="CB15" s="297">
        <f t="shared" si="32"/>
        <v>1313</v>
      </c>
      <c r="CC15" s="297">
        <f t="shared" si="33"/>
        <v>3519</v>
      </c>
      <c r="CD15" s="297">
        <f t="shared" si="34"/>
        <v>0</v>
      </c>
      <c r="CE15" s="297">
        <f t="shared" si="35"/>
        <v>41</v>
      </c>
      <c r="CF15" s="297">
        <f t="shared" si="36"/>
        <v>1144</v>
      </c>
      <c r="CG15" s="297">
        <f t="shared" si="37"/>
        <v>0</v>
      </c>
      <c r="CH15" s="297">
        <f t="shared" si="38"/>
        <v>860</v>
      </c>
      <c r="CI15" s="297">
        <f t="shared" si="39"/>
        <v>100</v>
      </c>
      <c r="CJ15" s="297">
        <f t="shared" si="40"/>
        <v>3</v>
      </c>
      <c r="CK15" s="297">
        <f t="shared" si="41"/>
        <v>31</v>
      </c>
      <c r="CL15" s="297">
        <f t="shared" si="42"/>
        <v>150</v>
      </c>
      <c r="CM15" s="297">
        <f t="shared" si="43"/>
        <v>13203</v>
      </c>
      <c r="CN15" s="297">
        <f t="shared" si="44"/>
        <v>0</v>
      </c>
      <c r="CO15" s="297">
        <f t="shared" si="45"/>
        <v>12802</v>
      </c>
      <c r="CP15" s="297">
        <f t="shared" si="46"/>
        <v>191</v>
      </c>
      <c r="CQ15" s="297">
        <f t="shared" si="47"/>
        <v>92</v>
      </c>
      <c r="CR15" s="297">
        <f t="shared" si="48"/>
        <v>0</v>
      </c>
      <c r="CS15" s="297">
        <f t="shared" si="49"/>
        <v>118</v>
      </c>
      <c r="CT15" s="297">
        <f t="shared" si="50"/>
        <v>6065</v>
      </c>
      <c r="CU15" s="297">
        <f t="shared" si="51"/>
        <v>0</v>
      </c>
      <c r="CV15" s="297">
        <f t="shared" si="52"/>
        <v>5861</v>
      </c>
      <c r="CW15" s="297">
        <f t="shared" si="53"/>
        <v>118</v>
      </c>
      <c r="CX15" s="297">
        <f t="shared" si="54"/>
        <v>16</v>
      </c>
      <c r="CY15" s="297">
        <f t="shared" si="55"/>
        <v>0</v>
      </c>
      <c r="CZ15" s="297">
        <f t="shared" si="56"/>
        <v>70</v>
      </c>
      <c r="DA15" s="297">
        <f t="shared" si="57"/>
        <v>7138</v>
      </c>
      <c r="DB15" s="297">
        <f t="shared" si="58"/>
        <v>0</v>
      </c>
      <c r="DC15" s="297">
        <f t="shared" si="59"/>
        <v>6941</v>
      </c>
      <c r="DD15" s="297">
        <f t="shared" si="60"/>
        <v>73</v>
      </c>
      <c r="DE15" s="297">
        <f t="shared" si="61"/>
        <v>76</v>
      </c>
      <c r="DF15" s="297">
        <f t="shared" si="62"/>
        <v>0</v>
      </c>
      <c r="DG15" s="297">
        <f t="shared" si="63"/>
        <v>48</v>
      </c>
      <c r="DH15" s="297">
        <v>0</v>
      </c>
      <c r="DI15" s="297">
        <f t="shared" si="64"/>
        <v>0</v>
      </c>
      <c r="DJ15" s="297">
        <v>0</v>
      </c>
      <c r="DK15" s="297">
        <v>0</v>
      </c>
      <c r="DL15" s="297">
        <v>0</v>
      </c>
      <c r="DM15" s="297">
        <v>0</v>
      </c>
    </row>
    <row r="16" spans="1:117" s="283" customFormat="1" ht="12" customHeight="1">
      <c r="A16" s="277" t="s">
        <v>561</v>
      </c>
      <c r="B16" s="278" t="s">
        <v>579</v>
      </c>
      <c r="C16" s="277" t="s">
        <v>580</v>
      </c>
      <c r="D16" s="297">
        <f t="shared" si="4"/>
        <v>4602</v>
      </c>
      <c r="E16" s="297">
        <f t="shared" si="5"/>
        <v>3238</v>
      </c>
      <c r="F16" s="297">
        <f t="shared" si="6"/>
        <v>0</v>
      </c>
      <c r="G16" s="297">
        <v>0</v>
      </c>
      <c r="H16" s="297">
        <v>0</v>
      </c>
      <c r="I16" s="297">
        <v>0</v>
      </c>
      <c r="J16" s="297">
        <f t="shared" si="7"/>
        <v>2580</v>
      </c>
      <c r="K16" s="297">
        <v>0</v>
      </c>
      <c r="L16" s="297">
        <v>2580</v>
      </c>
      <c r="M16" s="297">
        <v>0</v>
      </c>
      <c r="N16" s="297">
        <f t="shared" si="8"/>
        <v>8</v>
      </c>
      <c r="O16" s="297">
        <v>0</v>
      </c>
      <c r="P16" s="297">
        <v>8</v>
      </c>
      <c r="Q16" s="297">
        <v>0</v>
      </c>
      <c r="R16" s="297">
        <f t="shared" si="9"/>
        <v>650</v>
      </c>
      <c r="S16" s="297">
        <v>0</v>
      </c>
      <c r="T16" s="297">
        <v>650</v>
      </c>
      <c r="U16" s="297">
        <v>0</v>
      </c>
      <c r="V16" s="297">
        <f t="shared" si="10"/>
        <v>0</v>
      </c>
      <c r="W16" s="297">
        <v>0</v>
      </c>
      <c r="X16" s="297">
        <v>0</v>
      </c>
      <c r="Y16" s="297">
        <v>0</v>
      </c>
      <c r="Z16" s="297">
        <f t="shared" si="11"/>
        <v>0</v>
      </c>
      <c r="AA16" s="297">
        <v>0</v>
      </c>
      <c r="AB16" s="297">
        <v>0</v>
      </c>
      <c r="AC16" s="297">
        <v>0</v>
      </c>
      <c r="AD16" s="297">
        <f t="shared" si="12"/>
        <v>307</v>
      </c>
      <c r="AE16" s="297">
        <f t="shared" si="13"/>
        <v>0</v>
      </c>
      <c r="AF16" s="297">
        <v>0</v>
      </c>
      <c r="AG16" s="297">
        <v>0</v>
      </c>
      <c r="AH16" s="297">
        <v>0</v>
      </c>
      <c r="AI16" s="297">
        <f t="shared" si="14"/>
        <v>294</v>
      </c>
      <c r="AJ16" s="297">
        <v>0</v>
      </c>
      <c r="AK16" s="297">
        <v>0</v>
      </c>
      <c r="AL16" s="297">
        <v>294</v>
      </c>
      <c r="AM16" s="297">
        <f t="shared" si="15"/>
        <v>13</v>
      </c>
      <c r="AN16" s="297">
        <v>0</v>
      </c>
      <c r="AO16" s="297">
        <v>0</v>
      </c>
      <c r="AP16" s="297">
        <v>13</v>
      </c>
      <c r="AQ16" s="297">
        <f t="shared" si="16"/>
        <v>0</v>
      </c>
      <c r="AR16" s="297">
        <v>0</v>
      </c>
      <c r="AS16" s="297">
        <v>0</v>
      </c>
      <c r="AT16" s="297">
        <v>0</v>
      </c>
      <c r="AU16" s="297">
        <f t="shared" si="17"/>
        <v>0</v>
      </c>
      <c r="AV16" s="297">
        <v>0</v>
      </c>
      <c r="AW16" s="297">
        <v>0</v>
      </c>
      <c r="AX16" s="297">
        <v>0</v>
      </c>
      <c r="AY16" s="297">
        <f t="shared" si="18"/>
        <v>0</v>
      </c>
      <c r="AZ16" s="297">
        <v>0</v>
      </c>
      <c r="BA16" s="297">
        <v>0</v>
      </c>
      <c r="BB16" s="297">
        <v>0</v>
      </c>
      <c r="BC16" s="297">
        <f t="shared" si="19"/>
        <v>1057</v>
      </c>
      <c r="BD16" s="297">
        <f t="shared" si="20"/>
        <v>707</v>
      </c>
      <c r="BE16" s="297">
        <v>0</v>
      </c>
      <c r="BF16" s="297">
        <v>568</v>
      </c>
      <c r="BG16" s="297">
        <v>58</v>
      </c>
      <c r="BH16" s="297">
        <v>81</v>
      </c>
      <c r="BI16" s="297">
        <v>0</v>
      </c>
      <c r="BJ16" s="297">
        <v>0</v>
      </c>
      <c r="BK16" s="297">
        <f t="shared" si="21"/>
        <v>350</v>
      </c>
      <c r="BL16" s="297">
        <v>0</v>
      </c>
      <c r="BM16" s="297">
        <v>326</v>
      </c>
      <c r="BN16" s="297">
        <v>5</v>
      </c>
      <c r="BO16" s="297">
        <v>19</v>
      </c>
      <c r="BP16" s="297">
        <v>0</v>
      </c>
      <c r="BQ16" s="297">
        <v>0</v>
      </c>
      <c r="BR16" s="297">
        <f t="shared" si="22"/>
        <v>3945</v>
      </c>
      <c r="BS16" s="297">
        <f t="shared" si="23"/>
        <v>0</v>
      </c>
      <c r="BT16" s="297">
        <f t="shared" si="24"/>
        <v>3148</v>
      </c>
      <c r="BU16" s="297">
        <f t="shared" si="25"/>
        <v>66</v>
      </c>
      <c r="BV16" s="297">
        <f t="shared" si="26"/>
        <v>731</v>
      </c>
      <c r="BW16" s="297">
        <f t="shared" si="27"/>
        <v>0</v>
      </c>
      <c r="BX16" s="297">
        <f t="shared" si="28"/>
        <v>0</v>
      </c>
      <c r="BY16" s="297">
        <f t="shared" si="29"/>
        <v>3238</v>
      </c>
      <c r="BZ16" s="297">
        <f t="shared" si="30"/>
        <v>0</v>
      </c>
      <c r="CA16" s="297">
        <f t="shared" si="31"/>
        <v>2580</v>
      </c>
      <c r="CB16" s="297">
        <f t="shared" si="32"/>
        <v>8</v>
      </c>
      <c r="CC16" s="297">
        <f t="shared" si="33"/>
        <v>650</v>
      </c>
      <c r="CD16" s="297">
        <f t="shared" si="34"/>
        <v>0</v>
      </c>
      <c r="CE16" s="297">
        <f t="shared" si="35"/>
        <v>0</v>
      </c>
      <c r="CF16" s="297">
        <f t="shared" si="36"/>
        <v>707</v>
      </c>
      <c r="CG16" s="297">
        <f t="shared" si="37"/>
        <v>0</v>
      </c>
      <c r="CH16" s="297">
        <f t="shared" si="38"/>
        <v>568</v>
      </c>
      <c r="CI16" s="297">
        <f t="shared" si="39"/>
        <v>58</v>
      </c>
      <c r="CJ16" s="297">
        <f t="shared" si="40"/>
        <v>81</v>
      </c>
      <c r="CK16" s="297">
        <f t="shared" si="41"/>
        <v>0</v>
      </c>
      <c r="CL16" s="297">
        <f t="shared" si="42"/>
        <v>0</v>
      </c>
      <c r="CM16" s="297">
        <f t="shared" si="43"/>
        <v>657</v>
      </c>
      <c r="CN16" s="297">
        <f t="shared" si="44"/>
        <v>0</v>
      </c>
      <c r="CO16" s="297">
        <f t="shared" si="45"/>
        <v>620</v>
      </c>
      <c r="CP16" s="297">
        <f t="shared" si="46"/>
        <v>18</v>
      </c>
      <c r="CQ16" s="297">
        <f t="shared" si="47"/>
        <v>19</v>
      </c>
      <c r="CR16" s="297">
        <f t="shared" si="48"/>
        <v>0</v>
      </c>
      <c r="CS16" s="297">
        <f t="shared" si="49"/>
        <v>0</v>
      </c>
      <c r="CT16" s="297">
        <f t="shared" si="50"/>
        <v>307</v>
      </c>
      <c r="CU16" s="297">
        <f t="shared" si="51"/>
        <v>0</v>
      </c>
      <c r="CV16" s="297">
        <f t="shared" si="52"/>
        <v>294</v>
      </c>
      <c r="CW16" s="297">
        <f t="shared" si="53"/>
        <v>13</v>
      </c>
      <c r="CX16" s="297">
        <f t="shared" si="54"/>
        <v>0</v>
      </c>
      <c r="CY16" s="297">
        <f t="shared" si="55"/>
        <v>0</v>
      </c>
      <c r="CZ16" s="297">
        <f t="shared" si="56"/>
        <v>0</v>
      </c>
      <c r="DA16" s="297">
        <f t="shared" si="57"/>
        <v>350</v>
      </c>
      <c r="DB16" s="297">
        <f t="shared" si="58"/>
        <v>0</v>
      </c>
      <c r="DC16" s="297">
        <f t="shared" si="59"/>
        <v>326</v>
      </c>
      <c r="DD16" s="297">
        <f t="shared" si="60"/>
        <v>5</v>
      </c>
      <c r="DE16" s="297">
        <f t="shared" si="61"/>
        <v>19</v>
      </c>
      <c r="DF16" s="297">
        <f t="shared" si="62"/>
        <v>0</v>
      </c>
      <c r="DG16" s="297">
        <f t="shared" si="63"/>
        <v>0</v>
      </c>
      <c r="DH16" s="297">
        <v>0</v>
      </c>
      <c r="DI16" s="297">
        <f t="shared" si="64"/>
        <v>0</v>
      </c>
      <c r="DJ16" s="297">
        <v>0</v>
      </c>
      <c r="DK16" s="297">
        <v>0</v>
      </c>
      <c r="DL16" s="297">
        <v>0</v>
      </c>
      <c r="DM16" s="297">
        <v>0</v>
      </c>
    </row>
    <row r="17" spans="1:117" s="282" customFormat="1" ht="12" customHeight="1">
      <c r="A17" s="277" t="s">
        <v>561</v>
      </c>
      <c r="B17" s="278" t="s">
        <v>581</v>
      </c>
      <c r="C17" s="277" t="s">
        <v>582</v>
      </c>
      <c r="D17" s="297">
        <f t="shared" si="4"/>
        <v>14861</v>
      </c>
      <c r="E17" s="297">
        <f t="shared" si="5"/>
        <v>9098</v>
      </c>
      <c r="F17" s="297">
        <f t="shared" si="6"/>
        <v>7451</v>
      </c>
      <c r="G17" s="297">
        <v>0</v>
      </c>
      <c r="H17" s="297">
        <v>7451</v>
      </c>
      <c r="I17" s="297">
        <v>0</v>
      </c>
      <c r="J17" s="297">
        <f t="shared" si="7"/>
        <v>0</v>
      </c>
      <c r="K17" s="297">
        <v>0</v>
      </c>
      <c r="L17" s="297">
        <v>0</v>
      </c>
      <c r="M17" s="297">
        <v>0</v>
      </c>
      <c r="N17" s="297">
        <f t="shared" si="8"/>
        <v>0</v>
      </c>
      <c r="O17" s="297">
        <v>0</v>
      </c>
      <c r="P17" s="297">
        <v>0</v>
      </c>
      <c r="Q17" s="297">
        <v>0</v>
      </c>
      <c r="R17" s="297">
        <f t="shared" si="9"/>
        <v>1580</v>
      </c>
      <c r="S17" s="297">
        <v>0</v>
      </c>
      <c r="T17" s="297">
        <v>1580</v>
      </c>
      <c r="U17" s="297">
        <v>0</v>
      </c>
      <c r="V17" s="297">
        <f t="shared" si="10"/>
        <v>0</v>
      </c>
      <c r="W17" s="297">
        <v>0</v>
      </c>
      <c r="X17" s="297">
        <v>0</v>
      </c>
      <c r="Y17" s="297">
        <v>0</v>
      </c>
      <c r="Z17" s="297">
        <f t="shared" si="11"/>
        <v>67</v>
      </c>
      <c r="AA17" s="297">
        <v>0</v>
      </c>
      <c r="AB17" s="297">
        <v>64</v>
      </c>
      <c r="AC17" s="297">
        <v>3</v>
      </c>
      <c r="AD17" s="297">
        <f t="shared" si="12"/>
        <v>4394</v>
      </c>
      <c r="AE17" s="297">
        <f t="shared" si="13"/>
        <v>4394</v>
      </c>
      <c r="AF17" s="297">
        <v>89</v>
      </c>
      <c r="AG17" s="297">
        <v>0</v>
      </c>
      <c r="AH17" s="297">
        <v>4305</v>
      </c>
      <c r="AI17" s="297">
        <f t="shared" si="14"/>
        <v>0</v>
      </c>
      <c r="AJ17" s="297">
        <v>0</v>
      </c>
      <c r="AK17" s="297">
        <v>0</v>
      </c>
      <c r="AL17" s="297">
        <v>0</v>
      </c>
      <c r="AM17" s="297">
        <f t="shared" si="15"/>
        <v>0</v>
      </c>
      <c r="AN17" s="297">
        <v>0</v>
      </c>
      <c r="AO17" s="297">
        <v>0</v>
      </c>
      <c r="AP17" s="297">
        <v>0</v>
      </c>
      <c r="AQ17" s="297">
        <f t="shared" si="16"/>
        <v>0</v>
      </c>
      <c r="AR17" s="297">
        <v>0</v>
      </c>
      <c r="AS17" s="297">
        <v>0</v>
      </c>
      <c r="AT17" s="297">
        <v>0</v>
      </c>
      <c r="AU17" s="297">
        <f t="shared" si="17"/>
        <v>0</v>
      </c>
      <c r="AV17" s="297">
        <v>0</v>
      </c>
      <c r="AW17" s="297">
        <v>0</v>
      </c>
      <c r="AX17" s="297">
        <v>0</v>
      </c>
      <c r="AY17" s="297">
        <f t="shared" si="18"/>
        <v>0</v>
      </c>
      <c r="AZ17" s="297">
        <v>0</v>
      </c>
      <c r="BA17" s="297">
        <v>0</v>
      </c>
      <c r="BB17" s="297">
        <v>0</v>
      </c>
      <c r="BC17" s="297">
        <f t="shared" si="19"/>
        <v>1369</v>
      </c>
      <c r="BD17" s="297">
        <f t="shared" si="20"/>
        <v>803</v>
      </c>
      <c r="BE17" s="297">
        <v>0</v>
      </c>
      <c r="BF17" s="297">
        <v>689</v>
      </c>
      <c r="BG17" s="297">
        <v>36</v>
      </c>
      <c r="BH17" s="297">
        <v>0</v>
      </c>
      <c r="BI17" s="297">
        <v>0</v>
      </c>
      <c r="BJ17" s="297">
        <v>78</v>
      </c>
      <c r="BK17" s="297">
        <f t="shared" si="21"/>
        <v>566</v>
      </c>
      <c r="BL17" s="297">
        <v>0</v>
      </c>
      <c r="BM17" s="297">
        <v>388</v>
      </c>
      <c r="BN17" s="297">
        <v>14</v>
      </c>
      <c r="BO17" s="297">
        <v>130</v>
      </c>
      <c r="BP17" s="297">
        <v>0</v>
      </c>
      <c r="BQ17" s="297">
        <v>34</v>
      </c>
      <c r="BR17" s="297">
        <f t="shared" si="22"/>
        <v>9901</v>
      </c>
      <c r="BS17" s="297">
        <f t="shared" si="23"/>
        <v>7451</v>
      </c>
      <c r="BT17" s="297">
        <f t="shared" si="24"/>
        <v>689</v>
      </c>
      <c r="BU17" s="297">
        <f t="shared" si="25"/>
        <v>36</v>
      </c>
      <c r="BV17" s="297">
        <f t="shared" si="26"/>
        <v>1580</v>
      </c>
      <c r="BW17" s="297">
        <f t="shared" si="27"/>
        <v>0</v>
      </c>
      <c r="BX17" s="297">
        <f t="shared" si="28"/>
        <v>145</v>
      </c>
      <c r="BY17" s="297">
        <f t="shared" si="29"/>
        <v>9098</v>
      </c>
      <c r="BZ17" s="297">
        <f t="shared" si="30"/>
        <v>7451</v>
      </c>
      <c r="CA17" s="297">
        <f t="shared" si="31"/>
        <v>0</v>
      </c>
      <c r="CB17" s="297">
        <f t="shared" si="32"/>
        <v>0</v>
      </c>
      <c r="CC17" s="297">
        <f t="shared" si="33"/>
        <v>1580</v>
      </c>
      <c r="CD17" s="297">
        <f t="shared" si="34"/>
        <v>0</v>
      </c>
      <c r="CE17" s="297">
        <f t="shared" si="35"/>
        <v>67</v>
      </c>
      <c r="CF17" s="297">
        <f t="shared" si="36"/>
        <v>803</v>
      </c>
      <c r="CG17" s="297">
        <f t="shared" si="37"/>
        <v>0</v>
      </c>
      <c r="CH17" s="297">
        <f t="shared" si="38"/>
        <v>689</v>
      </c>
      <c r="CI17" s="297">
        <f t="shared" si="39"/>
        <v>36</v>
      </c>
      <c r="CJ17" s="297">
        <f t="shared" si="40"/>
        <v>0</v>
      </c>
      <c r="CK17" s="297">
        <f t="shared" si="41"/>
        <v>0</v>
      </c>
      <c r="CL17" s="297">
        <f t="shared" si="42"/>
        <v>78</v>
      </c>
      <c r="CM17" s="297">
        <f t="shared" si="43"/>
        <v>4960</v>
      </c>
      <c r="CN17" s="297">
        <f t="shared" si="44"/>
        <v>4394</v>
      </c>
      <c r="CO17" s="297">
        <f t="shared" si="45"/>
        <v>388</v>
      </c>
      <c r="CP17" s="297">
        <f t="shared" si="46"/>
        <v>14</v>
      </c>
      <c r="CQ17" s="297">
        <f t="shared" si="47"/>
        <v>130</v>
      </c>
      <c r="CR17" s="297">
        <f t="shared" si="48"/>
        <v>0</v>
      </c>
      <c r="CS17" s="297">
        <f t="shared" si="49"/>
        <v>34</v>
      </c>
      <c r="CT17" s="297">
        <f t="shared" si="50"/>
        <v>4394</v>
      </c>
      <c r="CU17" s="297">
        <f t="shared" si="51"/>
        <v>4394</v>
      </c>
      <c r="CV17" s="297">
        <f t="shared" si="52"/>
        <v>0</v>
      </c>
      <c r="CW17" s="297">
        <f t="shared" si="53"/>
        <v>0</v>
      </c>
      <c r="CX17" s="297">
        <f t="shared" si="54"/>
        <v>0</v>
      </c>
      <c r="CY17" s="297">
        <f t="shared" si="55"/>
        <v>0</v>
      </c>
      <c r="CZ17" s="297">
        <f t="shared" si="56"/>
        <v>0</v>
      </c>
      <c r="DA17" s="297">
        <f t="shared" si="57"/>
        <v>566</v>
      </c>
      <c r="DB17" s="297">
        <f t="shared" si="58"/>
        <v>0</v>
      </c>
      <c r="DC17" s="297">
        <f t="shared" si="59"/>
        <v>388</v>
      </c>
      <c r="DD17" s="297">
        <f t="shared" si="60"/>
        <v>14</v>
      </c>
      <c r="DE17" s="297">
        <f t="shared" si="61"/>
        <v>130</v>
      </c>
      <c r="DF17" s="297">
        <f t="shared" si="62"/>
        <v>0</v>
      </c>
      <c r="DG17" s="297">
        <f t="shared" si="63"/>
        <v>34</v>
      </c>
      <c r="DH17" s="297">
        <v>0</v>
      </c>
      <c r="DI17" s="297">
        <f t="shared" si="64"/>
        <v>0</v>
      </c>
      <c r="DJ17" s="297">
        <v>0</v>
      </c>
      <c r="DK17" s="297">
        <v>0</v>
      </c>
      <c r="DL17" s="297">
        <v>0</v>
      </c>
      <c r="DM17" s="297">
        <v>0</v>
      </c>
    </row>
    <row r="18" spans="1:117" s="282" customFormat="1" ht="12" customHeight="1">
      <c r="A18" s="277" t="s">
        <v>561</v>
      </c>
      <c r="B18" s="278" t="s">
        <v>583</v>
      </c>
      <c r="C18" s="277" t="s">
        <v>584</v>
      </c>
      <c r="D18" s="297">
        <f t="shared" si="4"/>
        <v>10908</v>
      </c>
      <c r="E18" s="297">
        <f t="shared" si="5"/>
        <v>7235</v>
      </c>
      <c r="F18" s="297">
        <f t="shared" si="6"/>
        <v>0</v>
      </c>
      <c r="G18" s="297">
        <v>0</v>
      </c>
      <c r="H18" s="297">
        <v>0</v>
      </c>
      <c r="I18" s="297">
        <v>0</v>
      </c>
      <c r="J18" s="297">
        <f t="shared" si="7"/>
        <v>5574</v>
      </c>
      <c r="K18" s="297">
        <v>8</v>
      </c>
      <c r="L18" s="297">
        <v>5566</v>
      </c>
      <c r="M18" s="297">
        <v>0</v>
      </c>
      <c r="N18" s="297">
        <f t="shared" si="8"/>
        <v>231</v>
      </c>
      <c r="O18" s="297">
        <v>2</v>
      </c>
      <c r="P18" s="297">
        <v>196</v>
      </c>
      <c r="Q18" s="297">
        <v>33</v>
      </c>
      <c r="R18" s="297">
        <f t="shared" si="9"/>
        <v>1244</v>
      </c>
      <c r="S18" s="297">
        <v>0</v>
      </c>
      <c r="T18" s="297">
        <v>1217</v>
      </c>
      <c r="U18" s="297">
        <v>27</v>
      </c>
      <c r="V18" s="297">
        <f t="shared" si="10"/>
        <v>0</v>
      </c>
      <c r="W18" s="297">
        <v>0</v>
      </c>
      <c r="X18" s="297">
        <v>0</v>
      </c>
      <c r="Y18" s="297">
        <v>0</v>
      </c>
      <c r="Z18" s="297">
        <f t="shared" si="11"/>
        <v>186</v>
      </c>
      <c r="AA18" s="297">
        <v>0</v>
      </c>
      <c r="AB18" s="297">
        <v>81</v>
      </c>
      <c r="AC18" s="297">
        <v>105</v>
      </c>
      <c r="AD18" s="297">
        <f t="shared" si="12"/>
        <v>3067</v>
      </c>
      <c r="AE18" s="297">
        <f t="shared" si="13"/>
        <v>0</v>
      </c>
      <c r="AF18" s="297">
        <v>0</v>
      </c>
      <c r="AG18" s="297">
        <v>0</v>
      </c>
      <c r="AH18" s="297">
        <v>0</v>
      </c>
      <c r="AI18" s="297">
        <f t="shared" si="14"/>
        <v>3043</v>
      </c>
      <c r="AJ18" s="297">
        <v>0</v>
      </c>
      <c r="AK18" s="297">
        <v>0</v>
      </c>
      <c r="AL18" s="297">
        <v>3043</v>
      </c>
      <c r="AM18" s="297">
        <f t="shared" si="15"/>
        <v>0</v>
      </c>
      <c r="AN18" s="297">
        <v>0</v>
      </c>
      <c r="AO18" s="297">
        <v>0</v>
      </c>
      <c r="AP18" s="297">
        <v>0</v>
      </c>
      <c r="AQ18" s="297">
        <f t="shared" si="16"/>
        <v>22</v>
      </c>
      <c r="AR18" s="297">
        <v>0</v>
      </c>
      <c r="AS18" s="297">
        <v>0</v>
      </c>
      <c r="AT18" s="297">
        <v>22</v>
      </c>
      <c r="AU18" s="297">
        <f t="shared" si="17"/>
        <v>0</v>
      </c>
      <c r="AV18" s="297">
        <v>0</v>
      </c>
      <c r="AW18" s="297">
        <v>0</v>
      </c>
      <c r="AX18" s="297">
        <v>0</v>
      </c>
      <c r="AY18" s="297">
        <f t="shared" si="18"/>
        <v>2</v>
      </c>
      <c r="AZ18" s="297">
        <v>0</v>
      </c>
      <c r="BA18" s="297">
        <v>0</v>
      </c>
      <c r="BB18" s="297">
        <v>2</v>
      </c>
      <c r="BC18" s="297">
        <f t="shared" si="19"/>
        <v>606</v>
      </c>
      <c r="BD18" s="297">
        <f t="shared" si="20"/>
        <v>244</v>
      </c>
      <c r="BE18" s="297">
        <v>0</v>
      </c>
      <c r="BF18" s="297">
        <v>89</v>
      </c>
      <c r="BG18" s="297">
        <v>35</v>
      </c>
      <c r="BH18" s="297">
        <v>13</v>
      </c>
      <c r="BI18" s="297">
        <v>0</v>
      </c>
      <c r="BJ18" s="297">
        <v>107</v>
      </c>
      <c r="BK18" s="297">
        <f t="shared" si="21"/>
        <v>362</v>
      </c>
      <c r="BL18" s="297">
        <v>0</v>
      </c>
      <c r="BM18" s="297">
        <v>288</v>
      </c>
      <c r="BN18" s="297">
        <v>5</v>
      </c>
      <c r="BO18" s="297">
        <v>47</v>
      </c>
      <c r="BP18" s="297">
        <v>0</v>
      </c>
      <c r="BQ18" s="297">
        <v>22</v>
      </c>
      <c r="BR18" s="297">
        <f t="shared" si="22"/>
        <v>7479</v>
      </c>
      <c r="BS18" s="297">
        <f t="shared" si="23"/>
        <v>0</v>
      </c>
      <c r="BT18" s="297">
        <f t="shared" si="24"/>
        <v>5663</v>
      </c>
      <c r="BU18" s="297">
        <f t="shared" si="25"/>
        <v>266</v>
      </c>
      <c r="BV18" s="297">
        <f t="shared" si="26"/>
        <v>1257</v>
      </c>
      <c r="BW18" s="297">
        <f t="shared" si="27"/>
        <v>0</v>
      </c>
      <c r="BX18" s="297">
        <f t="shared" si="28"/>
        <v>293</v>
      </c>
      <c r="BY18" s="297">
        <f t="shared" si="29"/>
        <v>7235</v>
      </c>
      <c r="BZ18" s="297">
        <f t="shared" si="30"/>
        <v>0</v>
      </c>
      <c r="CA18" s="297">
        <f t="shared" si="31"/>
        <v>5574</v>
      </c>
      <c r="CB18" s="297">
        <f t="shared" si="32"/>
        <v>231</v>
      </c>
      <c r="CC18" s="297">
        <f t="shared" si="33"/>
        <v>1244</v>
      </c>
      <c r="CD18" s="297">
        <f t="shared" si="34"/>
        <v>0</v>
      </c>
      <c r="CE18" s="297">
        <f t="shared" si="35"/>
        <v>186</v>
      </c>
      <c r="CF18" s="297">
        <f t="shared" si="36"/>
        <v>244</v>
      </c>
      <c r="CG18" s="297">
        <f t="shared" si="37"/>
        <v>0</v>
      </c>
      <c r="CH18" s="297">
        <f t="shared" si="38"/>
        <v>89</v>
      </c>
      <c r="CI18" s="297">
        <f t="shared" si="39"/>
        <v>35</v>
      </c>
      <c r="CJ18" s="297">
        <f t="shared" si="40"/>
        <v>13</v>
      </c>
      <c r="CK18" s="297">
        <f t="shared" si="41"/>
        <v>0</v>
      </c>
      <c r="CL18" s="297">
        <f t="shared" si="42"/>
        <v>107</v>
      </c>
      <c r="CM18" s="297">
        <f t="shared" si="43"/>
        <v>3429</v>
      </c>
      <c r="CN18" s="297">
        <f t="shared" si="44"/>
        <v>0</v>
      </c>
      <c r="CO18" s="297">
        <f t="shared" si="45"/>
        <v>3331</v>
      </c>
      <c r="CP18" s="297">
        <f t="shared" si="46"/>
        <v>5</v>
      </c>
      <c r="CQ18" s="297">
        <f t="shared" si="47"/>
        <v>69</v>
      </c>
      <c r="CR18" s="297">
        <f t="shared" si="48"/>
        <v>0</v>
      </c>
      <c r="CS18" s="297">
        <f t="shared" si="49"/>
        <v>24</v>
      </c>
      <c r="CT18" s="297">
        <f t="shared" si="50"/>
        <v>3067</v>
      </c>
      <c r="CU18" s="297">
        <f t="shared" si="51"/>
        <v>0</v>
      </c>
      <c r="CV18" s="297">
        <f t="shared" si="52"/>
        <v>3043</v>
      </c>
      <c r="CW18" s="297">
        <f t="shared" si="53"/>
        <v>0</v>
      </c>
      <c r="CX18" s="297">
        <f t="shared" si="54"/>
        <v>22</v>
      </c>
      <c r="CY18" s="297">
        <f t="shared" si="55"/>
        <v>0</v>
      </c>
      <c r="CZ18" s="297">
        <f t="shared" si="56"/>
        <v>2</v>
      </c>
      <c r="DA18" s="297">
        <f t="shared" si="57"/>
        <v>362</v>
      </c>
      <c r="DB18" s="297">
        <f t="shared" si="58"/>
        <v>0</v>
      </c>
      <c r="DC18" s="297">
        <f t="shared" si="59"/>
        <v>288</v>
      </c>
      <c r="DD18" s="297">
        <f t="shared" si="60"/>
        <v>5</v>
      </c>
      <c r="DE18" s="297">
        <f t="shared" si="61"/>
        <v>47</v>
      </c>
      <c r="DF18" s="297">
        <f t="shared" si="62"/>
        <v>0</v>
      </c>
      <c r="DG18" s="297">
        <f t="shared" si="63"/>
        <v>22</v>
      </c>
      <c r="DH18" s="297">
        <v>0</v>
      </c>
      <c r="DI18" s="297">
        <f t="shared" si="64"/>
        <v>0</v>
      </c>
      <c r="DJ18" s="297">
        <v>0</v>
      </c>
      <c r="DK18" s="297">
        <v>0</v>
      </c>
      <c r="DL18" s="297">
        <v>0</v>
      </c>
      <c r="DM18" s="297">
        <v>0</v>
      </c>
    </row>
    <row r="19" spans="1:117" s="282" customFormat="1" ht="12" customHeight="1">
      <c r="A19" s="277" t="s">
        <v>561</v>
      </c>
      <c r="B19" s="278" t="s">
        <v>585</v>
      </c>
      <c r="C19" s="277" t="s">
        <v>586</v>
      </c>
      <c r="D19" s="297">
        <f t="shared" si="4"/>
        <v>10445</v>
      </c>
      <c r="E19" s="297">
        <f aca="true" t="shared" si="65" ref="E19:E40">SUM(F19,J19,N19,R19,V19,Z19)</f>
        <v>6245</v>
      </c>
      <c r="F19" s="297">
        <f t="shared" si="6"/>
        <v>0</v>
      </c>
      <c r="G19" s="297">
        <v>0</v>
      </c>
      <c r="H19" s="297">
        <v>0</v>
      </c>
      <c r="I19" s="297">
        <v>0</v>
      </c>
      <c r="J19" s="297">
        <f t="shared" si="7"/>
        <v>5026</v>
      </c>
      <c r="K19" s="297">
        <v>0</v>
      </c>
      <c r="L19" s="297">
        <v>5026</v>
      </c>
      <c r="M19" s="297">
        <v>0</v>
      </c>
      <c r="N19" s="297">
        <f t="shared" si="8"/>
        <v>291</v>
      </c>
      <c r="O19" s="297">
        <v>0</v>
      </c>
      <c r="P19" s="297">
        <v>291</v>
      </c>
      <c r="Q19" s="297">
        <v>0</v>
      </c>
      <c r="R19" s="297">
        <f t="shared" si="9"/>
        <v>928</v>
      </c>
      <c r="S19" s="297">
        <v>0</v>
      </c>
      <c r="T19" s="297">
        <v>928</v>
      </c>
      <c r="U19" s="297">
        <v>0</v>
      </c>
      <c r="V19" s="297">
        <f t="shared" si="10"/>
        <v>0</v>
      </c>
      <c r="W19" s="297">
        <v>0</v>
      </c>
      <c r="X19" s="297">
        <v>0</v>
      </c>
      <c r="Y19" s="297">
        <v>0</v>
      </c>
      <c r="Z19" s="297">
        <f t="shared" si="11"/>
        <v>0</v>
      </c>
      <c r="AA19" s="297">
        <v>0</v>
      </c>
      <c r="AB19" s="297">
        <v>0</v>
      </c>
      <c r="AC19" s="297">
        <v>0</v>
      </c>
      <c r="AD19" s="297">
        <f t="shared" si="12"/>
        <v>2193</v>
      </c>
      <c r="AE19" s="297">
        <f t="shared" si="13"/>
        <v>0</v>
      </c>
      <c r="AF19" s="297">
        <v>0</v>
      </c>
      <c r="AG19" s="297">
        <v>0</v>
      </c>
      <c r="AH19" s="297">
        <v>0</v>
      </c>
      <c r="AI19" s="297">
        <f t="shared" si="14"/>
        <v>2107</v>
      </c>
      <c r="AJ19" s="297">
        <v>0</v>
      </c>
      <c r="AK19" s="297">
        <v>0</v>
      </c>
      <c r="AL19" s="297">
        <v>2107</v>
      </c>
      <c r="AM19" s="297">
        <f t="shared" si="15"/>
        <v>0</v>
      </c>
      <c r="AN19" s="297">
        <v>0</v>
      </c>
      <c r="AO19" s="297">
        <v>0</v>
      </c>
      <c r="AP19" s="297">
        <v>0</v>
      </c>
      <c r="AQ19" s="297">
        <f t="shared" si="16"/>
        <v>52</v>
      </c>
      <c r="AR19" s="297">
        <v>0</v>
      </c>
      <c r="AS19" s="297">
        <v>0</v>
      </c>
      <c r="AT19" s="297">
        <v>52</v>
      </c>
      <c r="AU19" s="297">
        <f t="shared" si="17"/>
        <v>0</v>
      </c>
      <c r="AV19" s="297">
        <v>0</v>
      </c>
      <c r="AW19" s="297">
        <v>0</v>
      </c>
      <c r="AX19" s="297">
        <v>0</v>
      </c>
      <c r="AY19" s="297">
        <f t="shared" si="18"/>
        <v>34</v>
      </c>
      <c r="AZ19" s="297">
        <v>0</v>
      </c>
      <c r="BA19" s="297">
        <v>0</v>
      </c>
      <c r="BB19" s="297">
        <v>34</v>
      </c>
      <c r="BC19" s="297">
        <f t="shared" si="19"/>
        <v>2007</v>
      </c>
      <c r="BD19" s="297">
        <f t="shared" si="20"/>
        <v>850</v>
      </c>
      <c r="BE19" s="297">
        <v>0</v>
      </c>
      <c r="BF19" s="297">
        <v>595</v>
      </c>
      <c r="BG19" s="297">
        <v>0</v>
      </c>
      <c r="BH19" s="297">
        <v>76</v>
      </c>
      <c r="BI19" s="297">
        <v>8</v>
      </c>
      <c r="BJ19" s="297">
        <v>171</v>
      </c>
      <c r="BK19" s="297">
        <f t="shared" si="21"/>
        <v>1157</v>
      </c>
      <c r="BL19" s="297">
        <v>0</v>
      </c>
      <c r="BM19" s="297">
        <v>1020</v>
      </c>
      <c r="BN19" s="297">
        <v>0</v>
      </c>
      <c r="BO19" s="297">
        <v>85</v>
      </c>
      <c r="BP19" s="297">
        <v>9</v>
      </c>
      <c r="BQ19" s="297">
        <v>43</v>
      </c>
      <c r="BR19" s="297">
        <f t="shared" si="22"/>
        <v>7095</v>
      </c>
      <c r="BS19" s="297">
        <f t="shared" si="23"/>
        <v>0</v>
      </c>
      <c r="BT19" s="297">
        <f t="shared" si="24"/>
        <v>5621</v>
      </c>
      <c r="BU19" s="297">
        <f t="shared" si="25"/>
        <v>291</v>
      </c>
      <c r="BV19" s="297">
        <f t="shared" si="26"/>
        <v>1004</v>
      </c>
      <c r="BW19" s="297">
        <f t="shared" si="27"/>
        <v>8</v>
      </c>
      <c r="BX19" s="297">
        <f t="shared" si="28"/>
        <v>171</v>
      </c>
      <c r="BY19" s="297">
        <f t="shared" si="29"/>
        <v>6245</v>
      </c>
      <c r="BZ19" s="297">
        <f t="shared" si="30"/>
        <v>0</v>
      </c>
      <c r="CA19" s="297">
        <f t="shared" si="31"/>
        <v>5026</v>
      </c>
      <c r="CB19" s="297">
        <f t="shared" si="32"/>
        <v>291</v>
      </c>
      <c r="CC19" s="297">
        <f t="shared" si="33"/>
        <v>928</v>
      </c>
      <c r="CD19" s="297">
        <f t="shared" si="34"/>
        <v>0</v>
      </c>
      <c r="CE19" s="297">
        <f t="shared" si="35"/>
        <v>0</v>
      </c>
      <c r="CF19" s="297">
        <f t="shared" si="36"/>
        <v>850</v>
      </c>
      <c r="CG19" s="297">
        <f t="shared" si="37"/>
        <v>0</v>
      </c>
      <c r="CH19" s="297">
        <f t="shared" si="38"/>
        <v>595</v>
      </c>
      <c r="CI19" s="297">
        <f t="shared" si="39"/>
        <v>0</v>
      </c>
      <c r="CJ19" s="297">
        <f t="shared" si="40"/>
        <v>76</v>
      </c>
      <c r="CK19" s="297">
        <f t="shared" si="41"/>
        <v>8</v>
      </c>
      <c r="CL19" s="297">
        <f t="shared" si="42"/>
        <v>171</v>
      </c>
      <c r="CM19" s="297">
        <f t="shared" si="43"/>
        <v>3350</v>
      </c>
      <c r="CN19" s="297">
        <f t="shared" si="44"/>
        <v>0</v>
      </c>
      <c r="CO19" s="297">
        <f t="shared" si="45"/>
        <v>3127</v>
      </c>
      <c r="CP19" s="297">
        <f t="shared" si="46"/>
        <v>0</v>
      </c>
      <c r="CQ19" s="297">
        <f t="shared" si="47"/>
        <v>137</v>
      </c>
      <c r="CR19" s="297">
        <f t="shared" si="48"/>
        <v>9</v>
      </c>
      <c r="CS19" s="297">
        <f t="shared" si="49"/>
        <v>77</v>
      </c>
      <c r="CT19" s="297">
        <f t="shared" si="50"/>
        <v>2193</v>
      </c>
      <c r="CU19" s="297">
        <f t="shared" si="51"/>
        <v>0</v>
      </c>
      <c r="CV19" s="297">
        <f t="shared" si="52"/>
        <v>2107</v>
      </c>
      <c r="CW19" s="297">
        <f t="shared" si="53"/>
        <v>0</v>
      </c>
      <c r="CX19" s="297">
        <f t="shared" si="54"/>
        <v>52</v>
      </c>
      <c r="CY19" s="297">
        <f t="shared" si="55"/>
        <v>0</v>
      </c>
      <c r="CZ19" s="297">
        <f t="shared" si="56"/>
        <v>34</v>
      </c>
      <c r="DA19" s="297">
        <f t="shared" si="57"/>
        <v>1157</v>
      </c>
      <c r="DB19" s="297">
        <f t="shared" si="58"/>
        <v>0</v>
      </c>
      <c r="DC19" s="297">
        <f t="shared" si="59"/>
        <v>1020</v>
      </c>
      <c r="DD19" s="297">
        <f t="shared" si="60"/>
        <v>0</v>
      </c>
      <c r="DE19" s="297">
        <f t="shared" si="61"/>
        <v>85</v>
      </c>
      <c r="DF19" s="297">
        <f t="shared" si="62"/>
        <v>9</v>
      </c>
      <c r="DG19" s="297">
        <f t="shared" si="63"/>
        <v>43</v>
      </c>
      <c r="DH19" s="297">
        <v>0</v>
      </c>
      <c r="DI19" s="297">
        <f t="shared" si="64"/>
        <v>0</v>
      </c>
      <c r="DJ19" s="297">
        <v>0</v>
      </c>
      <c r="DK19" s="297">
        <v>0</v>
      </c>
      <c r="DL19" s="297">
        <v>0</v>
      </c>
      <c r="DM19" s="297">
        <v>0</v>
      </c>
    </row>
    <row r="20" spans="1:117" s="282" customFormat="1" ht="12" customHeight="1">
      <c r="A20" s="277" t="s">
        <v>561</v>
      </c>
      <c r="B20" s="278" t="s">
        <v>587</v>
      </c>
      <c r="C20" s="277" t="s">
        <v>588</v>
      </c>
      <c r="D20" s="297">
        <f t="shared" si="4"/>
        <v>37311</v>
      </c>
      <c r="E20" s="297">
        <f t="shared" si="65"/>
        <v>24263</v>
      </c>
      <c r="F20" s="297">
        <f t="shared" si="6"/>
        <v>0</v>
      </c>
      <c r="G20" s="297">
        <v>0</v>
      </c>
      <c r="H20" s="297">
        <v>0</v>
      </c>
      <c r="I20" s="297">
        <v>0</v>
      </c>
      <c r="J20" s="297">
        <f t="shared" si="7"/>
        <v>19454</v>
      </c>
      <c r="K20" s="297">
        <v>0</v>
      </c>
      <c r="L20" s="297">
        <v>19454</v>
      </c>
      <c r="M20" s="297">
        <v>0</v>
      </c>
      <c r="N20" s="297">
        <f t="shared" si="8"/>
        <v>1007</v>
      </c>
      <c r="O20" s="297">
        <v>0</v>
      </c>
      <c r="P20" s="297">
        <v>1007</v>
      </c>
      <c r="Q20" s="297">
        <v>0</v>
      </c>
      <c r="R20" s="297">
        <f t="shared" si="9"/>
        <v>3775</v>
      </c>
      <c r="S20" s="297">
        <v>0</v>
      </c>
      <c r="T20" s="297">
        <v>3775</v>
      </c>
      <c r="U20" s="297">
        <v>0</v>
      </c>
      <c r="V20" s="297">
        <f t="shared" si="10"/>
        <v>0</v>
      </c>
      <c r="W20" s="297">
        <v>0</v>
      </c>
      <c r="X20" s="297">
        <v>0</v>
      </c>
      <c r="Y20" s="297">
        <v>0</v>
      </c>
      <c r="Z20" s="297">
        <f t="shared" si="11"/>
        <v>27</v>
      </c>
      <c r="AA20" s="297">
        <v>0</v>
      </c>
      <c r="AB20" s="297">
        <v>27</v>
      </c>
      <c r="AC20" s="297">
        <v>0</v>
      </c>
      <c r="AD20" s="297">
        <f t="shared" si="12"/>
        <v>12079</v>
      </c>
      <c r="AE20" s="297">
        <f t="shared" si="13"/>
        <v>0</v>
      </c>
      <c r="AF20" s="297">
        <v>0</v>
      </c>
      <c r="AG20" s="297">
        <v>0</v>
      </c>
      <c r="AH20" s="297">
        <v>0</v>
      </c>
      <c r="AI20" s="297">
        <f t="shared" si="14"/>
        <v>11660</v>
      </c>
      <c r="AJ20" s="297">
        <v>0</v>
      </c>
      <c r="AK20" s="297">
        <v>0</v>
      </c>
      <c r="AL20" s="297">
        <v>11660</v>
      </c>
      <c r="AM20" s="297">
        <f t="shared" si="15"/>
        <v>419</v>
      </c>
      <c r="AN20" s="297">
        <v>0</v>
      </c>
      <c r="AO20" s="297">
        <v>0</v>
      </c>
      <c r="AP20" s="297">
        <v>419</v>
      </c>
      <c r="AQ20" s="297">
        <f t="shared" si="16"/>
        <v>0</v>
      </c>
      <c r="AR20" s="297">
        <v>0</v>
      </c>
      <c r="AS20" s="297">
        <v>0</v>
      </c>
      <c r="AT20" s="297">
        <v>0</v>
      </c>
      <c r="AU20" s="297">
        <f t="shared" si="17"/>
        <v>0</v>
      </c>
      <c r="AV20" s="297">
        <v>0</v>
      </c>
      <c r="AW20" s="297">
        <v>0</v>
      </c>
      <c r="AX20" s="297">
        <v>0</v>
      </c>
      <c r="AY20" s="297">
        <f t="shared" si="18"/>
        <v>0</v>
      </c>
      <c r="AZ20" s="297">
        <v>0</v>
      </c>
      <c r="BA20" s="297">
        <v>0</v>
      </c>
      <c r="BB20" s="297">
        <v>0</v>
      </c>
      <c r="BC20" s="297">
        <f t="shared" si="19"/>
        <v>969</v>
      </c>
      <c r="BD20" s="297">
        <f t="shared" si="20"/>
        <v>969</v>
      </c>
      <c r="BE20" s="297">
        <v>0</v>
      </c>
      <c r="BF20" s="297">
        <v>635</v>
      </c>
      <c r="BG20" s="297">
        <v>268</v>
      </c>
      <c r="BH20" s="297">
        <v>66</v>
      </c>
      <c r="BI20" s="297">
        <v>0</v>
      </c>
      <c r="BJ20" s="297">
        <v>0</v>
      </c>
      <c r="BK20" s="297">
        <f t="shared" si="21"/>
        <v>0</v>
      </c>
      <c r="BL20" s="297">
        <v>0</v>
      </c>
      <c r="BM20" s="297">
        <v>0</v>
      </c>
      <c r="BN20" s="297">
        <v>0</v>
      </c>
      <c r="BO20" s="297">
        <v>0</v>
      </c>
      <c r="BP20" s="297">
        <v>0</v>
      </c>
      <c r="BQ20" s="297">
        <v>0</v>
      </c>
      <c r="BR20" s="297">
        <f t="shared" si="22"/>
        <v>25232</v>
      </c>
      <c r="BS20" s="297">
        <f t="shared" si="23"/>
        <v>0</v>
      </c>
      <c r="BT20" s="297">
        <f t="shared" si="24"/>
        <v>20089</v>
      </c>
      <c r="BU20" s="297">
        <f t="shared" si="25"/>
        <v>1275</v>
      </c>
      <c r="BV20" s="297">
        <f t="shared" si="26"/>
        <v>3841</v>
      </c>
      <c r="BW20" s="297">
        <f t="shared" si="27"/>
        <v>0</v>
      </c>
      <c r="BX20" s="297">
        <f t="shared" si="28"/>
        <v>27</v>
      </c>
      <c r="BY20" s="297">
        <f t="shared" si="29"/>
        <v>24263</v>
      </c>
      <c r="BZ20" s="297">
        <f t="shared" si="30"/>
        <v>0</v>
      </c>
      <c r="CA20" s="297">
        <f t="shared" si="31"/>
        <v>19454</v>
      </c>
      <c r="CB20" s="297">
        <f t="shared" si="32"/>
        <v>1007</v>
      </c>
      <c r="CC20" s="297">
        <f t="shared" si="33"/>
        <v>3775</v>
      </c>
      <c r="CD20" s="297">
        <f t="shared" si="34"/>
        <v>0</v>
      </c>
      <c r="CE20" s="297">
        <f t="shared" si="35"/>
        <v>27</v>
      </c>
      <c r="CF20" s="297">
        <f t="shared" si="36"/>
        <v>969</v>
      </c>
      <c r="CG20" s="297">
        <f t="shared" si="37"/>
        <v>0</v>
      </c>
      <c r="CH20" s="297">
        <f t="shared" si="38"/>
        <v>635</v>
      </c>
      <c r="CI20" s="297">
        <f t="shared" si="39"/>
        <v>268</v>
      </c>
      <c r="CJ20" s="297">
        <f t="shared" si="40"/>
        <v>66</v>
      </c>
      <c r="CK20" s="297">
        <f t="shared" si="41"/>
        <v>0</v>
      </c>
      <c r="CL20" s="297">
        <f t="shared" si="42"/>
        <v>0</v>
      </c>
      <c r="CM20" s="297">
        <f t="shared" si="43"/>
        <v>12079</v>
      </c>
      <c r="CN20" s="297">
        <f t="shared" si="44"/>
        <v>0</v>
      </c>
      <c r="CO20" s="297">
        <f t="shared" si="45"/>
        <v>11660</v>
      </c>
      <c r="CP20" s="297">
        <f t="shared" si="46"/>
        <v>419</v>
      </c>
      <c r="CQ20" s="297">
        <f t="shared" si="47"/>
        <v>0</v>
      </c>
      <c r="CR20" s="297">
        <f t="shared" si="48"/>
        <v>0</v>
      </c>
      <c r="CS20" s="297">
        <f t="shared" si="49"/>
        <v>0</v>
      </c>
      <c r="CT20" s="297">
        <f t="shared" si="50"/>
        <v>12079</v>
      </c>
      <c r="CU20" s="297">
        <f t="shared" si="51"/>
        <v>0</v>
      </c>
      <c r="CV20" s="297">
        <f t="shared" si="52"/>
        <v>11660</v>
      </c>
      <c r="CW20" s="297">
        <f t="shared" si="53"/>
        <v>419</v>
      </c>
      <c r="CX20" s="297">
        <f t="shared" si="54"/>
        <v>0</v>
      </c>
      <c r="CY20" s="297">
        <f t="shared" si="55"/>
        <v>0</v>
      </c>
      <c r="CZ20" s="297">
        <f t="shared" si="56"/>
        <v>0</v>
      </c>
      <c r="DA20" s="297">
        <f t="shared" si="57"/>
        <v>0</v>
      </c>
      <c r="DB20" s="297">
        <f t="shared" si="58"/>
        <v>0</v>
      </c>
      <c r="DC20" s="297">
        <f t="shared" si="59"/>
        <v>0</v>
      </c>
      <c r="DD20" s="297">
        <f t="shared" si="60"/>
        <v>0</v>
      </c>
      <c r="DE20" s="297">
        <f t="shared" si="61"/>
        <v>0</v>
      </c>
      <c r="DF20" s="297">
        <f t="shared" si="62"/>
        <v>0</v>
      </c>
      <c r="DG20" s="297">
        <f t="shared" si="63"/>
        <v>0</v>
      </c>
      <c r="DH20" s="297">
        <v>0</v>
      </c>
      <c r="DI20" s="297">
        <f t="shared" si="64"/>
        <v>0</v>
      </c>
      <c r="DJ20" s="297">
        <v>0</v>
      </c>
      <c r="DK20" s="297">
        <v>0</v>
      </c>
      <c r="DL20" s="297">
        <v>0</v>
      </c>
      <c r="DM20" s="297">
        <v>0</v>
      </c>
    </row>
    <row r="21" spans="1:117" s="282" customFormat="1" ht="12" customHeight="1">
      <c r="A21" s="277" t="s">
        <v>561</v>
      </c>
      <c r="B21" s="278" t="s">
        <v>589</v>
      </c>
      <c r="C21" s="277" t="s">
        <v>590</v>
      </c>
      <c r="D21" s="297">
        <f t="shared" si="4"/>
        <v>6378</v>
      </c>
      <c r="E21" s="297">
        <f t="shared" si="65"/>
        <v>4472</v>
      </c>
      <c r="F21" s="297">
        <f t="shared" si="6"/>
        <v>0</v>
      </c>
      <c r="G21" s="297">
        <v>0</v>
      </c>
      <c r="H21" s="297">
        <v>0</v>
      </c>
      <c r="I21" s="297">
        <v>0</v>
      </c>
      <c r="J21" s="297">
        <f t="shared" si="7"/>
        <v>3598</v>
      </c>
      <c r="K21" s="297">
        <v>0</v>
      </c>
      <c r="L21" s="297">
        <v>3598</v>
      </c>
      <c r="M21" s="297">
        <v>0</v>
      </c>
      <c r="N21" s="297">
        <f t="shared" si="8"/>
        <v>0</v>
      </c>
      <c r="O21" s="297">
        <v>0</v>
      </c>
      <c r="P21" s="297">
        <v>0</v>
      </c>
      <c r="Q21" s="297">
        <v>0</v>
      </c>
      <c r="R21" s="297">
        <f t="shared" si="9"/>
        <v>768</v>
      </c>
      <c r="S21" s="297">
        <v>0</v>
      </c>
      <c r="T21" s="297">
        <v>756</v>
      </c>
      <c r="U21" s="297">
        <v>12</v>
      </c>
      <c r="V21" s="297">
        <f t="shared" si="10"/>
        <v>0</v>
      </c>
      <c r="W21" s="297">
        <v>0</v>
      </c>
      <c r="X21" s="297">
        <v>0</v>
      </c>
      <c r="Y21" s="297">
        <v>0</v>
      </c>
      <c r="Z21" s="297">
        <f t="shared" si="11"/>
        <v>106</v>
      </c>
      <c r="AA21" s="297">
        <v>0</v>
      </c>
      <c r="AB21" s="297">
        <v>106</v>
      </c>
      <c r="AC21" s="297">
        <v>0</v>
      </c>
      <c r="AD21" s="297">
        <f t="shared" si="12"/>
        <v>1536</v>
      </c>
      <c r="AE21" s="297">
        <f t="shared" si="13"/>
        <v>0</v>
      </c>
      <c r="AF21" s="297">
        <v>0</v>
      </c>
      <c r="AG21" s="297">
        <v>0</v>
      </c>
      <c r="AH21" s="297">
        <v>0</v>
      </c>
      <c r="AI21" s="297">
        <f t="shared" si="14"/>
        <v>1515</v>
      </c>
      <c r="AJ21" s="297">
        <v>0</v>
      </c>
      <c r="AK21" s="297">
        <v>0</v>
      </c>
      <c r="AL21" s="297">
        <v>1515</v>
      </c>
      <c r="AM21" s="297">
        <f t="shared" si="15"/>
        <v>0</v>
      </c>
      <c r="AN21" s="297">
        <v>0</v>
      </c>
      <c r="AO21" s="297">
        <v>0</v>
      </c>
      <c r="AP21" s="297">
        <v>0</v>
      </c>
      <c r="AQ21" s="297">
        <f t="shared" si="16"/>
        <v>17</v>
      </c>
      <c r="AR21" s="297">
        <v>0</v>
      </c>
      <c r="AS21" s="297">
        <v>0</v>
      </c>
      <c r="AT21" s="297">
        <v>17</v>
      </c>
      <c r="AU21" s="297">
        <f t="shared" si="17"/>
        <v>0</v>
      </c>
      <c r="AV21" s="297">
        <v>0</v>
      </c>
      <c r="AW21" s="297">
        <v>0</v>
      </c>
      <c r="AX21" s="297">
        <v>0</v>
      </c>
      <c r="AY21" s="297">
        <f t="shared" si="18"/>
        <v>4</v>
      </c>
      <c r="AZ21" s="297">
        <v>0</v>
      </c>
      <c r="BA21" s="297">
        <v>0</v>
      </c>
      <c r="BB21" s="297">
        <v>4</v>
      </c>
      <c r="BC21" s="297">
        <f t="shared" si="19"/>
        <v>370</v>
      </c>
      <c r="BD21" s="297">
        <f t="shared" si="20"/>
        <v>167</v>
      </c>
      <c r="BE21" s="297">
        <v>0</v>
      </c>
      <c r="BF21" s="297">
        <v>43</v>
      </c>
      <c r="BG21" s="297">
        <v>0</v>
      </c>
      <c r="BH21" s="297">
        <v>11</v>
      </c>
      <c r="BI21" s="297">
        <v>0</v>
      </c>
      <c r="BJ21" s="297">
        <v>113</v>
      </c>
      <c r="BK21" s="297">
        <f t="shared" si="21"/>
        <v>203</v>
      </c>
      <c r="BL21" s="297">
        <v>0</v>
      </c>
      <c r="BM21" s="297">
        <v>169</v>
      </c>
      <c r="BN21" s="297">
        <v>0</v>
      </c>
      <c r="BO21" s="297">
        <v>14</v>
      </c>
      <c r="BP21" s="297">
        <v>0</v>
      </c>
      <c r="BQ21" s="297">
        <v>20</v>
      </c>
      <c r="BR21" s="297">
        <f t="shared" si="22"/>
        <v>4639</v>
      </c>
      <c r="BS21" s="297">
        <f t="shared" si="23"/>
        <v>0</v>
      </c>
      <c r="BT21" s="297">
        <f t="shared" si="24"/>
        <v>3641</v>
      </c>
      <c r="BU21" s="297">
        <f t="shared" si="25"/>
        <v>0</v>
      </c>
      <c r="BV21" s="297">
        <f t="shared" si="26"/>
        <v>779</v>
      </c>
      <c r="BW21" s="297">
        <f t="shared" si="27"/>
        <v>0</v>
      </c>
      <c r="BX21" s="297">
        <f t="shared" si="28"/>
        <v>219</v>
      </c>
      <c r="BY21" s="297">
        <f t="shared" si="29"/>
        <v>4472</v>
      </c>
      <c r="BZ21" s="297">
        <f t="shared" si="30"/>
        <v>0</v>
      </c>
      <c r="CA21" s="297">
        <f t="shared" si="31"/>
        <v>3598</v>
      </c>
      <c r="CB21" s="297">
        <f t="shared" si="32"/>
        <v>0</v>
      </c>
      <c r="CC21" s="297">
        <f t="shared" si="33"/>
        <v>768</v>
      </c>
      <c r="CD21" s="297">
        <f t="shared" si="34"/>
        <v>0</v>
      </c>
      <c r="CE21" s="297">
        <f t="shared" si="35"/>
        <v>106</v>
      </c>
      <c r="CF21" s="297">
        <f t="shared" si="36"/>
        <v>167</v>
      </c>
      <c r="CG21" s="297">
        <f t="shared" si="37"/>
        <v>0</v>
      </c>
      <c r="CH21" s="297">
        <f t="shared" si="38"/>
        <v>43</v>
      </c>
      <c r="CI21" s="297">
        <f t="shared" si="39"/>
        <v>0</v>
      </c>
      <c r="CJ21" s="297">
        <f t="shared" si="40"/>
        <v>11</v>
      </c>
      <c r="CK21" s="297">
        <f t="shared" si="41"/>
        <v>0</v>
      </c>
      <c r="CL21" s="297">
        <f t="shared" si="42"/>
        <v>113</v>
      </c>
      <c r="CM21" s="297">
        <f t="shared" si="43"/>
        <v>1739</v>
      </c>
      <c r="CN21" s="297">
        <f t="shared" si="44"/>
        <v>0</v>
      </c>
      <c r="CO21" s="297">
        <f t="shared" si="45"/>
        <v>1684</v>
      </c>
      <c r="CP21" s="297">
        <f t="shared" si="46"/>
        <v>0</v>
      </c>
      <c r="CQ21" s="297">
        <f t="shared" si="47"/>
        <v>31</v>
      </c>
      <c r="CR21" s="297">
        <f t="shared" si="48"/>
        <v>0</v>
      </c>
      <c r="CS21" s="297">
        <f t="shared" si="49"/>
        <v>24</v>
      </c>
      <c r="CT21" s="297">
        <f t="shared" si="50"/>
        <v>1536</v>
      </c>
      <c r="CU21" s="297">
        <f t="shared" si="51"/>
        <v>0</v>
      </c>
      <c r="CV21" s="297">
        <f t="shared" si="52"/>
        <v>1515</v>
      </c>
      <c r="CW21" s="297">
        <f t="shared" si="53"/>
        <v>0</v>
      </c>
      <c r="CX21" s="297">
        <f t="shared" si="54"/>
        <v>17</v>
      </c>
      <c r="CY21" s="297">
        <f t="shared" si="55"/>
        <v>0</v>
      </c>
      <c r="CZ21" s="297">
        <f t="shared" si="56"/>
        <v>4</v>
      </c>
      <c r="DA21" s="297">
        <f t="shared" si="57"/>
        <v>203</v>
      </c>
      <c r="DB21" s="297">
        <f t="shared" si="58"/>
        <v>0</v>
      </c>
      <c r="DC21" s="297">
        <f t="shared" si="59"/>
        <v>169</v>
      </c>
      <c r="DD21" s="297">
        <f t="shared" si="60"/>
        <v>0</v>
      </c>
      <c r="DE21" s="297">
        <f t="shared" si="61"/>
        <v>14</v>
      </c>
      <c r="DF21" s="297">
        <f t="shared" si="62"/>
        <v>0</v>
      </c>
      <c r="DG21" s="297">
        <f t="shared" si="63"/>
        <v>20</v>
      </c>
      <c r="DH21" s="297">
        <v>0</v>
      </c>
      <c r="DI21" s="297">
        <f t="shared" si="64"/>
        <v>0</v>
      </c>
      <c r="DJ21" s="297">
        <v>0</v>
      </c>
      <c r="DK21" s="297">
        <v>0</v>
      </c>
      <c r="DL21" s="297">
        <v>0</v>
      </c>
      <c r="DM21" s="297">
        <v>0</v>
      </c>
    </row>
    <row r="22" spans="1:117" s="282" customFormat="1" ht="12" customHeight="1">
      <c r="A22" s="277" t="s">
        <v>561</v>
      </c>
      <c r="B22" s="278" t="s">
        <v>591</v>
      </c>
      <c r="C22" s="277" t="s">
        <v>592</v>
      </c>
      <c r="D22" s="297">
        <f t="shared" si="4"/>
        <v>1828</v>
      </c>
      <c r="E22" s="297">
        <f t="shared" si="65"/>
        <v>1305</v>
      </c>
      <c r="F22" s="297">
        <f t="shared" si="6"/>
        <v>0</v>
      </c>
      <c r="G22" s="297">
        <v>0</v>
      </c>
      <c r="H22" s="297">
        <v>0</v>
      </c>
      <c r="I22" s="297">
        <v>0</v>
      </c>
      <c r="J22" s="297">
        <f t="shared" si="7"/>
        <v>797</v>
      </c>
      <c r="K22" s="297">
        <v>0</v>
      </c>
      <c r="L22" s="297">
        <v>797</v>
      </c>
      <c r="M22" s="297">
        <v>0</v>
      </c>
      <c r="N22" s="297">
        <f t="shared" si="8"/>
        <v>117</v>
      </c>
      <c r="O22" s="297">
        <v>0</v>
      </c>
      <c r="P22" s="297">
        <v>117</v>
      </c>
      <c r="Q22" s="297">
        <v>0</v>
      </c>
      <c r="R22" s="297">
        <f t="shared" si="9"/>
        <v>391</v>
      </c>
      <c r="S22" s="297">
        <v>0</v>
      </c>
      <c r="T22" s="297">
        <v>391</v>
      </c>
      <c r="U22" s="297">
        <v>0</v>
      </c>
      <c r="V22" s="297">
        <f t="shared" si="10"/>
        <v>0</v>
      </c>
      <c r="W22" s="297">
        <v>0</v>
      </c>
      <c r="X22" s="297">
        <v>0</v>
      </c>
      <c r="Y22" s="297">
        <v>0</v>
      </c>
      <c r="Z22" s="297">
        <f t="shared" si="11"/>
        <v>0</v>
      </c>
      <c r="AA22" s="297">
        <v>0</v>
      </c>
      <c r="AB22" s="297">
        <v>0</v>
      </c>
      <c r="AC22" s="297">
        <v>0</v>
      </c>
      <c r="AD22" s="297">
        <f t="shared" si="12"/>
        <v>38</v>
      </c>
      <c r="AE22" s="297">
        <f t="shared" si="13"/>
        <v>0</v>
      </c>
      <c r="AF22" s="297">
        <v>0</v>
      </c>
      <c r="AG22" s="297">
        <v>0</v>
      </c>
      <c r="AH22" s="297">
        <v>0</v>
      </c>
      <c r="AI22" s="297">
        <f t="shared" si="14"/>
        <v>36</v>
      </c>
      <c r="AJ22" s="297">
        <v>0</v>
      </c>
      <c r="AK22" s="297">
        <v>0</v>
      </c>
      <c r="AL22" s="297">
        <v>36</v>
      </c>
      <c r="AM22" s="297">
        <f t="shared" si="15"/>
        <v>2</v>
      </c>
      <c r="AN22" s="297">
        <v>0</v>
      </c>
      <c r="AO22" s="297">
        <v>0</v>
      </c>
      <c r="AP22" s="297">
        <v>2</v>
      </c>
      <c r="AQ22" s="297">
        <f t="shared" si="16"/>
        <v>0</v>
      </c>
      <c r="AR22" s="297">
        <v>0</v>
      </c>
      <c r="AS22" s="297">
        <v>0</v>
      </c>
      <c r="AT22" s="297">
        <v>0</v>
      </c>
      <c r="AU22" s="297">
        <f t="shared" si="17"/>
        <v>0</v>
      </c>
      <c r="AV22" s="297">
        <v>0</v>
      </c>
      <c r="AW22" s="297">
        <v>0</v>
      </c>
      <c r="AX22" s="297">
        <v>0</v>
      </c>
      <c r="AY22" s="297">
        <f t="shared" si="18"/>
        <v>0</v>
      </c>
      <c r="AZ22" s="297">
        <v>0</v>
      </c>
      <c r="BA22" s="297">
        <v>0</v>
      </c>
      <c r="BB22" s="297">
        <v>0</v>
      </c>
      <c r="BC22" s="297">
        <f t="shared" si="19"/>
        <v>485</v>
      </c>
      <c r="BD22" s="297">
        <f t="shared" si="20"/>
        <v>72</v>
      </c>
      <c r="BE22" s="297">
        <v>0</v>
      </c>
      <c r="BF22" s="297">
        <v>26</v>
      </c>
      <c r="BG22" s="297">
        <v>46</v>
      </c>
      <c r="BH22" s="297">
        <v>0</v>
      </c>
      <c r="BI22" s="297">
        <v>0</v>
      </c>
      <c r="BJ22" s="297">
        <v>0</v>
      </c>
      <c r="BK22" s="297">
        <f t="shared" si="21"/>
        <v>413</v>
      </c>
      <c r="BL22" s="297">
        <v>0</v>
      </c>
      <c r="BM22" s="297">
        <v>330</v>
      </c>
      <c r="BN22" s="297">
        <v>65</v>
      </c>
      <c r="BO22" s="297">
        <v>18</v>
      </c>
      <c r="BP22" s="297">
        <v>0</v>
      </c>
      <c r="BQ22" s="297">
        <v>0</v>
      </c>
      <c r="BR22" s="297">
        <f t="shared" si="22"/>
        <v>1377</v>
      </c>
      <c r="BS22" s="297">
        <f t="shared" si="23"/>
        <v>0</v>
      </c>
      <c r="BT22" s="297">
        <f t="shared" si="24"/>
        <v>823</v>
      </c>
      <c r="BU22" s="297">
        <f t="shared" si="25"/>
        <v>163</v>
      </c>
      <c r="BV22" s="297">
        <f t="shared" si="26"/>
        <v>391</v>
      </c>
      <c r="BW22" s="297">
        <f t="shared" si="27"/>
        <v>0</v>
      </c>
      <c r="BX22" s="297">
        <f t="shared" si="28"/>
        <v>0</v>
      </c>
      <c r="BY22" s="297">
        <f t="shared" si="29"/>
        <v>1305</v>
      </c>
      <c r="BZ22" s="297">
        <f t="shared" si="30"/>
        <v>0</v>
      </c>
      <c r="CA22" s="297">
        <f t="shared" si="31"/>
        <v>797</v>
      </c>
      <c r="CB22" s="297">
        <f t="shared" si="32"/>
        <v>117</v>
      </c>
      <c r="CC22" s="297">
        <f t="shared" si="33"/>
        <v>391</v>
      </c>
      <c r="CD22" s="297">
        <f t="shared" si="34"/>
        <v>0</v>
      </c>
      <c r="CE22" s="297">
        <f t="shared" si="35"/>
        <v>0</v>
      </c>
      <c r="CF22" s="297">
        <f t="shared" si="36"/>
        <v>72</v>
      </c>
      <c r="CG22" s="297">
        <f t="shared" si="37"/>
        <v>0</v>
      </c>
      <c r="CH22" s="297">
        <f t="shared" si="38"/>
        <v>26</v>
      </c>
      <c r="CI22" s="297">
        <f t="shared" si="39"/>
        <v>46</v>
      </c>
      <c r="CJ22" s="297">
        <f t="shared" si="40"/>
        <v>0</v>
      </c>
      <c r="CK22" s="297">
        <f t="shared" si="41"/>
        <v>0</v>
      </c>
      <c r="CL22" s="297">
        <f t="shared" si="42"/>
        <v>0</v>
      </c>
      <c r="CM22" s="297">
        <f t="shared" si="43"/>
        <v>451</v>
      </c>
      <c r="CN22" s="297">
        <f t="shared" si="44"/>
        <v>0</v>
      </c>
      <c r="CO22" s="297">
        <f t="shared" si="45"/>
        <v>366</v>
      </c>
      <c r="CP22" s="297">
        <f t="shared" si="46"/>
        <v>67</v>
      </c>
      <c r="CQ22" s="297">
        <f t="shared" si="47"/>
        <v>18</v>
      </c>
      <c r="CR22" s="297">
        <f t="shared" si="48"/>
        <v>0</v>
      </c>
      <c r="CS22" s="297">
        <f t="shared" si="49"/>
        <v>0</v>
      </c>
      <c r="CT22" s="297">
        <f t="shared" si="50"/>
        <v>38</v>
      </c>
      <c r="CU22" s="297">
        <f t="shared" si="51"/>
        <v>0</v>
      </c>
      <c r="CV22" s="297">
        <f t="shared" si="52"/>
        <v>36</v>
      </c>
      <c r="CW22" s="297">
        <f t="shared" si="53"/>
        <v>2</v>
      </c>
      <c r="CX22" s="297">
        <f t="shared" si="54"/>
        <v>0</v>
      </c>
      <c r="CY22" s="297">
        <f t="shared" si="55"/>
        <v>0</v>
      </c>
      <c r="CZ22" s="297">
        <f t="shared" si="56"/>
        <v>0</v>
      </c>
      <c r="DA22" s="297">
        <f t="shared" si="57"/>
        <v>413</v>
      </c>
      <c r="DB22" s="297">
        <f t="shared" si="58"/>
        <v>0</v>
      </c>
      <c r="DC22" s="297">
        <f t="shared" si="59"/>
        <v>330</v>
      </c>
      <c r="DD22" s="297">
        <f t="shared" si="60"/>
        <v>65</v>
      </c>
      <c r="DE22" s="297">
        <f t="shared" si="61"/>
        <v>18</v>
      </c>
      <c r="DF22" s="297">
        <f t="shared" si="62"/>
        <v>0</v>
      </c>
      <c r="DG22" s="297">
        <f t="shared" si="63"/>
        <v>0</v>
      </c>
      <c r="DH22" s="297">
        <v>90</v>
      </c>
      <c r="DI22" s="297">
        <f t="shared" si="64"/>
        <v>0</v>
      </c>
      <c r="DJ22" s="297">
        <v>0</v>
      </c>
      <c r="DK22" s="297">
        <v>0</v>
      </c>
      <c r="DL22" s="297">
        <v>0</v>
      </c>
      <c r="DM22" s="297">
        <v>0</v>
      </c>
    </row>
    <row r="23" spans="1:117" s="282" customFormat="1" ht="12" customHeight="1">
      <c r="A23" s="277" t="s">
        <v>561</v>
      </c>
      <c r="B23" s="278" t="s">
        <v>593</v>
      </c>
      <c r="C23" s="277" t="s">
        <v>594</v>
      </c>
      <c r="D23" s="297">
        <f t="shared" si="4"/>
        <v>4192</v>
      </c>
      <c r="E23" s="297">
        <f t="shared" si="65"/>
        <v>3254</v>
      </c>
      <c r="F23" s="297">
        <f aca="true" t="shared" si="66" ref="F23:F40">SUM(G23:I23)</f>
        <v>0</v>
      </c>
      <c r="G23" s="297">
        <v>0</v>
      </c>
      <c r="H23" s="297">
        <v>0</v>
      </c>
      <c r="I23" s="297">
        <v>0</v>
      </c>
      <c r="J23" s="297">
        <f t="shared" si="7"/>
        <v>2608</v>
      </c>
      <c r="K23" s="297">
        <v>0</v>
      </c>
      <c r="L23" s="297">
        <v>2608</v>
      </c>
      <c r="M23" s="297">
        <v>0</v>
      </c>
      <c r="N23" s="297">
        <f t="shared" si="8"/>
        <v>97</v>
      </c>
      <c r="O23" s="297">
        <v>0</v>
      </c>
      <c r="P23" s="297">
        <v>97</v>
      </c>
      <c r="Q23" s="297">
        <v>0</v>
      </c>
      <c r="R23" s="297">
        <f t="shared" si="9"/>
        <v>505</v>
      </c>
      <c r="S23" s="297">
        <v>0</v>
      </c>
      <c r="T23" s="297">
        <v>505</v>
      </c>
      <c r="U23" s="297">
        <v>0</v>
      </c>
      <c r="V23" s="297">
        <f t="shared" si="10"/>
        <v>11</v>
      </c>
      <c r="W23" s="297">
        <v>0</v>
      </c>
      <c r="X23" s="297">
        <v>11</v>
      </c>
      <c r="Y23" s="297">
        <v>0</v>
      </c>
      <c r="Z23" s="297">
        <f t="shared" si="11"/>
        <v>33</v>
      </c>
      <c r="AA23" s="297">
        <v>0</v>
      </c>
      <c r="AB23" s="297">
        <v>33</v>
      </c>
      <c r="AC23" s="297">
        <v>0</v>
      </c>
      <c r="AD23" s="297">
        <f t="shared" si="12"/>
        <v>648</v>
      </c>
      <c r="AE23" s="297">
        <f t="shared" si="13"/>
        <v>0</v>
      </c>
      <c r="AF23" s="297">
        <v>0</v>
      </c>
      <c r="AG23" s="297">
        <v>0</v>
      </c>
      <c r="AH23" s="297">
        <v>0</v>
      </c>
      <c r="AI23" s="297">
        <f t="shared" si="14"/>
        <v>617</v>
      </c>
      <c r="AJ23" s="297">
        <v>0</v>
      </c>
      <c r="AK23" s="297">
        <v>0</v>
      </c>
      <c r="AL23" s="297">
        <v>617</v>
      </c>
      <c r="AM23" s="297">
        <f t="shared" si="15"/>
        <v>7</v>
      </c>
      <c r="AN23" s="297">
        <v>0</v>
      </c>
      <c r="AO23" s="297">
        <v>0</v>
      </c>
      <c r="AP23" s="297">
        <v>7</v>
      </c>
      <c r="AQ23" s="297">
        <f t="shared" si="16"/>
        <v>20</v>
      </c>
      <c r="AR23" s="297">
        <v>0</v>
      </c>
      <c r="AS23" s="297">
        <v>0</v>
      </c>
      <c r="AT23" s="297">
        <v>20</v>
      </c>
      <c r="AU23" s="297">
        <f t="shared" si="17"/>
        <v>1</v>
      </c>
      <c r="AV23" s="297">
        <v>0</v>
      </c>
      <c r="AW23" s="297">
        <v>0</v>
      </c>
      <c r="AX23" s="297">
        <v>1</v>
      </c>
      <c r="AY23" s="297">
        <f t="shared" si="18"/>
        <v>3</v>
      </c>
      <c r="AZ23" s="297">
        <v>0</v>
      </c>
      <c r="BA23" s="297">
        <v>0</v>
      </c>
      <c r="BB23" s="297">
        <v>3</v>
      </c>
      <c r="BC23" s="297">
        <f t="shared" si="19"/>
        <v>290</v>
      </c>
      <c r="BD23" s="297">
        <f t="shared" si="20"/>
        <v>167</v>
      </c>
      <c r="BE23" s="297">
        <v>0</v>
      </c>
      <c r="BF23" s="297">
        <v>116</v>
      </c>
      <c r="BG23" s="297">
        <v>31</v>
      </c>
      <c r="BH23" s="297">
        <v>10</v>
      </c>
      <c r="BI23" s="297">
        <v>0</v>
      </c>
      <c r="BJ23" s="297">
        <v>10</v>
      </c>
      <c r="BK23" s="297">
        <f t="shared" si="21"/>
        <v>123</v>
      </c>
      <c r="BL23" s="297">
        <v>0</v>
      </c>
      <c r="BM23" s="297">
        <v>110</v>
      </c>
      <c r="BN23" s="297">
        <v>3</v>
      </c>
      <c r="BO23" s="297">
        <v>8</v>
      </c>
      <c r="BP23" s="297">
        <v>1</v>
      </c>
      <c r="BQ23" s="297">
        <v>1</v>
      </c>
      <c r="BR23" s="297">
        <f t="shared" si="22"/>
        <v>3421</v>
      </c>
      <c r="BS23" s="297">
        <f t="shared" si="23"/>
        <v>0</v>
      </c>
      <c r="BT23" s="297">
        <f t="shared" si="24"/>
        <v>2724</v>
      </c>
      <c r="BU23" s="297">
        <f t="shared" si="25"/>
        <v>128</v>
      </c>
      <c r="BV23" s="297">
        <f t="shared" si="26"/>
        <v>515</v>
      </c>
      <c r="BW23" s="297">
        <f t="shared" si="27"/>
        <v>11</v>
      </c>
      <c r="BX23" s="297">
        <f t="shared" si="28"/>
        <v>43</v>
      </c>
      <c r="BY23" s="297">
        <f t="shared" si="29"/>
        <v>3254</v>
      </c>
      <c r="BZ23" s="297">
        <f t="shared" si="30"/>
        <v>0</v>
      </c>
      <c r="CA23" s="297">
        <f t="shared" si="31"/>
        <v>2608</v>
      </c>
      <c r="CB23" s="297">
        <f t="shared" si="32"/>
        <v>97</v>
      </c>
      <c r="CC23" s="297">
        <f t="shared" si="33"/>
        <v>505</v>
      </c>
      <c r="CD23" s="297">
        <f t="shared" si="34"/>
        <v>11</v>
      </c>
      <c r="CE23" s="297">
        <f t="shared" si="35"/>
        <v>33</v>
      </c>
      <c r="CF23" s="297">
        <f t="shared" si="36"/>
        <v>167</v>
      </c>
      <c r="CG23" s="297">
        <f t="shared" si="37"/>
        <v>0</v>
      </c>
      <c r="CH23" s="297">
        <f t="shared" si="38"/>
        <v>116</v>
      </c>
      <c r="CI23" s="297">
        <f t="shared" si="39"/>
        <v>31</v>
      </c>
      <c r="CJ23" s="297">
        <f t="shared" si="40"/>
        <v>10</v>
      </c>
      <c r="CK23" s="297">
        <f t="shared" si="41"/>
        <v>0</v>
      </c>
      <c r="CL23" s="297">
        <f t="shared" si="42"/>
        <v>10</v>
      </c>
      <c r="CM23" s="297">
        <f t="shared" si="43"/>
        <v>771</v>
      </c>
      <c r="CN23" s="297">
        <f t="shared" si="44"/>
        <v>0</v>
      </c>
      <c r="CO23" s="297">
        <f t="shared" si="45"/>
        <v>727</v>
      </c>
      <c r="CP23" s="297">
        <f t="shared" si="46"/>
        <v>10</v>
      </c>
      <c r="CQ23" s="297">
        <f t="shared" si="47"/>
        <v>28</v>
      </c>
      <c r="CR23" s="297">
        <f t="shared" si="48"/>
        <v>2</v>
      </c>
      <c r="CS23" s="297">
        <f t="shared" si="49"/>
        <v>4</v>
      </c>
      <c r="CT23" s="297">
        <f t="shared" si="50"/>
        <v>648</v>
      </c>
      <c r="CU23" s="297">
        <f t="shared" si="51"/>
        <v>0</v>
      </c>
      <c r="CV23" s="297">
        <f t="shared" si="52"/>
        <v>617</v>
      </c>
      <c r="CW23" s="297">
        <f t="shared" si="53"/>
        <v>7</v>
      </c>
      <c r="CX23" s="297">
        <f t="shared" si="54"/>
        <v>20</v>
      </c>
      <c r="CY23" s="297">
        <f t="shared" si="55"/>
        <v>1</v>
      </c>
      <c r="CZ23" s="297">
        <f t="shared" si="56"/>
        <v>3</v>
      </c>
      <c r="DA23" s="297">
        <f t="shared" si="57"/>
        <v>123</v>
      </c>
      <c r="DB23" s="297">
        <f t="shared" si="58"/>
        <v>0</v>
      </c>
      <c r="DC23" s="297">
        <f t="shared" si="59"/>
        <v>110</v>
      </c>
      <c r="DD23" s="297">
        <f t="shared" si="60"/>
        <v>3</v>
      </c>
      <c r="DE23" s="297">
        <f t="shared" si="61"/>
        <v>8</v>
      </c>
      <c r="DF23" s="297">
        <f t="shared" si="62"/>
        <v>1</v>
      </c>
      <c r="DG23" s="297">
        <f t="shared" si="63"/>
        <v>1</v>
      </c>
      <c r="DH23" s="297">
        <v>0</v>
      </c>
      <c r="DI23" s="297">
        <f t="shared" si="64"/>
        <v>0</v>
      </c>
      <c r="DJ23" s="297">
        <v>0</v>
      </c>
      <c r="DK23" s="297">
        <v>0</v>
      </c>
      <c r="DL23" s="297">
        <v>0</v>
      </c>
      <c r="DM23" s="297">
        <v>0</v>
      </c>
    </row>
    <row r="24" spans="1:117" s="282" customFormat="1" ht="12" customHeight="1">
      <c r="A24" s="277" t="s">
        <v>561</v>
      </c>
      <c r="B24" s="278" t="s">
        <v>627</v>
      </c>
      <c r="C24" s="277" t="s">
        <v>628</v>
      </c>
      <c r="D24" s="297">
        <f t="shared" si="4"/>
        <v>17409</v>
      </c>
      <c r="E24" s="297">
        <f t="shared" si="65"/>
        <v>12938</v>
      </c>
      <c r="F24" s="297">
        <f t="shared" si="66"/>
        <v>0</v>
      </c>
      <c r="G24" s="297">
        <v>0</v>
      </c>
      <c r="H24" s="297">
        <v>0</v>
      </c>
      <c r="I24" s="297">
        <v>0</v>
      </c>
      <c r="J24" s="297">
        <f t="shared" si="7"/>
        <v>10426</v>
      </c>
      <c r="K24" s="297">
        <v>0</v>
      </c>
      <c r="L24" s="297">
        <v>10426</v>
      </c>
      <c r="M24" s="297">
        <v>0</v>
      </c>
      <c r="N24" s="297">
        <f t="shared" si="8"/>
        <v>0</v>
      </c>
      <c r="O24" s="297">
        <v>0</v>
      </c>
      <c r="P24" s="297">
        <v>0</v>
      </c>
      <c r="Q24" s="297">
        <v>0</v>
      </c>
      <c r="R24" s="297">
        <f t="shared" si="9"/>
        <v>2122</v>
      </c>
      <c r="S24" s="297">
        <v>0</v>
      </c>
      <c r="T24" s="297">
        <v>2122</v>
      </c>
      <c r="U24" s="297">
        <v>0</v>
      </c>
      <c r="V24" s="297">
        <f t="shared" si="10"/>
        <v>0</v>
      </c>
      <c r="W24" s="297">
        <v>0</v>
      </c>
      <c r="X24" s="297">
        <v>0</v>
      </c>
      <c r="Y24" s="297">
        <v>0</v>
      </c>
      <c r="Z24" s="297">
        <f t="shared" si="11"/>
        <v>390</v>
      </c>
      <c r="AA24" s="297">
        <v>7</v>
      </c>
      <c r="AB24" s="297">
        <v>383</v>
      </c>
      <c r="AC24" s="297">
        <v>0</v>
      </c>
      <c r="AD24" s="297">
        <f t="shared" si="12"/>
        <v>3267</v>
      </c>
      <c r="AE24" s="297">
        <f t="shared" si="13"/>
        <v>0</v>
      </c>
      <c r="AF24" s="297">
        <v>0</v>
      </c>
      <c r="AG24" s="297">
        <v>0</v>
      </c>
      <c r="AH24" s="297">
        <v>0</v>
      </c>
      <c r="AI24" s="297">
        <f t="shared" si="14"/>
        <v>3086</v>
      </c>
      <c r="AJ24" s="297">
        <v>34</v>
      </c>
      <c r="AK24" s="297">
        <v>69</v>
      </c>
      <c r="AL24" s="297">
        <v>2983</v>
      </c>
      <c r="AM24" s="297">
        <f t="shared" si="15"/>
        <v>20</v>
      </c>
      <c r="AN24" s="297">
        <v>0</v>
      </c>
      <c r="AO24" s="297">
        <v>20</v>
      </c>
      <c r="AP24" s="297">
        <v>0</v>
      </c>
      <c r="AQ24" s="297">
        <f t="shared" si="16"/>
        <v>7</v>
      </c>
      <c r="AR24" s="297">
        <v>5</v>
      </c>
      <c r="AS24" s="297">
        <v>1</v>
      </c>
      <c r="AT24" s="297">
        <v>1</v>
      </c>
      <c r="AU24" s="297">
        <f t="shared" si="17"/>
        <v>0</v>
      </c>
      <c r="AV24" s="297">
        <v>0</v>
      </c>
      <c r="AW24" s="297">
        <v>0</v>
      </c>
      <c r="AX24" s="297">
        <v>0</v>
      </c>
      <c r="AY24" s="297">
        <f t="shared" si="18"/>
        <v>154</v>
      </c>
      <c r="AZ24" s="297">
        <v>36</v>
      </c>
      <c r="BA24" s="297">
        <v>80</v>
      </c>
      <c r="BB24" s="297">
        <v>38</v>
      </c>
      <c r="BC24" s="297">
        <f t="shared" si="19"/>
        <v>1204</v>
      </c>
      <c r="BD24" s="297">
        <f t="shared" si="20"/>
        <v>651</v>
      </c>
      <c r="BE24" s="297">
        <v>0</v>
      </c>
      <c r="BF24" s="297">
        <v>273</v>
      </c>
      <c r="BG24" s="297">
        <v>8</v>
      </c>
      <c r="BH24" s="297">
        <v>43</v>
      </c>
      <c r="BI24" s="297">
        <v>0</v>
      </c>
      <c r="BJ24" s="297">
        <v>327</v>
      </c>
      <c r="BK24" s="297">
        <f t="shared" si="21"/>
        <v>553</v>
      </c>
      <c r="BL24" s="297">
        <v>0</v>
      </c>
      <c r="BM24" s="297">
        <v>433</v>
      </c>
      <c r="BN24" s="297">
        <v>0</v>
      </c>
      <c r="BO24" s="297">
        <v>6</v>
      </c>
      <c r="BP24" s="297">
        <v>0</v>
      </c>
      <c r="BQ24" s="297">
        <v>114</v>
      </c>
      <c r="BR24" s="297">
        <f t="shared" si="22"/>
        <v>13589</v>
      </c>
      <c r="BS24" s="297">
        <f t="shared" si="23"/>
        <v>0</v>
      </c>
      <c r="BT24" s="297">
        <f t="shared" si="24"/>
        <v>10699</v>
      </c>
      <c r="BU24" s="297">
        <f t="shared" si="25"/>
        <v>8</v>
      </c>
      <c r="BV24" s="297">
        <f t="shared" si="26"/>
        <v>2165</v>
      </c>
      <c r="BW24" s="297">
        <f t="shared" si="27"/>
        <v>0</v>
      </c>
      <c r="BX24" s="297">
        <f t="shared" si="28"/>
        <v>717</v>
      </c>
      <c r="BY24" s="297">
        <f t="shared" si="29"/>
        <v>12938</v>
      </c>
      <c r="BZ24" s="297">
        <f t="shared" si="30"/>
        <v>0</v>
      </c>
      <c r="CA24" s="297">
        <f t="shared" si="31"/>
        <v>10426</v>
      </c>
      <c r="CB24" s="297">
        <f t="shared" si="32"/>
        <v>0</v>
      </c>
      <c r="CC24" s="297">
        <f t="shared" si="33"/>
        <v>2122</v>
      </c>
      <c r="CD24" s="297">
        <f t="shared" si="34"/>
        <v>0</v>
      </c>
      <c r="CE24" s="297">
        <f t="shared" si="35"/>
        <v>390</v>
      </c>
      <c r="CF24" s="297">
        <f t="shared" si="36"/>
        <v>651</v>
      </c>
      <c r="CG24" s="297">
        <f t="shared" si="37"/>
        <v>0</v>
      </c>
      <c r="CH24" s="297">
        <f t="shared" si="38"/>
        <v>273</v>
      </c>
      <c r="CI24" s="297">
        <f t="shared" si="39"/>
        <v>8</v>
      </c>
      <c r="CJ24" s="297">
        <f t="shared" si="40"/>
        <v>43</v>
      </c>
      <c r="CK24" s="297">
        <f t="shared" si="41"/>
        <v>0</v>
      </c>
      <c r="CL24" s="297">
        <f t="shared" si="42"/>
        <v>327</v>
      </c>
      <c r="CM24" s="297">
        <f t="shared" si="43"/>
        <v>3820</v>
      </c>
      <c r="CN24" s="297">
        <f t="shared" si="44"/>
        <v>0</v>
      </c>
      <c r="CO24" s="297">
        <f t="shared" si="45"/>
        <v>3519</v>
      </c>
      <c r="CP24" s="297">
        <f t="shared" si="46"/>
        <v>20</v>
      </c>
      <c r="CQ24" s="297">
        <f t="shared" si="47"/>
        <v>13</v>
      </c>
      <c r="CR24" s="297">
        <f t="shared" si="48"/>
        <v>0</v>
      </c>
      <c r="CS24" s="297">
        <f t="shared" si="49"/>
        <v>268</v>
      </c>
      <c r="CT24" s="297">
        <f t="shared" si="50"/>
        <v>3267</v>
      </c>
      <c r="CU24" s="297">
        <f t="shared" si="51"/>
        <v>0</v>
      </c>
      <c r="CV24" s="297">
        <f t="shared" si="52"/>
        <v>3086</v>
      </c>
      <c r="CW24" s="297">
        <f t="shared" si="53"/>
        <v>20</v>
      </c>
      <c r="CX24" s="297">
        <f t="shared" si="54"/>
        <v>7</v>
      </c>
      <c r="CY24" s="297">
        <f t="shared" si="55"/>
        <v>0</v>
      </c>
      <c r="CZ24" s="297">
        <f t="shared" si="56"/>
        <v>154</v>
      </c>
      <c r="DA24" s="297">
        <f t="shared" si="57"/>
        <v>553</v>
      </c>
      <c r="DB24" s="297">
        <f t="shared" si="58"/>
        <v>0</v>
      </c>
      <c r="DC24" s="297">
        <f t="shared" si="59"/>
        <v>433</v>
      </c>
      <c r="DD24" s="297">
        <f t="shared" si="60"/>
        <v>0</v>
      </c>
      <c r="DE24" s="297">
        <f t="shared" si="61"/>
        <v>6</v>
      </c>
      <c r="DF24" s="297">
        <f t="shared" si="62"/>
        <v>0</v>
      </c>
      <c r="DG24" s="297">
        <f t="shared" si="63"/>
        <v>114</v>
      </c>
      <c r="DH24" s="297">
        <v>0</v>
      </c>
      <c r="DI24" s="297">
        <f t="shared" si="64"/>
        <v>0</v>
      </c>
      <c r="DJ24" s="297"/>
      <c r="DK24" s="297">
        <v>0</v>
      </c>
      <c r="DL24" s="297">
        <v>0</v>
      </c>
      <c r="DM24" s="297">
        <v>0</v>
      </c>
    </row>
    <row r="25" spans="1:117" s="282" customFormat="1" ht="12" customHeight="1">
      <c r="A25" s="277" t="s">
        <v>561</v>
      </c>
      <c r="B25" s="278" t="s">
        <v>595</v>
      </c>
      <c r="C25" s="277" t="s">
        <v>596</v>
      </c>
      <c r="D25" s="297">
        <f t="shared" si="4"/>
        <v>10427</v>
      </c>
      <c r="E25" s="297">
        <f t="shared" si="65"/>
        <v>5970</v>
      </c>
      <c r="F25" s="297">
        <f t="shared" si="66"/>
        <v>0</v>
      </c>
      <c r="G25" s="297">
        <v>0</v>
      </c>
      <c r="H25" s="297">
        <v>0</v>
      </c>
      <c r="I25" s="297">
        <v>0</v>
      </c>
      <c r="J25" s="297">
        <f t="shared" si="7"/>
        <v>3708</v>
      </c>
      <c r="K25" s="297">
        <v>0</v>
      </c>
      <c r="L25" s="297">
        <v>3708</v>
      </c>
      <c r="M25" s="297">
        <v>0</v>
      </c>
      <c r="N25" s="297">
        <f t="shared" si="8"/>
        <v>0</v>
      </c>
      <c r="O25" s="297">
        <v>0</v>
      </c>
      <c r="P25" s="297">
        <v>0</v>
      </c>
      <c r="Q25" s="297">
        <v>0</v>
      </c>
      <c r="R25" s="297">
        <f t="shared" si="9"/>
        <v>1901</v>
      </c>
      <c r="S25" s="297">
        <v>0</v>
      </c>
      <c r="T25" s="297">
        <v>1901</v>
      </c>
      <c r="U25" s="297">
        <v>0</v>
      </c>
      <c r="V25" s="297">
        <f t="shared" si="10"/>
        <v>0</v>
      </c>
      <c r="W25" s="297">
        <v>0</v>
      </c>
      <c r="X25" s="297">
        <v>0</v>
      </c>
      <c r="Y25" s="297">
        <v>0</v>
      </c>
      <c r="Z25" s="297">
        <f t="shared" si="11"/>
        <v>361</v>
      </c>
      <c r="AA25" s="297">
        <v>0</v>
      </c>
      <c r="AB25" s="297">
        <v>361</v>
      </c>
      <c r="AC25" s="297">
        <v>0</v>
      </c>
      <c r="AD25" s="297">
        <f t="shared" si="12"/>
        <v>3714</v>
      </c>
      <c r="AE25" s="297">
        <f t="shared" si="13"/>
        <v>0</v>
      </c>
      <c r="AF25" s="297">
        <v>0</v>
      </c>
      <c r="AG25" s="297">
        <v>0</v>
      </c>
      <c r="AH25" s="297">
        <v>0</v>
      </c>
      <c r="AI25" s="297">
        <f t="shared" si="14"/>
        <v>3295</v>
      </c>
      <c r="AJ25" s="297">
        <v>0</v>
      </c>
      <c r="AK25" s="297">
        <v>0</v>
      </c>
      <c r="AL25" s="297">
        <v>3295</v>
      </c>
      <c r="AM25" s="297">
        <f t="shared" si="15"/>
        <v>0</v>
      </c>
      <c r="AN25" s="297">
        <v>0</v>
      </c>
      <c r="AO25" s="297">
        <v>0</v>
      </c>
      <c r="AP25" s="297">
        <v>0</v>
      </c>
      <c r="AQ25" s="297">
        <f t="shared" si="16"/>
        <v>419</v>
      </c>
      <c r="AR25" s="297">
        <v>0</v>
      </c>
      <c r="AS25" s="297">
        <v>0</v>
      </c>
      <c r="AT25" s="297">
        <v>419</v>
      </c>
      <c r="AU25" s="297">
        <f t="shared" si="17"/>
        <v>0</v>
      </c>
      <c r="AV25" s="297">
        <v>0</v>
      </c>
      <c r="AW25" s="297">
        <v>0</v>
      </c>
      <c r="AX25" s="297">
        <v>0</v>
      </c>
      <c r="AY25" s="297">
        <f t="shared" si="18"/>
        <v>0</v>
      </c>
      <c r="AZ25" s="297">
        <v>0</v>
      </c>
      <c r="BA25" s="297">
        <v>0</v>
      </c>
      <c r="BB25" s="297">
        <v>0</v>
      </c>
      <c r="BC25" s="297">
        <f t="shared" si="19"/>
        <v>743</v>
      </c>
      <c r="BD25" s="297">
        <f t="shared" si="20"/>
        <v>443</v>
      </c>
      <c r="BE25" s="297">
        <v>0</v>
      </c>
      <c r="BF25" s="297">
        <v>315</v>
      </c>
      <c r="BG25" s="297">
        <v>0</v>
      </c>
      <c r="BH25" s="297">
        <v>9</v>
      </c>
      <c r="BI25" s="297">
        <v>0</v>
      </c>
      <c r="BJ25" s="297">
        <v>119</v>
      </c>
      <c r="BK25" s="297">
        <f t="shared" si="21"/>
        <v>300</v>
      </c>
      <c r="BL25" s="297">
        <v>0</v>
      </c>
      <c r="BM25" s="297">
        <v>239</v>
      </c>
      <c r="BN25" s="297">
        <v>0</v>
      </c>
      <c r="BO25" s="297">
        <v>61</v>
      </c>
      <c r="BP25" s="297">
        <v>0</v>
      </c>
      <c r="BQ25" s="297">
        <v>0</v>
      </c>
      <c r="BR25" s="297">
        <f t="shared" si="22"/>
        <v>6413</v>
      </c>
      <c r="BS25" s="297">
        <f t="shared" si="23"/>
        <v>0</v>
      </c>
      <c r="BT25" s="297">
        <f t="shared" si="24"/>
        <v>4023</v>
      </c>
      <c r="BU25" s="297">
        <f t="shared" si="25"/>
        <v>0</v>
      </c>
      <c r="BV25" s="297">
        <f t="shared" si="26"/>
        <v>1910</v>
      </c>
      <c r="BW25" s="297">
        <f t="shared" si="27"/>
        <v>0</v>
      </c>
      <c r="BX25" s="297">
        <f t="shared" si="28"/>
        <v>480</v>
      </c>
      <c r="BY25" s="297">
        <f t="shared" si="29"/>
        <v>5970</v>
      </c>
      <c r="BZ25" s="297">
        <f t="shared" si="30"/>
        <v>0</v>
      </c>
      <c r="CA25" s="297">
        <f t="shared" si="31"/>
        <v>3708</v>
      </c>
      <c r="CB25" s="297">
        <f t="shared" si="32"/>
        <v>0</v>
      </c>
      <c r="CC25" s="297">
        <f t="shared" si="33"/>
        <v>1901</v>
      </c>
      <c r="CD25" s="297">
        <f t="shared" si="34"/>
        <v>0</v>
      </c>
      <c r="CE25" s="297">
        <f t="shared" si="35"/>
        <v>361</v>
      </c>
      <c r="CF25" s="297">
        <f t="shared" si="36"/>
        <v>443</v>
      </c>
      <c r="CG25" s="297">
        <f t="shared" si="37"/>
        <v>0</v>
      </c>
      <c r="CH25" s="297">
        <f t="shared" si="38"/>
        <v>315</v>
      </c>
      <c r="CI25" s="297">
        <f t="shared" si="39"/>
        <v>0</v>
      </c>
      <c r="CJ25" s="297">
        <f t="shared" si="40"/>
        <v>9</v>
      </c>
      <c r="CK25" s="297">
        <f t="shared" si="41"/>
        <v>0</v>
      </c>
      <c r="CL25" s="297">
        <f t="shared" si="42"/>
        <v>119</v>
      </c>
      <c r="CM25" s="297">
        <f t="shared" si="43"/>
        <v>4014</v>
      </c>
      <c r="CN25" s="297">
        <f t="shared" si="44"/>
        <v>0</v>
      </c>
      <c r="CO25" s="297">
        <f t="shared" si="45"/>
        <v>3534</v>
      </c>
      <c r="CP25" s="297">
        <f t="shared" si="46"/>
        <v>0</v>
      </c>
      <c r="CQ25" s="297">
        <f t="shared" si="47"/>
        <v>480</v>
      </c>
      <c r="CR25" s="297">
        <f t="shared" si="48"/>
        <v>0</v>
      </c>
      <c r="CS25" s="297">
        <f t="shared" si="49"/>
        <v>0</v>
      </c>
      <c r="CT25" s="297">
        <f t="shared" si="50"/>
        <v>3714</v>
      </c>
      <c r="CU25" s="297">
        <f t="shared" si="51"/>
        <v>0</v>
      </c>
      <c r="CV25" s="297">
        <f t="shared" si="52"/>
        <v>3295</v>
      </c>
      <c r="CW25" s="297">
        <f t="shared" si="53"/>
        <v>0</v>
      </c>
      <c r="CX25" s="297">
        <f t="shared" si="54"/>
        <v>419</v>
      </c>
      <c r="CY25" s="297">
        <f t="shared" si="55"/>
        <v>0</v>
      </c>
      <c r="CZ25" s="297">
        <f t="shared" si="56"/>
        <v>0</v>
      </c>
      <c r="DA25" s="297">
        <f t="shared" si="57"/>
        <v>300</v>
      </c>
      <c r="DB25" s="297">
        <f t="shared" si="58"/>
        <v>0</v>
      </c>
      <c r="DC25" s="297">
        <f t="shared" si="59"/>
        <v>239</v>
      </c>
      <c r="DD25" s="297">
        <f t="shared" si="60"/>
        <v>0</v>
      </c>
      <c r="DE25" s="297">
        <f t="shared" si="61"/>
        <v>61</v>
      </c>
      <c r="DF25" s="297">
        <f t="shared" si="62"/>
        <v>0</v>
      </c>
      <c r="DG25" s="297">
        <f t="shared" si="63"/>
        <v>0</v>
      </c>
      <c r="DH25" s="297">
        <v>0</v>
      </c>
      <c r="DI25" s="297">
        <f t="shared" si="64"/>
        <v>0</v>
      </c>
      <c r="DJ25" s="297">
        <v>0</v>
      </c>
      <c r="DK25" s="297">
        <v>0</v>
      </c>
      <c r="DL25" s="297">
        <v>0</v>
      </c>
      <c r="DM25" s="297">
        <v>0</v>
      </c>
    </row>
    <row r="26" spans="1:117" s="282" customFormat="1" ht="12" customHeight="1">
      <c r="A26" s="277" t="s">
        <v>561</v>
      </c>
      <c r="B26" s="278" t="s">
        <v>597</v>
      </c>
      <c r="C26" s="277" t="s">
        <v>598</v>
      </c>
      <c r="D26" s="297">
        <f t="shared" si="4"/>
        <v>10353</v>
      </c>
      <c r="E26" s="297">
        <f t="shared" si="65"/>
        <v>5297</v>
      </c>
      <c r="F26" s="297">
        <f t="shared" si="66"/>
        <v>0</v>
      </c>
      <c r="G26" s="297">
        <v>0</v>
      </c>
      <c r="H26" s="297">
        <v>0</v>
      </c>
      <c r="I26" s="297">
        <v>0</v>
      </c>
      <c r="J26" s="297">
        <f t="shared" si="7"/>
        <v>3308</v>
      </c>
      <c r="K26" s="297">
        <v>0</v>
      </c>
      <c r="L26" s="297">
        <v>3308</v>
      </c>
      <c r="M26" s="297">
        <v>0</v>
      </c>
      <c r="N26" s="297">
        <f t="shared" si="8"/>
        <v>0</v>
      </c>
      <c r="O26" s="297">
        <v>0</v>
      </c>
      <c r="P26" s="297">
        <v>0</v>
      </c>
      <c r="Q26" s="297">
        <v>0</v>
      </c>
      <c r="R26" s="297">
        <f t="shared" si="9"/>
        <v>1668</v>
      </c>
      <c r="S26" s="297">
        <v>0</v>
      </c>
      <c r="T26" s="297">
        <v>1668</v>
      </c>
      <c r="U26" s="297">
        <v>0</v>
      </c>
      <c r="V26" s="297">
        <f t="shared" si="10"/>
        <v>0</v>
      </c>
      <c r="W26" s="297">
        <v>0</v>
      </c>
      <c r="X26" s="297">
        <v>0</v>
      </c>
      <c r="Y26" s="297">
        <v>0</v>
      </c>
      <c r="Z26" s="297">
        <f t="shared" si="11"/>
        <v>321</v>
      </c>
      <c r="AA26" s="297">
        <v>0</v>
      </c>
      <c r="AB26" s="297">
        <v>321</v>
      </c>
      <c r="AC26" s="297">
        <v>0</v>
      </c>
      <c r="AD26" s="297">
        <f t="shared" si="12"/>
        <v>4010</v>
      </c>
      <c r="AE26" s="297">
        <f t="shared" si="13"/>
        <v>0</v>
      </c>
      <c r="AF26" s="297">
        <v>0</v>
      </c>
      <c r="AG26" s="297">
        <v>0</v>
      </c>
      <c r="AH26" s="297">
        <v>0</v>
      </c>
      <c r="AI26" s="297">
        <f t="shared" si="14"/>
        <v>3938</v>
      </c>
      <c r="AJ26" s="297">
        <v>0</v>
      </c>
      <c r="AK26" s="297">
        <v>0</v>
      </c>
      <c r="AL26" s="297">
        <v>3938</v>
      </c>
      <c r="AM26" s="297">
        <f t="shared" si="15"/>
        <v>0</v>
      </c>
      <c r="AN26" s="297">
        <v>0</v>
      </c>
      <c r="AO26" s="297">
        <v>0</v>
      </c>
      <c r="AP26" s="297">
        <v>0</v>
      </c>
      <c r="AQ26" s="297">
        <f t="shared" si="16"/>
        <v>72</v>
      </c>
      <c r="AR26" s="297">
        <v>0</v>
      </c>
      <c r="AS26" s="297">
        <v>0</v>
      </c>
      <c r="AT26" s="297">
        <v>72</v>
      </c>
      <c r="AU26" s="297">
        <f t="shared" si="17"/>
        <v>0</v>
      </c>
      <c r="AV26" s="297">
        <v>0</v>
      </c>
      <c r="AW26" s="297">
        <v>0</v>
      </c>
      <c r="AX26" s="297">
        <v>0</v>
      </c>
      <c r="AY26" s="297">
        <f t="shared" si="18"/>
        <v>0</v>
      </c>
      <c r="AZ26" s="297">
        <v>0</v>
      </c>
      <c r="BA26" s="297">
        <v>0</v>
      </c>
      <c r="BB26" s="297">
        <v>0</v>
      </c>
      <c r="BC26" s="297">
        <f t="shared" si="19"/>
        <v>1046</v>
      </c>
      <c r="BD26" s="297">
        <f t="shared" si="20"/>
        <v>458</v>
      </c>
      <c r="BE26" s="297">
        <v>0</v>
      </c>
      <c r="BF26" s="297">
        <v>318</v>
      </c>
      <c r="BG26" s="297">
        <v>0</v>
      </c>
      <c r="BH26" s="297">
        <v>6</v>
      </c>
      <c r="BI26" s="297">
        <v>0</v>
      </c>
      <c r="BJ26" s="297">
        <v>134</v>
      </c>
      <c r="BK26" s="297">
        <f t="shared" si="21"/>
        <v>588</v>
      </c>
      <c r="BL26" s="297">
        <v>0</v>
      </c>
      <c r="BM26" s="297">
        <v>581</v>
      </c>
      <c r="BN26" s="297">
        <v>0</v>
      </c>
      <c r="BO26" s="297">
        <v>7</v>
      </c>
      <c r="BP26" s="297">
        <v>0</v>
      </c>
      <c r="BQ26" s="297">
        <v>0</v>
      </c>
      <c r="BR26" s="297">
        <f t="shared" si="22"/>
        <v>5755</v>
      </c>
      <c r="BS26" s="297">
        <f t="shared" si="23"/>
        <v>0</v>
      </c>
      <c r="BT26" s="297">
        <f t="shared" si="24"/>
        <v>3626</v>
      </c>
      <c r="BU26" s="297">
        <f t="shared" si="25"/>
        <v>0</v>
      </c>
      <c r="BV26" s="297">
        <f t="shared" si="26"/>
        <v>1674</v>
      </c>
      <c r="BW26" s="297">
        <f t="shared" si="27"/>
        <v>0</v>
      </c>
      <c r="BX26" s="297">
        <f t="shared" si="28"/>
        <v>455</v>
      </c>
      <c r="BY26" s="297">
        <f t="shared" si="29"/>
        <v>5297</v>
      </c>
      <c r="BZ26" s="297">
        <f t="shared" si="30"/>
        <v>0</v>
      </c>
      <c r="CA26" s="297">
        <f t="shared" si="31"/>
        <v>3308</v>
      </c>
      <c r="CB26" s="297">
        <f t="shared" si="32"/>
        <v>0</v>
      </c>
      <c r="CC26" s="297">
        <f t="shared" si="33"/>
        <v>1668</v>
      </c>
      <c r="CD26" s="297">
        <f t="shared" si="34"/>
        <v>0</v>
      </c>
      <c r="CE26" s="297">
        <f t="shared" si="35"/>
        <v>321</v>
      </c>
      <c r="CF26" s="297">
        <f t="shared" si="36"/>
        <v>458</v>
      </c>
      <c r="CG26" s="297">
        <f t="shared" si="37"/>
        <v>0</v>
      </c>
      <c r="CH26" s="297">
        <f t="shared" si="38"/>
        <v>318</v>
      </c>
      <c r="CI26" s="297">
        <f t="shared" si="39"/>
        <v>0</v>
      </c>
      <c r="CJ26" s="297">
        <f t="shared" si="40"/>
        <v>6</v>
      </c>
      <c r="CK26" s="297">
        <f t="shared" si="41"/>
        <v>0</v>
      </c>
      <c r="CL26" s="297">
        <f t="shared" si="42"/>
        <v>134</v>
      </c>
      <c r="CM26" s="297">
        <f t="shared" si="43"/>
        <v>4598</v>
      </c>
      <c r="CN26" s="297">
        <f t="shared" si="44"/>
        <v>0</v>
      </c>
      <c r="CO26" s="297">
        <f t="shared" si="45"/>
        <v>4519</v>
      </c>
      <c r="CP26" s="297">
        <f t="shared" si="46"/>
        <v>0</v>
      </c>
      <c r="CQ26" s="297">
        <f t="shared" si="47"/>
        <v>79</v>
      </c>
      <c r="CR26" s="297">
        <f t="shared" si="48"/>
        <v>0</v>
      </c>
      <c r="CS26" s="297">
        <f t="shared" si="49"/>
        <v>0</v>
      </c>
      <c r="CT26" s="297">
        <f t="shared" si="50"/>
        <v>4010</v>
      </c>
      <c r="CU26" s="297">
        <f t="shared" si="51"/>
        <v>0</v>
      </c>
      <c r="CV26" s="297">
        <f t="shared" si="52"/>
        <v>3938</v>
      </c>
      <c r="CW26" s="297">
        <f t="shared" si="53"/>
        <v>0</v>
      </c>
      <c r="CX26" s="297">
        <f t="shared" si="54"/>
        <v>72</v>
      </c>
      <c r="CY26" s="297">
        <f t="shared" si="55"/>
        <v>0</v>
      </c>
      <c r="CZ26" s="297">
        <f t="shared" si="56"/>
        <v>0</v>
      </c>
      <c r="DA26" s="297">
        <f t="shared" si="57"/>
        <v>588</v>
      </c>
      <c r="DB26" s="297">
        <f t="shared" si="58"/>
        <v>0</v>
      </c>
      <c r="DC26" s="297">
        <f t="shared" si="59"/>
        <v>581</v>
      </c>
      <c r="DD26" s="297">
        <f t="shared" si="60"/>
        <v>0</v>
      </c>
      <c r="DE26" s="297">
        <f t="shared" si="61"/>
        <v>7</v>
      </c>
      <c r="DF26" s="297">
        <f t="shared" si="62"/>
        <v>0</v>
      </c>
      <c r="DG26" s="297">
        <f t="shared" si="63"/>
        <v>0</v>
      </c>
      <c r="DH26" s="297">
        <v>0</v>
      </c>
      <c r="DI26" s="297">
        <f t="shared" si="64"/>
        <v>0</v>
      </c>
      <c r="DJ26" s="297">
        <v>0</v>
      </c>
      <c r="DK26" s="297">
        <v>0</v>
      </c>
      <c r="DL26" s="297">
        <v>0</v>
      </c>
      <c r="DM26" s="297">
        <v>0</v>
      </c>
    </row>
    <row r="27" spans="1:117" s="282" customFormat="1" ht="12" customHeight="1">
      <c r="A27" s="277" t="s">
        <v>561</v>
      </c>
      <c r="B27" s="278" t="s">
        <v>599</v>
      </c>
      <c r="C27" s="277" t="s">
        <v>600</v>
      </c>
      <c r="D27" s="297">
        <f t="shared" si="4"/>
        <v>1741</v>
      </c>
      <c r="E27" s="297">
        <f t="shared" si="65"/>
        <v>1105</v>
      </c>
      <c r="F27" s="297">
        <f t="shared" si="66"/>
        <v>0</v>
      </c>
      <c r="G27" s="297">
        <v>0</v>
      </c>
      <c r="H27" s="297">
        <v>0</v>
      </c>
      <c r="I27" s="297">
        <v>0</v>
      </c>
      <c r="J27" s="297">
        <f t="shared" si="7"/>
        <v>807</v>
      </c>
      <c r="K27" s="297">
        <v>0</v>
      </c>
      <c r="L27" s="297">
        <v>807</v>
      </c>
      <c r="M27" s="297">
        <v>0</v>
      </c>
      <c r="N27" s="297">
        <f t="shared" si="8"/>
        <v>56</v>
      </c>
      <c r="O27" s="297">
        <v>0</v>
      </c>
      <c r="P27" s="297">
        <v>56</v>
      </c>
      <c r="Q27" s="297">
        <v>0</v>
      </c>
      <c r="R27" s="297">
        <f t="shared" si="9"/>
        <v>230</v>
      </c>
      <c r="S27" s="297">
        <v>0</v>
      </c>
      <c r="T27" s="297">
        <v>230</v>
      </c>
      <c r="U27" s="297">
        <v>0</v>
      </c>
      <c r="V27" s="297">
        <f t="shared" si="10"/>
        <v>0</v>
      </c>
      <c r="W27" s="297">
        <v>0</v>
      </c>
      <c r="X27" s="297">
        <v>0</v>
      </c>
      <c r="Y27" s="297">
        <v>0</v>
      </c>
      <c r="Z27" s="297">
        <f t="shared" si="11"/>
        <v>12</v>
      </c>
      <c r="AA27" s="297">
        <v>0</v>
      </c>
      <c r="AB27" s="297">
        <v>12</v>
      </c>
      <c r="AC27" s="297">
        <v>0</v>
      </c>
      <c r="AD27" s="297">
        <f t="shared" si="12"/>
        <v>627</v>
      </c>
      <c r="AE27" s="297">
        <f t="shared" si="13"/>
        <v>0</v>
      </c>
      <c r="AF27" s="297">
        <v>0</v>
      </c>
      <c r="AG27" s="297">
        <v>0</v>
      </c>
      <c r="AH27" s="297">
        <v>0</v>
      </c>
      <c r="AI27" s="297">
        <f t="shared" si="14"/>
        <v>627</v>
      </c>
      <c r="AJ27" s="297">
        <v>0</v>
      </c>
      <c r="AK27" s="297">
        <v>0</v>
      </c>
      <c r="AL27" s="297">
        <v>627</v>
      </c>
      <c r="AM27" s="297">
        <f t="shared" si="15"/>
        <v>0</v>
      </c>
      <c r="AN27" s="297">
        <v>0</v>
      </c>
      <c r="AO27" s="297">
        <v>0</v>
      </c>
      <c r="AP27" s="297">
        <v>0</v>
      </c>
      <c r="AQ27" s="297">
        <f t="shared" si="16"/>
        <v>0</v>
      </c>
      <c r="AR27" s="297">
        <v>0</v>
      </c>
      <c r="AS27" s="297">
        <v>0</v>
      </c>
      <c r="AT27" s="297">
        <v>0</v>
      </c>
      <c r="AU27" s="297">
        <f t="shared" si="17"/>
        <v>0</v>
      </c>
      <c r="AV27" s="297">
        <v>0</v>
      </c>
      <c r="AW27" s="297">
        <v>0</v>
      </c>
      <c r="AX27" s="297">
        <v>0</v>
      </c>
      <c r="AY27" s="297">
        <f t="shared" si="18"/>
        <v>0</v>
      </c>
      <c r="AZ27" s="297">
        <v>0</v>
      </c>
      <c r="BA27" s="297">
        <v>0</v>
      </c>
      <c r="BB27" s="297">
        <v>0</v>
      </c>
      <c r="BC27" s="297">
        <f t="shared" si="19"/>
        <v>9</v>
      </c>
      <c r="BD27" s="297">
        <f t="shared" si="20"/>
        <v>9</v>
      </c>
      <c r="BE27" s="297">
        <v>0</v>
      </c>
      <c r="BF27" s="297">
        <v>0</v>
      </c>
      <c r="BG27" s="297">
        <v>7</v>
      </c>
      <c r="BH27" s="297">
        <v>0</v>
      </c>
      <c r="BI27" s="297">
        <v>0</v>
      </c>
      <c r="BJ27" s="297">
        <v>2</v>
      </c>
      <c r="BK27" s="297">
        <f t="shared" si="21"/>
        <v>0</v>
      </c>
      <c r="BL27" s="297">
        <v>0</v>
      </c>
      <c r="BM27" s="297">
        <v>0</v>
      </c>
      <c r="BN27" s="297">
        <v>0</v>
      </c>
      <c r="BO27" s="297">
        <v>0</v>
      </c>
      <c r="BP27" s="297">
        <v>0</v>
      </c>
      <c r="BQ27" s="297">
        <v>0</v>
      </c>
      <c r="BR27" s="297">
        <f t="shared" si="22"/>
        <v>1114</v>
      </c>
      <c r="BS27" s="297">
        <f t="shared" si="23"/>
        <v>0</v>
      </c>
      <c r="BT27" s="297">
        <f t="shared" si="24"/>
        <v>807</v>
      </c>
      <c r="BU27" s="297">
        <f t="shared" si="25"/>
        <v>63</v>
      </c>
      <c r="BV27" s="297">
        <f t="shared" si="26"/>
        <v>230</v>
      </c>
      <c r="BW27" s="297">
        <f t="shared" si="27"/>
        <v>0</v>
      </c>
      <c r="BX27" s="297">
        <f t="shared" si="28"/>
        <v>14</v>
      </c>
      <c r="BY27" s="297">
        <f t="shared" si="29"/>
        <v>1105</v>
      </c>
      <c r="BZ27" s="297">
        <f t="shared" si="30"/>
        <v>0</v>
      </c>
      <c r="CA27" s="297">
        <f t="shared" si="31"/>
        <v>807</v>
      </c>
      <c r="CB27" s="297">
        <f t="shared" si="32"/>
        <v>56</v>
      </c>
      <c r="CC27" s="297">
        <f t="shared" si="33"/>
        <v>230</v>
      </c>
      <c r="CD27" s="297">
        <f t="shared" si="34"/>
        <v>0</v>
      </c>
      <c r="CE27" s="297">
        <f t="shared" si="35"/>
        <v>12</v>
      </c>
      <c r="CF27" s="297">
        <f t="shared" si="36"/>
        <v>9</v>
      </c>
      <c r="CG27" s="297">
        <f t="shared" si="37"/>
        <v>0</v>
      </c>
      <c r="CH27" s="297">
        <f t="shared" si="38"/>
        <v>0</v>
      </c>
      <c r="CI27" s="297">
        <f t="shared" si="39"/>
        <v>7</v>
      </c>
      <c r="CJ27" s="297">
        <f t="shared" si="40"/>
        <v>0</v>
      </c>
      <c r="CK27" s="297">
        <f t="shared" si="41"/>
        <v>0</v>
      </c>
      <c r="CL27" s="297">
        <f t="shared" si="42"/>
        <v>2</v>
      </c>
      <c r="CM27" s="297">
        <f t="shared" si="43"/>
        <v>627</v>
      </c>
      <c r="CN27" s="297">
        <f t="shared" si="44"/>
        <v>0</v>
      </c>
      <c r="CO27" s="297">
        <f t="shared" si="45"/>
        <v>627</v>
      </c>
      <c r="CP27" s="297">
        <f t="shared" si="46"/>
        <v>0</v>
      </c>
      <c r="CQ27" s="297">
        <f t="shared" si="47"/>
        <v>0</v>
      </c>
      <c r="CR27" s="297">
        <f t="shared" si="48"/>
        <v>0</v>
      </c>
      <c r="CS27" s="297">
        <f t="shared" si="49"/>
        <v>0</v>
      </c>
      <c r="CT27" s="297">
        <f t="shared" si="50"/>
        <v>627</v>
      </c>
      <c r="CU27" s="297">
        <f t="shared" si="51"/>
        <v>0</v>
      </c>
      <c r="CV27" s="297">
        <f t="shared" si="52"/>
        <v>627</v>
      </c>
      <c r="CW27" s="297">
        <f t="shared" si="53"/>
        <v>0</v>
      </c>
      <c r="CX27" s="297">
        <f t="shared" si="54"/>
        <v>0</v>
      </c>
      <c r="CY27" s="297">
        <f t="shared" si="55"/>
        <v>0</v>
      </c>
      <c r="CZ27" s="297">
        <f t="shared" si="56"/>
        <v>0</v>
      </c>
      <c r="DA27" s="297">
        <f t="shared" si="57"/>
        <v>0</v>
      </c>
      <c r="DB27" s="297">
        <f t="shared" si="58"/>
        <v>0</v>
      </c>
      <c r="DC27" s="297">
        <f t="shared" si="59"/>
        <v>0</v>
      </c>
      <c r="DD27" s="297">
        <f t="shared" si="60"/>
        <v>0</v>
      </c>
      <c r="DE27" s="297">
        <f t="shared" si="61"/>
        <v>0</v>
      </c>
      <c r="DF27" s="297">
        <f t="shared" si="62"/>
        <v>0</v>
      </c>
      <c r="DG27" s="297">
        <f t="shared" si="63"/>
        <v>0</v>
      </c>
      <c r="DH27" s="297">
        <v>0</v>
      </c>
      <c r="DI27" s="297">
        <f t="shared" si="64"/>
        <v>0</v>
      </c>
      <c r="DJ27" s="297">
        <v>0</v>
      </c>
      <c r="DK27" s="297">
        <v>0</v>
      </c>
      <c r="DL27" s="297">
        <v>0</v>
      </c>
      <c r="DM27" s="297">
        <v>0</v>
      </c>
    </row>
    <row r="28" spans="1:117" s="282" customFormat="1" ht="12" customHeight="1">
      <c r="A28" s="277" t="s">
        <v>561</v>
      </c>
      <c r="B28" s="278" t="s">
        <v>601</v>
      </c>
      <c r="C28" s="277" t="s">
        <v>602</v>
      </c>
      <c r="D28" s="297">
        <f t="shared" si="4"/>
        <v>4037</v>
      </c>
      <c r="E28" s="297">
        <f t="shared" si="65"/>
        <v>2374</v>
      </c>
      <c r="F28" s="297">
        <f t="shared" si="66"/>
        <v>0</v>
      </c>
      <c r="G28" s="297">
        <v>0</v>
      </c>
      <c r="H28" s="297">
        <v>0</v>
      </c>
      <c r="I28" s="297">
        <v>0</v>
      </c>
      <c r="J28" s="297">
        <f t="shared" si="7"/>
        <v>1770</v>
      </c>
      <c r="K28" s="297">
        <v>0</v>
      </c>
      <c r="L28" s="297">
        <v>1770</v>
      </c>
      <c r="M28" s="297">
        <v>0</v>
      </c>
      <c r="N28" s="297">
        <f t="shared" si="8"/>
        <v>45</v>
      </c>
      <c r="O28" s="297">
        <v>0</v>
      </c>
      <c r="P28" s="297">
        <v>45</v>
      </c>
      <c r="Q28" s="297">
        <v>0</v>
      </c>
      <c r="R28" s="297">
        <f t="shared" si="9"/>
        <v>559</v>
      </c>
      <c r="S28" s="297">
        <v>0</v>
      </c>
      <c r="T28" s="297">
        <v>559</v>
      </c>
      <c r="U28" s="297">
        <v>0</v>
      </c>
      <c r="V28" s="297">
        <f t="shared" si="10"/>
        <v>0</v>
      </c>
      <c r="W28" s="297">
        <v>0</v>
      </c>
      <c r="X28" s="297">
        <v>0</v>
      </c>
      <c r="Y28" s="297">
        <v>0</v>
      </c>
      <c r="Z28" s="297">
        <f t="shared" si="11"/>
        <v>0</v>
      </c>
      <c r="AA28" s="297">
        <v>0</v>
      </c>
      <c r="AB28" s="297">
        <v>0</v>
      </c>
      <c r="AC28" s="297">
        <v>0</v>
      </c>
      <c r="AD28" s="297">
        <f t="shared" si="12"/>
        <v>1463</v>
      </c>
      <c r="AE28" s="297">
        <f t="shared" si="13"/>
        <v>0</v>
      </c>
      <c r="AF28" s="297">
        <v>0</v>
      </c>
      <c r="AG28" s="297">
        <v>0</v>
      </c>
      <c r="AH28" s="297">
        <v>0</v>
      </c>
      <c r="AI28" s="297">
        <f t="shared" si="14"/>
        <v>1390</v>
      </c>
      <c r="AJ28" s="297">
        <v>0</v>
      </c>
      <c r="AK28" s="297">
        <v>0</v>
      </c>
      <c r="AL28" s="297">
        <v>1390</v>
      </c>
      <c r="AM28" s="297">
        <f t="shared" si="15"/>
        <v>73</v>
      </c>
      <c r="AN28" s="297">
        <v>0</v>
      </c>
      <c r="AO28" s="297">
        <v>0</v>
      </c>
      <c r="AP28" s="297">
        <v>73</v>
      </c>
      <c r="AQ28" s="297">
        <f t="shared" si="16"/>
        <v>0</v>
      </c>
      <c r="AR28" s="297">
        <v>0</v>
      </c>
      <c r="AS28" s="297">
        <v>0</v>
      </c>
      <c r="AT28" s="297">
        <v>0</v>
      </c>
      <c r="AU28" s="297">
        <f t="shared" si="17"/>
        <v>0</v>
      </c>
      <c r="AV28" s="297">
        <v>0</v>
      </c>
      <c r="AW28" s="297">
        <v>0</v>
      </c>
      <c r="AX28" s="297">
        <v>0</v>
      </c>
      <c r="AY28" s="297">
        <f t="shared" si="18"/>
        <v>0</v>
      </c>
      <c r="AZ28" s="297">
        <v>0</v>
      </c>
      <c r="BA28" s="297">
        <v>0</v>
      </c>
      <c r="BB28" s="297">
        <v>0</v>
      </c>
      <c r="BC28" s="297">
        <f t="shared" si="19"/>
        <v>200</v>
      </c>
      <c r="BD28" s="297">
        <f t="shared" si="20"/>
        <v>200</v>
      </c>
      <c r="BE28" s="297">
        <v>0</v>
      </c>
      <c r="BF28" s="297">
        <v>157</v>
      </c>
      <c r="BG28" s="297">
        <v>43</v>
      </c>
      <c r="BH28" s="297">
        <v>0</v>
      </c>
      <c r="BI28" s="297">
        <v>0</v>
      </c>
      <c r="BJ28" s="297">
        <v>0</v>
      </c>
      <c r="BK28" s="297">
        <f t="shared" si="21"/>
        <v>0</v>
      </c>
      <c r="BL28" s="297">
        <v>0</v>
      </c>
      <c r="BM28" s="297">
        <v>0</v>
      </c>
      <c r="BN28" s="297">
        <v>0</v>
      </c>
      <c r="BO28" s="297">
        <v>0</v>
      </c>
      <c r="BP28" s="297">
        <v>0</v>
      </c>
      <c r="BQ28" s="297">
        <v>0</v>
      </c>
      <c r="BR28" s="297">
        <f t="shared" si="22"/>
        <v>2574</v>
      </c>
      <c r="BS28" s="297">
        <f t="shared" si="23"/>
        <v>0</v>
      </c>
      <c r="BT28" s="297">
        <f t="shared" si="24"/>
        <v>1927</v>
      </c>
      <c r="BU28" s="297">
        <f t="shared" si="25"/>
        <v>88</v>
      </c>
      <c r="BV28" s="297">
        <f t="shared" si="26"/>
        <v>559</v>
      </c>
      <c r="BW28" s="297">
        <f t="shared" si="27"/>
        <v>0</v>
      </c>
      <c r="BX28" s="297">
        <f t="shared" si="28"/>
        <v>0</v>
      </c>
      <c r="BY28" s="297">
        <f t="shared" si="29"/>
        <v>2374</v>
      </c>
      <c r="BZ28" s="297">
        <f t="shared" si="30"/>
        <v>0</v>
      </c>
      <c r="CA28" s="297">
        <f t="shared" si="31"/>
        <v>1770</v>
      </c>
      <c r="CB28" s="297">
        <f t="shared" si="32"/>
        <v>45</v>
      </c>
      <c r="CC28" s="297">
        <f t="shared" si="33"/>
        <v>559</v>
      </c>
      <c r="CD28" s="297">
        <f t="shared" si="34"/>
        <v>0</v>
      </c>
      <c r="CE28" s="297">
        <f t="shared" si="35"/>
        <v>0</v>
      </c>
      <c r="CF28" s="297">
        <f t="shared" si="36"/>
        <v>200</v>
      </c>
      <c r="CG28" s="297">
        <f t="shared" si="37"/>
        <v>0</v>
      </c>
      <c r="CH28" s="297">
        <f t="shared" si="38"/>
        <v>157</v>
      </c>
      <c r="CI28" s="297">
        <f t="shared" si="39"/>
        <v>43</v>
      </c>
      <c r="CJ28" s="297">
        <f t="shared" si="40"/>
        <v>0</v>
      </c>
      <c r="CK28" s="297">
        <f t="shared" si="41"/>
        <v>0</v>
      </c>
      <c r="CL28" s="297">
        <f t="shared" si="42"/>
        <v>0</v>
      </c>
      <c r="CM28" s="297">
        <f t="shared" si="43"/>
        <v>1463</v>
      </c>
      <c r="CN28" s="297">
        <f t="shared" si="44"/>
        <v>0</v>
      </c>
      <c r="CO28" s="297">
        <f t="shared" si="45"/>
        <v>1390</v>
      </c>
      <c r="CP28" s="297">
        <f t="shared" si="46"/>
        <v>73</v>
      </c>
      <c r="CQ28" s="297">
        <f t="shared" si="47"/>
        <v>0</v>
      </c>
      <c r="CR28" s="297">
        <f t="shared" si="48"/>
        <v>0</v>
      </c>
      <c r="CS28" s="297">
        <f t="shared" si="49"/>
        <v>0</v>
      </c>
      <c r="CT28" s="297">
        <f t="shared" si="50"/>
        <v>1463</v>
      </c>
      <c r="CU28" s="297">
        <f t="shared" si="51"/>
        <v>0</v>
      </c>
      <c r="CV28" s="297">
        <f t="shared" si="52"/>
        <v>1390</v>
      </c>
      <c r="CW28" s="297">
        <f t="shared" si="53"/>
        <v>73</v>
      </c>
      <c r="CX28" s="297">
        <f t="shared" si="54"/>
        <v>0</v>
      </c>
      <c r="CY28" s="297">
        <f t="shared" si="55"/>
        <v>0</v>
      </c>
      <c r="CZ28" s="297">
        <f t="shared" si="56"/>
        <v>0</v>
      </c>
      <c r="DA28" s="297">
        <f t="shared" si="57"/>
        <v>0</v>
      </c>
      <c r="DB28" s="297">
        <f t="shared" si="58"/>
        <v>0</v>
      </c>
      <c r="DC28" s="297">
        <f t="shared" si="59"/>
        <v>0</v>
      </c>
      <c r="DD28" s="297">
        <f t="shared" si="60"/>
        <v>0</v>
      </c>
      <c r="DE28" s="297">
        <f t="shared" si="61"/>
        <v>0</v>
      </c>
      <c r="DF28" s="297">
        <f t="shared" si="62"/>
        <v>0</v>
      </c>
      <c r="DG28" s="297">
        <f t="shared" si="63"/>
        <v>0</v>
      </c>
      <c r="DH28" s="297">
        <v>0</v>
      </c>
      <c r="DI28" s="297">
        <f t="shared" si="64"/>
        <v>0</v>
      </c>
      <c r="DJ28" s="297">
        <v>0</v>
      </c>
      <c r="DK28" s="297">
        <v>0</v>
      </c>
      <c r="DL28" s="297">
        <v>0</v>
      </c>
      <c r="DM28" s="297">
        <v>0</v>
      </c>
    </row>
    <row r="29" spans="1:117" s="282" customFormat="1" ht="12" customHeight="1">
      <c r="A29" s="277" t="s">
        <v>561</v>
      </c>
      <c r="B29" s="278" t="s">
        <v>603</v>
      </c>
      <c r="C29" s="277" t="s">
        <v>604</v>
      </c>
      <c r="D29" s="297">
        <f t="shared" si="4"/>
        <v>2376</v>
      </c>
      <c r="E29" s="297">
        <f t="shared" si="65"/>
        <v>1639</v>
      </c>
      <c r="F29" s="297">
        <f t="shared" si="66"/>
        <v>0</v>
      </c>
      <c r="G29" s="297">
        <v>0</v>
      </c>
      <c r="H29" s="297">
        <v>0</v>
      </c>
      <c r="I29" s="297">
        <v>0</v>
      </c>
      <c r="J29" s="297">
        <f t="shared" si="7"/>
        <v>1279</v>
      </c>
      <c r="K29" s="297">
        <v>0</v>
      </c>
      <c r="L29" s="297">
        <v>1274</v>
      </c>
      <c r="M29" s="297">
        <v>5</v>
      </c>
      <c r="N29" s="297">
        <f t="shared" si="8"/>
        <v>91</v>
      </c>
      <c r="O29" s="297">
        <v>0</v>
      </c>
      <c r="P29" s="297">
        <v>91</v>
      </c>
      <c r="Q29" s="297">
        <v>0</v>
      </c>
      <c r="R29" s="297">
        <f t="shared" si="9"/>
        <v>266</v>
      </c>
      <c r="S29" s="297">
        <v>0</v>
      </c>
      <c r="T29" s="297">
        <v>266</v>
      </c>
      <c r="U29" s="297">
        <v>0</v>
      </c>
      <c r="V29" s="297">
        <f t="shared" si="10"/>
        <v>0</v>
      </c>
      <c r="W29" s="297">
        <v>0</v>
      </c>
      <c r="X29" s="297">
        <v>0</v>
      </c>
      <c r="Y29" s="297">
        <v>0</v>
      </c>
      <c r="Z29" s="297">
        <f t="shared" si="11"/>
        <v>3</v>
      </c>
      <c r="AA29" s="297">
        <v>0</v>
      </c>
      <c r="AB29" s="297">
        <v>0</v>
      </c>
      <c r="AC29" s="297">
        <v>3</v>
      </c>
      <c r="AD29" s="297">
        <f t="shared" si="12"/>
        <v>573</v>
      </c>
      <c r="AE29" s="297">
        <f t="shared" si="13"/>
        <v>0</v>
      </c>
      <c r="AF29" s="297">
        <v>0</v>
      </c>
      <c r="AG29" s="297">
        <v>0</v>
      </c>
      <c r="AH29" s="297">
        <v>0</v>
      </c>
      <c r="AI29" s="297">
        <f t="shared" si="14"/>
        <v>566</v>
      </c>
      <c r="AJ29" s="297">
        <v>0</v>
      </c>
      <c r="AK29" s="297">
        <v>0</v>
      </c>
      <c r="AL29" s="297">
        <v>566</v>
      </c>
      <c r="AM29" s="297">
        <f t="shared" si="15"/>
        <v>1</v>
      </c>
      <c r="AN29" s="297">
        <v>0</v>
      </c>
      <c r="AO29" s="297">
        <v>0</v>
      </c>
      <c r="AP29" s="297">
        <v>1</v>
      </c>
      <c r="AQ29" s="297">
        <f t="shared" si="16"/>
        <v>6</v>
      </c>
      <c r="AR29" s="297">
        <v>0</v>
      </c>
      <c r="AS29" s="297">
        <v>0</v>
      </c>
      <c r="AT29" s="297">
        <v>6</v>
      </c>
      <c r="AU29" s="297">
        <f t="shared" si="17"/>
        <v>0</v>
      </c>
      <c r="AV29" s="297">
        <v>0</v>
      </c>
      <c r="AW29" s="297">
        <v>0</v>
      </c>
      <c r="AX29" s="297">
        <v>0</v>
      </c>
      <c r="AY29" s="297">
        <f t="shared" si="18"/>
        <v>0</v>
      </c>
      <c r="AZ29" s="297">
        <v>0</v>
      </c>
      <c r="BA29" s="297">
        <v>0</v>
      </c>
      <c r="BB29" s="297">
        <v>0</v>
      </c>
      <c r="BC29" s="297">
        <f t="shared" si="19"/>
        <v>164</v>
      </c>
      <c r="BD29" s="297">
        <f t="shared" si="20"/>
        <v>51</v>
      </c>
      <c r="BE29" s="297">
        <v>0</v>
      </c>
      <c r="BF29" s="297">
        <v>40</v>
      </c>
      <c r="BG29" s="297">
        <v>5</v>
      </c>
      <c r="BH29" s="297">
        <v>0</v>
      </c>
      <c r="BI29" s="297">
        <v>0</v>
      </c>
      <c r="BJ29" s="297">
        <v>6</v>
      </c>
      <c r="BK29" s="297">
        <f t="shared" si="21"/>
        <v>113</v>
      </c>
      <c r="BL29" s="297">
        <v>0</v>
      </c>
      <c r="BM29" s="297">
        <v>102</v>
      </c>
      <c r="BN29" s="297">
        <v>2</v>
      </c>
      <c r="BO29" s="297">
        <v>9</v>
      </c>
      <c r="BP29" s="297">
        <v>0</v>
      </c>
      <c r="BQ29" s="297">
        <v>0</v>
      </c>
      <c r="BR29" s="297">
        <f t="shared" si="22"/>
        <v>1690</v>
      </c>
      <c r="BS29" s="297">
        <f t="shared" si="23"/>
        <v>0</v>
      </c>
      <c r="BT29" s="297">
        <f t="shared" si="24"/>
        <v>1319</v>
      </c>
      <c r="BU29" s="297">
        <f t="shared" si="25"/>
        <v>96</v>
      </c>
      <c r="BV29" s="297">
        <f t="shared" si="26"/>
        <v>266</v>
      </c>
      <c r="BW29" s="297">
        <f t="shared" si="27"/>
        <v>0</v>
      </c>
      <c r="BX29" s="297">
        <f t="shared" si="28"/>
        <v>9</v>
      </c>
      <c r="BY29" s="297">
        <f t="shared" si="29"/>
        <v>1639</v>
      </c>
      <c r="BZ29" s="297">
        <f t="shared" si="30"/>
        <v>0</v>
      </c>
      <c r="CA29" s="297">
        <f t="shared" si="31"/>
        <v>1279</v>
      </c>
      <c r="CB29" s="297">
        <f t="shared" si="32"/>
        <v>91</v>
      </c>
      <c r="CC29" s="297">
        <f t="shared" si="33"/>
        <v>266</v>
      </c>
      <c r="CD29" s="297">
        <f t="shared" si="34"/>
        <v>0</v>
      </c>
      <c r="CE29" s="297">
        <f t="shared" si="35"/>
        <v>3</v>
      </c>
      <c r="CF29" s="297">
        <f t="shared" si="36"/>
        <v>51</v>
      </c>
      <c r="CG29" s="297">
        <f t="shared" si="37"/>
        <v>0</v>
      </c>
      <c r="CH29" s="297">
        <f t="shared" si="38"/>
        <v>40</v>
      </c>
      <c r="CI29" s="297">
        <f t="shared" si="39"/>
        <v>5</v>
      </c>
      <c r="CJ29" s="297">
        <f t="shared" si="40"/>
        <v>0</v>
      </c>
      <c r="CK29" s="297">
        <f t="shared" si="41"/>
        <v>0</v>
      </c>
      <c r="CL29" s="297">
        <f t="shared" si="42"/>
        <v>6</v>
      </c>
      <c r="CM29" s="297">
        <f t="shared" si="43"/>
        <v>686</v>
      </c>
      <c r="CN29" s="297">
        <f t="shared" si="44"/>
        <v>0</v>
      </c>
      <c r="CO29" s="297">
        <f t="shared" si="45"/>
        <v>668</v>
      </c>
      <c r="CP29" s="297">
        <f t="shared" si="46"/>
        <v>3</v>
      </c>
      <c r="CQ29" s="297">
        <f t="shared" si="47"/>
        <v>15</v>
      </c>
      <c r="CR29" s="297">
        <f t="shared" si="48"/>
        <v>0</v>
      </c>
      <c r="CS29" s="297">
        <f t="shared" si="49"/>
        <v>0</v>
      </c>
      <c r="CT29" s="297">
        <f t="shared" si="50"/>
        <v>573</v>
      </c>
      <c r="CU29" s="297">
        <f t="shared" si="51"/>
        <v>0</v>
      </c>
      <c r="CV29" s="297">
        <f t="shared" si="52"/>
        <v>566</v>
      </c>
      <c r="CW29" s="297">
        <f t="shared" si="53"/>
        <v>1</v>
      </c>
      <c r="CX29" s="297">
        <f t="shared" si="54"/>
        <v>6</v>
      </c>
      <c r="CY29" s="297">
        <f t="shared" si="55"/>
        <v>0</v>
      </c>
      <c r="CZ29" s="297">
        <f t="shared" si="56"/>
        <v>0</v>
      </c>
      <c r="DA29" s="297">
        <f t="shared" si="57"/>
        <v>113</v>
      </c>
      <c r="DB29" s="297">
        <f t="shared" si="58"/>
        <v>0</v>
      </c>
      <c r="DC29" s="297">
        <f t="shared" si="59"/>
        <v>102</v>
      </c>
      <c r="DD29" s="297">
        <f t="shared" si="60"/>
        <v>2</v>
      </c>
      <c r="DE29" s="297">
        <f t="shared" si="61"/>
        <v>9</v>
      </c>
      <c r="DF29" s="297">
        <f t="shared" si="62"/>
        <v>0</v>
      </c>
      <c r="DG29" s="297">
        <f t="shared" si="63"/>
        <v>0</v>
      </c>
      <c r="DH29" s="297">
        <v>0</v>
      </c>
      <c r="DI29" s="297">
        <f t="shared" si="64"/>
        <v>0</v>
      </c>
      <c r="DJ29" s="297">
        <v>0</v>
      </c>
      <c r="DK29" s="297">
        <v>0</v>
      </c>
      <c r="DL29" s="297">
        <v>0</v>
      </c>
      <c r="DM29" s="297">
        <v>0</v>
      </c>
    </row>
    <row r="30" spans="1:117" s="282" customFormat="1" ht="12" customHeight="1">
      <c r="A30" s="277" t="s">
        <v>561</v>
      </c>
      <c r="B30" s="278" t="s">
        <v>605</v>
      </c>
      <c r="C30" s="277" t="s">
        <v>606</v>
      </c>
      <c r="D30" s="297">
        <f t="shared" si="4"/>
        <v>1237</v>
      </c>
      <c r="E30" s="297">
        <f t="shared" si="65"/>
        <v>1211</v>
      </c>
      <c r="F30" s="297">
        <f t="shared" si="66"/>
        <v>0</v>
      </c>
      <c r="G30" s="297">
        <v>0</v>
      </c>
      <c r="H30" s="297">
        <v>0</v>
      </c>
      <c r="I30" s="297">
        <v>0</v>
      </c>
      <c r="J30" s="297">
        <f t="shared" si="7"/>
        <v>1011</v>
      </c>
      <c r="K30" s="297">
        <v>0</v>
      </c>
      <c r="L30" s="297">
        <v>1011</v>
      </c>
      <c r="M30" s="297">
        <v>0</v>
      </c>
      <c r="N30" s="297">
        <f t="shared" si="8"/>
        <v>133</v>
      </c>
      <c r="O30" s="297">
        <v>0</v>
      </c>
      <c r="P30" s="297">
        <v>133</v>
      </c>
      <c r="Q30" s="297">
        <v>0</v>
      </c>
      <c r="R30" s="297">
        <f t="shared" si="9"/>
        <v>67</v>
      </c>
      <c r="S30" s="297">
        <v>67</v>
      </c>
      <c r="T30" s="297">
        <v>0</v>
      </c>
      <c r="U30" s="297">
        <v>0</v>
      </c>
      <c r="V30" s="297">
        <f t="shared" si="10"/>
        <v>0</v>
      </c>
      <c r="W30" s="297">
        <v>0</v>
      </c>
      <c r="X30" s="297">
        <v>0</v>
      </c>
      <c r="Y30" s="297">
        <v>0</v>
      </c>
      <c r="Z30" s="297">
        <f t="shared" si="11"/>
        <v>0</v>
      </c>
      <c r="AA30" s="297">
        <v>0</v>
      </c>
      <c r="AB30" s="297">
        <v>0</v>
      </c>
      <c r="AC30" s="297">
        <v>0</v>
      </c>
      <c r="AD30" s="297">
        <f t="shared" si="12"/>
        <v>26</v>
      </c>
      <c r="AE30" s="297">
        <f t="shared" si="13"/>
        <v>0</v>
      </c>
      <c r="AF30" s="297">
        <v>0</v>
      </c>
      <c r="AG30" s="297">
        <v>0</v>
      </c>
      <c r="AH30" s="297">
        <v>0</v>
      </c>
      <c r="AI30" s="297">
        <f t="shared" si="14"/>
        <v>23</v>
      </c>
      <c r="AJ30" s="297">
        <v>0</v>
      </c>
      <c r="AK30" s="297">
        <v>0</v>
      </c>
      <c r="AL30" s="297">
        <v>23</v>
      </c>
      <c r="AM30" s="297">
        <f t="shared" si="15"/>
        <v>3</v>
      </c>
      <c r="AN30" s="297">
        <v>0</v>
      </c>
      <c r="AO30" s="297">
        <v>0</v>
      </c>
      <c r="AP30" s="297">
        <v>3</v>
      </c>
      <c r="AQ30" s="297">
        <f t="shared" si="16"/>
        <v>0</v>
      </c>
      <c r="AR30" s="297">
        <v>0</v>
      </c>
      <c r="AS30" s="297">
        <v>0</v>
      </c>
      <c r="AT30" s="297">
        <v>0</v>
      </c>
      <c r="AU30" s="297">
        <f t="shared" si="17"/>
        <v>0</v>
      </c>
      <c r="AV30" s="297">
        <v>0</v>
      </c>
      <c r="AW30" s="297">
        <v>0</v>
      </c>
      <c r="AX30" s="297">
        <v>0</v>
      </c>
      <c r="AY30" s="297">
        <f t="shared" si="18"/>
        <v>0</v>
      </c>
      <c r="AZ30" s="297">
        <v>0</v>
      </c>
      <c r="BA30" s="297">
        <v>0</v>
      </c>
      <c r="BB30" s="297">
        <v>0</v>
      </c>
      <c r="BC30" s="297">
        <f t="shared" si="19"/>
        <v>0</v>
      </c>
      <c r="BD30" s="297">
        <f t="shared" si="20"/>
        <v>0</v>
      </c>
      <c r="BE30" s="297">
        <v>0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7">
        <f t="shared" si="21"/>
        <v>0</v>
      </c>
      <c r="BL30" s="297">
        <v>0</v>
      </c>
      <c r="BM30" s="297">
        <v>0</v>
      </c>
      <c r="BN30" s="297">
        <v>0</v>
      </c>
      <c r="BO30" s="297">
        <v>0</v>
      </c>
      <c r="BP30" s="297">
        <v>0</v>
      </c>
      <c r="BQ30" s="297">
        <v>0</v>
      </c>
      <c r="BR30" s="297">
        <f t="shared" si="22"/>
        <v>1211</v>
      </c>
      <c r="BS30" s="297">
        <f t="shared" si="23"/>
        <v>0</v>
      </c>
      <c r="BT30" s="297">
        <f t="shared" si="24"/>
        <v>1011</v>
      </c>
      <c r="BU30" s="297">
        <f t="shared" si="25"/>
        <v>133</v>
      </c>
      <c r="BV30" s="297">
        <f t="shared" si="26"/>
        <v>67</v>
      </c>
      <c r="BW30" s="297">
        <f t="shared" si="27"/>
        <v>0</v>
      </c>
      <c r="BX30" s="297">
        <f t="shared" si="28"/>
        <v>0</v>
      </c>
      <c r="BY30" s="297">
        <f t="shared" si="29"/>
        <v>1211</v>
      </c>
      <c r="BZ30" s="297">
        <f t="shared" si="30"/>
        <v>0</v>
      </c>
      <c r="CA30" s="297">
        <f t="shared" si="31"/>
        <v>1011</v>
      </c>
      <c r="CB30" s="297">
        <f t="shared" si="32"/>
        <v>133</v>
      </c>
      <c r="CC30" s="297">
        <f t="shared" si="33"/>
        <v>67</v>
      </c>
      <c r="CD30" s="297">
        <f t="shared" si="34"/>
        <v>0</v>
      </c>
      <c r="CE30" s="297">
        <f t="shared" si="35"/>
        <v>0</v>
      </c>
      <c r="CF30" s="297">
        <f t="shared" si="36"/>
        <v>0</v>
      </c>
      <c r="CG30" s="297">
        <f t="shared" si="37"/>
        <v>0</v>
      </c>
      <c r="CH30" s="297">
        <f t="shared" si="38"/>
        <v>0</v>
      </c>
      <c r="CI30" s="297">
        <f t="shared" si="39"/>
        <v>0</v>
      </c>
      <c r="CJ30" s="297">
        <f t="shared" si="40"/>
        <v>0</v>
      </c>
      <c r="CK30" s="297">
        <f t="shared" si="41"/>
        <v>0</v>
      </c>
      <c r="CL30" s="297">
        <f t="shared" si="42"/>
        <v>0</v>
      </c>
      <c r="CM30" s="297">
        <f t="shared" si="43"/>
        <v>26</v>
      </c>
      <c r="CN30" s="297">
        <f t="shared" si="44"/>
        <v>0</v>
      </c>
      <c r="CO30" s="297">
        <f t="shared" si="45"/>
        <v>23</v>
      </c>
      <c r="CP30" s="297">
        <f t="shared" si="46"/>
        <v>3</v>
      </c>
      <c r="CQ30" s="297">
        <f t="shared" si="47"/>
        <v>0</v>
      </c>
      <c r="CR30" s="297">
        <f t="shared" si="48"/>
        <v>0</v>
      </c>
      <c r="CS30" s="297">
        <f t="shared" si="49"/>
        <v>0</v>
      </c>
      <c r="CT30" s="297">
        <f t="shared" si="50"/>
        <v>26</v>
      </c>
      <c r="CU30" s="297">
        <f t="shared" si="51"/>
        <v>0</v>
      </c>
      <c r="CV30" s="297">
        <f t="shared" si="52"/>
        <v>23</v>
      </c>
      <c r="CW30" s="297">
        <f t="shared" si="53"/>
        <v>3</v>
      </c>
      <c r="CX30" s="297">
        <f t="shared" si="54"/>
        <v>0</v>
      </c>
      <c r="CY30" s="297">
        <f t="shared" si="55"/>
        <v>0</v>
      </c>
      <c r="CZ30" s="297">
        <f t="shared" si="56"/>
        <v>0</v>
      </c>
      <c r="DA30" s="297">
        <f t="shared" si="57"/>
        <v>0</v>
      </c>
      <c r="DB30" s="297">
        <f t="shared" si="58"/>
        <v>0</v>
      </c>
      <c r="DC30" s="297">
        <f t="shared" si="59"/>
        <v>0</v>
      </c>
      <c r="DD30" s="297">
        <f t="shared" si="60"/>
        <v>0</v>
      </c>
      <c r="DE30" s="297">
        <f t="shared" si="61"/>
        <v>0</v>
      </c>
      <c r="DF30" s="297">
        <f t="shared" si="62"/>
        <v>0</v>
      </c>
      <c r="DG30" s="297">
        <f t="shared" si="63"/>
        <v>0</v>
      </c>
      <c r="DH30" s="297">
        <v>0</v>
      </c>
      <c r="DI30" s="297">
        <f t="shared" si="64"/>
        <v>0</v>
      </c>
      <c r="DJ30" s="297">
        <v>0</v>
      </c>
      <c r="DK30" s="297">
        <v>0</v>
      </c>
      <c r="DL30" s="297">
        <v>0</v>
      </c>
      <c r="DM30" s="297">
        <v>0</v>
      </c>
    </row>
    <row r="31" spans="1:117" s="282" customFormat="1" ht="12" customHeight="1">
      <c r="A31" s="277" t="s">
        <v>561</v>
      </c>
      <c r="B31" s="278" t="s">
        <v>607</v>
      </c>
      <c r="C31" s="277" t="s">
        <v>608</v>
      </c>
      <c r="D31" s="297">
        <f t="shared" si="4"/>
        <v>3749</v>
      </c>
      <c r="E31" s="297">
        <f t="shared" si="65"/>
        <v>2812</v>
      </c>
      <c r="F31" s="297">
        <f t="shared" si="66"/>
        <v>0</v>
      </c>
      <c r="G31" s="297">
        <v>0</v>
      </c>
      <c r="H31" s="297">
        <v>0</v>
      </c>
      <c r="I31" s="297">
        <v>0</v>
      </c>
      <c r="J31" s="297">
        <f t="shared" si="7"/>
        <v>1949</v>
      </c>
      <c r="K31" s="297">
        <v>0</v>
      </c>
      <c r="L31" s="297">
        <v>1949</v>
      </c>
      <c r="M31" s="297">
        <v>0</v>
      </c>
      <c r="N31" s="297">
        <f t="shared" si="8"/>
        <v>68</v>
      </c>
      <c r="O31" s="297">
        <v>0</v>
      </c>
      <c r="P31" s="297">
        <v>68</v>
      </c>
      <c r="Q31" s="297">
        <v>0</v>
      </c>
      <c r="R31" s="297">
        <f t="shared" si="9"/>
        <v>758</v>
      </c>
      <c r="S31" s="297">
        <v>501</v>
      </c>
      <c r="T31" s="297">
        <v>257</v>
      </c>
      <c r="U31" s="297">
        <v>0</v>
      </c>
      <c r="V31" s="297">
        <f t="shared" si="10"/>
        <v>0</v>
      </c>
      <c r="W31" s="297">
        <v>0</v>
      </c>
      <c r="X31" s="297">
        <v>0</v>
      </c>
      <c r="Y31" s="297">
        <v>0</v>
      </c>
      <c r="Z31" s="297">
        <f t="shared" si="11"/>
        <v>37</v>
      </c>
      <c r="AA31" s="297">
        <v>37</v>
      </c>
      <c r="AB31" s="297">
        <v>0</v>
      </c>
      <c r="AC31" s="297">
        <v>0</v>
      </c>
      <c r="AD31" s="297">
        <f t="shared" si="12"/>
        <v>688</v>
      </c>
      <c r="AE31" s="297">
        <f t="shared" si="13"/>
        <v>0</v>
      </c>
      <c r="AF31" s="297">
        <v>0</v>
      </c>
      <c r="AG31" s="297">
        <v>0</v>
      </c>
      <c r="AH31" s="297">
        <v>0</v>
      </c>
      <c r="AI31" s="297">
        <f t="shared" si="14"/>
        <v>624</v>
      </c>
      <c r="AJ31" s="297">
        <v>0</v>
      </c>
      <c r="AK31" s="297">
        <v>0</v>
      </c>
      <c r="AL31" s="297">
        <v>624</v>
      </c>
      <c r="AM31" s="297">
        <f t="shared" si="15"/>
        <v>6</v>
      </c>
      <c r="AN31" s="297">
        <v>0</v>
      </c>
      <c r="AO31" s="297">
        <v>0</v>
      </c>
      <c r="AP31" s="297">
        <v>6</v>
      </c>
      <c r="AQ31" s="297">
        <f t="shared" si="16"/>
        <v>58</v>
      </c>
      <c r="AR31" s="297">
        <v>0</v>
      </c>
      <c r="AS31" s="297">
        <v>0</v>
      </c>
      <c r="AT31" s="297">
        <v>58</v>
      </c>
      <c r="AU31" s="297">
        <f t="shared" si="17"/>
        <v>0</v>
      </c>
      <c r="AV31" s="297">
        <v>0</v>
      </c>
      <c r="AW31" s="297">
        <v>0</v>
      </c>
      <c r="AX31" s="297">
        <v>0</v>
      </c>
      <c r="AY31" s="297">
        <f t="shared" si="18"/>
        <v>0</v>
      </c>
      <c r="AZ31" s="297">
        <v>0</v>
      </c>
      <c r="BA31" s="297">
        <v>0</v>
      </c>
      <c r="BB31" s="297">
        <v>0</v>
      </c>
      <c r="BC31" s="297">
        <f t="shared" si="19"/>
        <v>249</v>
      </c>
      <c r="BD31" s="297">
        <f t="shared" si="20"/>
        <v>130</v>
      </c>
      <c r="BE31" s="297">
        <v>0</v>
      </c>
      <c r="BF31" s="297">
        <v>53</v>
      </c>
      <c r="BG31" s="297">
        <v>19</v>
      </c>
      <c r="BH31" s="297">
        <v>58</v>
      </c>
      <c r="BI31" s="297">
        <v>0</v>
      </c>
      <c r="BJ31" s="297">
        <v>0</v>
      </c>
      <c r="BK31" s="297">
        <f t="shared" si="21"/>
        <v>119</v>
      </c>
      <c r="BL31" s="297">
        <v>0</v>
      </c>
      <c r="BM31" s="297">
        <v>87</v>
      </c>
      <c r="BN31" s="297">
        <v>10</v>
      </c>
      <c r="BO31" s="297">
        <v>22</v>
      </c>
      <c r="BP31" s="297">
        <v>0</v>
      </c>
      <c r="BQ31" s="297">
        <v>0</v>
      </c>
      <c r="BR31" s="297">
        <f t="shared" si="22"/>
        <v>2942</v>
      </c>
      <c r="BS31" s="297">
        <f t="shared" si="23"/>
        <v>0</v>
      </c>
      <c r="BT31" s="297">
        <f t="shared" si="24"/>
        <v>2002</v>
      </c>
      <c r="BU31" s="297">
        <f t="shared" si="25"/>
        <v>87</v>
      </c>
      <c r="BV31" s="297">
        <f t="shared" si="26"/>
        <v>816</v>
      </c>
      <c r="BW31" s="297">
        <f t="shared" si="27"/>
        <v>0</v>
      </c>
      <c r="BX31" s="297">
        <f t="shared" si="28"/>
        <v>37</v>
      </c>
      <c r="BY31" s="297">
        <f t="shared" si="29"/>
        <v>2812</v>
      </c>
      <c r="BZ31" s="297">
        <f t="shared" si="30"/>
        <v>0</v>
      </c>
      <c r="CA31" s="297">
        <f t="shared" si="31"/>
        <v>1949</v>
      </c>
      <c r="CB31" s="297">
        <f t="shared" si="32"/>
        <v>68</v>
      </c>
      <c r="CC31" s="297">
        <f t="shared" si="33"/>
        <v>758</v>
      </c>
      <c r="CD31" s="297">
        <f t="shared" si="34"/>
        <v>0</v>
      </c>
      <c r="CE31" s="297">
        <f t="shared" si="35"/>
        <v>37</v>
      </c>
      <c r="CF31" s="297">
        <f t="shared" si="36"/>
        <v>130</v>
      </c>
      <c r="CG31" s="297">
        <f t="shared" si="37"/>
        <v>0</v>
      </c>
      <c r="CH31" s="297">
        <f t="shared" si="38"/>
        <v>53</v>
      </c>
      <c r="CI31" s="297">
        <f t="shared" si="39"/>
        <v>19</v>
      </c>
      <c r="CJ31" s="297">
        <f t="shared" si="40"/>
        <v>58</v>
      </c>
      <c r="CK31" s="297">
        <f t="shared" si="41"/>
        <v>0</v>
      </c>
      <c r="CL31" s="297">
        <f t="shared" si="42"/>
        <v>0</v>
      </c>
      <c r="CM31" s="297">
        <f t="shared" si="43"/>
        <v>807</v>
      </c>
      <c r="CN31" s="297">
        <f t="shared" si="44"/>
        <v>0</v>
      </c>
      <c r="CO31" s="297">
        <f t="shared" si="45"/>
        <v>711</v>
      </c>
      <c r="CP31" s="297">
        <f t="shared" si="46"/>
        <v>16</v>
      </c>
      <c r="CQ31" s="297">
        <f t="shared" si="47"/>
        <v>80</v>
      </c>
      <c r="CR31" s="297">
        <f t="shared" si="48"/>
        <v>0</v>
      </c>
      <c r="CS31" s="297">
        <f t="shared" si="49"/>
        <v>0</v>
      </c>
      <c r="CT31" s="297">
        <f t="shared" si="50"/>
        <v>688</v>
      </c>
      <c r="CU31" s="297">
        <f t="shared" si="51"/>
        <v>0</v>
      </c>
      <c r="CV31" s="297">
        <f t="shared" si="52"/>
        <v>624</v>
      </c>
      <c r="CW31" s="297">
        <f t="shared" si="53"/>
        <v>6</v>
      </c>
      <c r="CX31" s="297">
        <f t="shared" si="54"/>
        <v>58</v>
      </c>
      <c r="CY31" s="297">
        <f t="shared" si="55"/>
        <v>0</v>
      </c>
      <c r="CZ31" s="297">
        <f t="shared" si="56"/>
        <v>0</v>
      </c>
      <c r="DA31" s="297">
        <f t="shared" si="57"/>
        <v>119</v>
      </c>
      <c r="DB31" s="297">
        <f t="shared" si="58"/>
        <v>0</v>
      </c>
      <c r="DC31" s="297">
        <f t="shared" si="59"/>
        <v>87</v>
      </c>
      <c r="DD31" s="297">
        <f t="shared" si="60"/>
        <v>10</v>
      </c>
      <c r="DE31" s="297">
        <f t="shared" si="61"/>
        <v>22</v>
      </c>
      <c r="DF31" s="297">
        <f t="shared" si="62"/>
        <v>0</v>
      </c>
      <c r="DG31" s="297">
        <f t="shared" si="63"/>
        <v>0</v>
      </c>
      <c r="DH31" s="297">
        <v>0</v>
      </c>
      <c r="DI31" s="297">
        <f t="shared" si="64"/>
        <v>0</v>
      </c>
      <c r="DJ31" s="297">
        <v>0</v>
      </c>
      <c r="DK31" s="297">
        <v>0</v>
      </c>
      <c r="DL31" s="297">
        <v>0</v>
      </c>
      <c r="DM31" s="297">
        <v>0</v>
      </c>
    </row>
    <row r="32" spans="1:117" s="282" customFormat="1" ht="12" customHeight="1">
      <c r="A32" s="277" t="s">
        <v>561</v>
      </c>
      <c r="B32" s="278" t="s">
        <v>609</v>
      </c>
      <c r="C32" s="277" t="s">
        <v>610</v>
      </c>
      <c r="D32" s="297">
        <f t="shared" si="4"/>
        <v>4717</v>
      </c>
      <c r="E32" s="297">
        <f t="shared" si="65"/>
        <v>3715</v>
      </c>
      <c r="F32" s="297">
        <f t="shared" si="66"/>
        <v>0</v>
      </c>
      <c r="G32" s="297">
        <v>0</v>
      </c>
      <c r="H32" s="297">
        <v>0</v>
      </c>
      <c r="I32" s="297">
        <v>0</v>
      </c>
      <c r="J32" s="297">
        <f t="shared" si="7"/>
        <v>3243</v>
      </c>
      <c r="K32" s="297">
        <v>0</v>
      </c>
      <c r="L32" s="297">
        <v>3243</v>
      </c>
      <c r="M32" s="297">
        <v>0</v>
      </c>
      <c r="N32" s="297">
        <f t="shared" si="8"/>
        <v>126</v>
      </c>
      <c r="O32" s="297">
        <v>0</v>
      </c>
      <c r="P32" s="297">
        <v>126</v>
      </c>
      <c r="Q32" s="297">
        <v>0</v>
      </c>
      <c r="R32" s="297">
        <f t="shared" si="9"/>
        <v>339</v>
      </c>
      <c r="S32" s="297">
        <v>0</v>
      </c>
      <c r="T32" s="297">
        <v>339</v>
      </c>
      <c r="U32" s="297">
        <v>0</v>
      </c>
      <c r="V32" s="297">
        <f t="shared" si="10"/>
        <v>0</v>
      </c>
      <c r="W32" s="297">
        <v>0</v>
      </c>
      <c r="X32" s="297">
        <v>0</v>
      </c>
      <c r="Y32" s="297">
        <v>0</v>
      </c>
      <c r="Z32" s="297">
        <f t="shared" si="11"/>
        <v>7</v>
      </c>
      <c r="AA32" s="297">
        <v>0</v>
      </c>
      <c r="AB32" s="297">
        <v>7</v>
      </c>
      <c r="AC32" s="297">
        <v>0</v>
      </c>
      <c r="AD32" s="297">
        <f t="shared" si="12"/>
        <v>613</v>
      </c>
      <c r="AE32" s="297">
        <f t="shared" si="13"/>
        <v>0</v>
      </c>
      <c r="AF32" s="297">
        <v>0</v>
      </c>
      <c r="AG32" s="297">
        <v>0</v>
      </c>
      <c r="AH32" s="297">
        <v>0</v>
      </c>
      <c r="AI32" s="297">
        <f t="shared" si="14"/>
        <v>583</v>
      </c>
      <c r="AJ32" s="297">
        <v>0</v>
      </c>
      <c r="AK32" s="297">
        <v>0</v>
      </c>
      <c r="AL32" s="297">
        <v>583</v>
      </c>
      <c r="AM32" s="297">
        <f t="shared" si="15"/>
        <v>6</v>
      </c>
      <c r="AN32" s="297">
        <v>0</v>
      </c>
      <c r="AO32" s="297">
        <v>0</v>
      </c>
      <c r="AP32" s="297">
        <v>6</v>
      </c>
      <c r="AQ32" s="297">
        <f t="shared" si="16"/>
        <v>16</v>
      </c>
      <c r="AR32" s="297">
        <v>0</v>
      </c>
      <c r="AS32" s="297">
        <v>0</v>
      </c>
      <c r="AT32" s="297">
        <v>16</v>
      </c>
      <c r="AU32" s="297">
        <f t="shared" si="17"/>
        <v>0</v>
      </c>
      <c r="AV32" s="297">
        <v>0</v>
      </c>
      <c r="AW32" s="297">
        <v>0</v>
      </c>
      <c r="AX32" s="297">
        <v>0</v>
      </c>
      <c r="AY32" s="297">
        <f t="shared" si="18"/>
        <v>8</v>
      </c>
      <c r="AZ32" s="297">
        <v>0</v>
      </c>
      <c r="BA32" s="297">
        <v>0</v>
      </c>
      <c r="BB32" s="297">
        <v>8</v>
      </c>
      <c r="BC32" s="297">
        <f t="shared" si="19"/>
        <v>389</v>
      </c>
      <c r="BD32" s="297">
        <f t="shared" si="20"/>
        <v>177</v>
      </c>
      <c r="BE32" s="297">
        <v>0</v>
      </c>
      <c r="BF32" s="297">
        <v>90</v>
      </c>
      <c r="BG32" s="297">
        <v>29</v>
      </c>
      <c r="BH32" s="297">
        <v>0</v>
      </c>
      <c r="BI32" s="297">
        <v>0</v>
      </c>
      <c r="BJ32" s="297">
        <v>58</v>
      </c>
      <c r="BK32" s="297">
        <f t="shared" si="21"/>
        <v>212</v>
      </c>
      <c r="BL32" s="297">
        <v>0</v>
      </c>
      <c r="BM32" s="297">
        <v>72</v>
      </c>
      <c r="BN32" s="297">
        <v>104</v>
      </c>
      <c r="BO32" s="297">
        <v>2</v>
      </c>
      <c r="BP32" s="297">
        <v>0</v>
      </c>
      <c r="BQ32" s="297">
        <v>34</v>
      </c>
      <c r="BR32" s="297">
        <f t="shared" si="22"/>
        <v>3892</v>
      </c>
      <c r="BS32" s="297">
        <f t="shared" si="23"/>
        <v>0</v>
      </c>
      <c r="BT32" s="297">
        <f t="shared" si="24"/>
        <v>3333</v>
      </c>
      <c r="BU32" s="297">
        <f t="shared" si="25"/>
        <v>155</v>
      </c>
      <c r="BV32" s="297">
        <f t="shared" si="26"/>
        <v>339</v>
      </c>
      <c r="BW32" s="297">
        <f t="shared" si="27"/>
        <v>0</v>
      </c>
      <c r="BX32" s="297">
        <f t="shared" si="28"/>
        <v>65</v>
      </c>
      <c r="BY32" s="297">
        <f t="shared" si="29"/>
        <v>3715</v>
      </c>
      <c r="BZ32" s="297">
        <f t="shared" si="30"/>
        <v>0</v>
      </c>
      <c r="CA32" s="297">
        <f t="shared" si="31"/>
        <v>3243</v>
      </c>
      <c r="CB32" s="297">
        <f t="shared" si="32"/>
        <v>126</v>
      </c>
      <c r="CC32" s="297">
        <f t="shared" si="33"/>
        <v>339</v>
      </c>
      <c r="CD32" s="297">
        <f t="shared" si="34"/>
        <v>0</v>
      </c>
      <c r="CE32" s="297">
        <f t="shared" si="35"/>
        <v>7</v>
      </c>
      <c r="CF32" s="297">
        <f t="shared" si="36"/>
        <v>177</v>
      </c>
      <c r="CG32" s="297">
        <f t="shared" si="37"/>
        <v>0</v>
      </c>
      <c r="CH32" s="297">
        <f t="shared" si="38"/>
        <v>90</v>
      </c>
      <c r="CI32" s="297">
        <f t="shared" si="39"/>
        <v>29</v>
      </c>
      <c r="CJ32" s="297">
        <f t="shared" si="40"/>
        <v>0</v>
      </c>
      <c r="CK32" s="297">
        <f t="shared" si="41"/>
        <v>0</v>
      </c>
      <c r="CL32" s="297">
        <f t="shared" si="42"/>
        <v>58</v>
      </c>
      <c r="CM32" s="297">
        <f t="shared" si="43"/>
        <v>825</v>
      </c>
      <c r="CN32" s="297">
        <f t="shared" si="44"/>
        <v>0</v>
      </c>
      <c r="CO32" s="297">
        <f t="shared" si="45"/>
        <v>655</v>
      </c>
      <c r="CP32" s="297">
        <f t="shared" si="46"/>
        <v>110</v>
      </c>
      <c r="CQ32" s="297">
        <f t="shared" si="47"/>
        <v>18</v>
      </c>
      <c r="CR32" s="297">
        <f t="shared" si="48"/>
        <v>0</v>
      </c>
      <c r="CS32" s="297">
        <f t="shared" si="49"/>
        <v>42</v>
      </c>
      <c r="CT32" s="297">
        <f t="shared" si="50"/>
        <v>613</v>
      </c>
      <c r="CU32" s="297">
        <f t="shared" si="51"/>
        <v>0</v>
      </c>
      <c r="CV32" s="297">
        <f t="shared" si="52"/>
        <v>583</v>
      </c>
      <c r="CW32" s="297">
        <f t="shared" si="53"/>
        <v>6</v>
      </c>
      <c r="CX32" s="297">
        <f t="shared" si="54"/>
        <v>16</v>
      </c>
      <c r="CY32" s="297">
        <f t="shared" si="55"/>
        <v>0</v>
      </c>
      <c r="CZ32" s="297">
        <f t="shared" si="56"/>
        <v>8</v>
      </c>
      <c r="DA32" s="297">
        <f t="shared" si="57"/>
        <v>212</v>
      </c>
      <c r="DB32" s="297">
        <f t="shared" si="58"/>
        <v>0</v>
      </c>
      <c r="DC32" s="297">
        <f t="shared" si="59"/>
        <v>72</v>
      </c>
      <c r="DD32" s="297">
        <f t="shared" si="60"/>
        <v>104</v>
      </c>
      <c r="DE32" s="297">
        <f t="shared" si="61"/>
        <v>2</v>
      </c>
      <c r="DF32" s="297">
        <f t="shared" si="62"/>
        <v>0</v>
      </c>
      <c r="DG32" s="297">
        <f t="shared" si="63"/>
        <v>34</v>
      </c>
      <c r="DH32" s="297">
        <v>0</v>
      </c>
      <c r="DI32" s="297">
        <f t="shared" si="64"/>
        <v>0</v>
      </c>
      <c r="DJ32" s="297">
        <v>0</v>
      </c>
      <c r="DK32" s="297">
        <v>0</v>
      </c>
      <c r="DL32" s="297">
        <v>0</v>
      </c>
      <c r="DM32" s="297">
        <v>0</v>
      </c>
    </row>
    <row r="33" spans="1:117" s="282" customFormat="1" ht="12" customHeight="1">
      <c r="A33" s="277" t="s">
        <v>561</v>
      </c>
      <c r="B33" s="278" t="s">
        <v>611</v>
      </c>
      <c r="C33" s="277" t="s">
        <v>612</v>
      </c>
      <c r="D33" s="297">
        <f t="shared" si="4"/>
        <v>2787</v>
      </c>
      <c r="E33" s="297">
        <f t="shared" si="65"/>
        <v>2056</v>
      </c>
      <c r="F33" s="297">
        <f t="shared" si="66"/>
        <v>0</v>
      </c>
      <c r="G33" s="297">
        <v>0</v>
      </c>
      <c r="H33" s="297">
        <v>0</v>
      </c>
      <c r="I33" s="297">
        <v>0</v>
      </c>
      <c r="J33" s="297">
        <f t="shared" si="7"/>
        <v>1553</v>
      </c>
      <c r="K33" s="297">
        <v>0</v>
      </c>
      <c r="L33" s="297">
        <v>1553</v>
      </c>
      <c r="M33" s="297">
        <v>0</v>
      </c>
      <c r="N33" s="297">
        <f t="shared" si="8"/>
        <v>102</v>
      </c>
      <c r="O33" s="297">
        <v>0</v>
      </c>
      <c r="P33" s="297">
        <v>102</v>
      </c>
      <c r="Q33" s="297">
        <v>0</v>
      </c>
      <c r="R33" s="297">
        <f t="shared" si="9"/>
        <v>392</v>
      </c>
      <c r="S33" s="297">
        <v>0</v>
      </c>
      <c r="T33" s="297">
        <v>392</v>
      </c>
      <c r="U33" s="297">
        <v>0</v>
      </c>
      <c r="V33" s="297">
        <f t="shared" si="10"/>
        <v>0</v>
      </c>
      <c r="W33" s="297">
        <v>0</v>
      </c>
      <c r="X33" s="297">
        <v>0</v>
      </c>
      <c r="Y33" s="297">
        <v>0</v>
      </c>
      <c r="Z33" s="297">
        <f t="shared" si="11"/>
        <v>9</v>
      </c>
      <c r="AA33" s="297">
        <v>0</v>
      </c>
      <c r="AB33" s="297">
        <v>9</v>
      </c>
      <c r="AC33" s="297">
        <v>0</v>
      </c>
      <c r="AD33" s="297">
        <f t="shared" si="12"/>
        <v>602</v>
      </c>
      <c r="AE33" s="297">
        <f t="shared" si="13"/>
        <v>0</v>
      </c>
      <c r="AF33" s="297">
        <v>0</v>
      </c>
      <c r="AG33" s="297">
        <v>0</v>
      </c>
      <c r="AH33" s="297">
        <v>0</v>
      </c>
      <c r="AI33" s="297">
        <f t="shared" si="14"/>
        <v>585</v>
      </c>
      <c r="AJ33" s="297">
        <v>0</v>
      </c>
      <c r="AK33" s="297">
        <v>0</v>
      </c>
      <c r="AL33" s="297">
        <v>585</v>
      </c>
      <c r="AM33" s="297">
        <f t="shared" si="15"/>
        <v>5</v>
      </c>
      <c r="AN33" s="297">
        <v>0</v>
      </c>
      <c r="AO33" s="297">
        <v>0</v>
      </c>
      <c r="AP33" s="297">
        <v>5</v>
      </c>
      <c r="AQ33" s="297">
        <f t="shared" si="16"/>
        <v>12</v>
      </c>
      <c r="AR33" s="297">
        <v>0</v>
      </c>
      <c r="AS33" s="297">
        <v>0</v>
      </c>
      <c r="AT33" s="297">
        <v>12</v>
      </c>
      <c r="AU33" s="297">
        <f t="shared" si="17"/>
        <v>0</v>
      </c>
      <c r="AV33" s="297">
        <v>0</v>
      </c>
      <c r="AW33" s="297">
        <v>0</v>
      </c>
      <c r="AX33" s="297">
        <v>0</v>
      </c>
      <c r="AY33" s="297">
        <f t="shared" si="18"/>
        <v>0</v>
      </c>
      <c r="AZ33" s="297">
        <v>0</v>
      </c>
      <c r="BA33" s="297">
        <v>0</v>
      </c>
      <c r="BB33" s="297">
        <v>0</v>
      </c>
      <c r="BC33" s="297">
        <f t="shared" si="19"/>
        <v>129</v>
      </c>
      <c r="BD33" s="297">
        <f t="shared" si="20"/>
        <v>37</v>
      </c>
      <c r="BE33" s="297">
        <v>0</v>
      </c>
      <c r="BF33" s="297">
        <v>11</v>
      </c>
      <c r="BG33" s="297">
        <v>7</v>
      </c>
      <c r="BH33" s="297">
        <v>1</v>
      </c>
      <c r="BI33" s="297">
        <v>0</v>
      </c>
      <c r="BJ33" s="297">
        <v>18</v>
      </c>
      <c r="BK33" s="297">
        <f t="shared" si="21"/>
        <v>92</v>
      </c>
      <c r="BL33" s="297">
        <v>0</v>
      </c>
      <c r="BM33" s="297">
        <v>90</v>
      </c>
      <c r="BN33" s="297">
        <v>1</v>
      </c>
      <c r="BO33" s="297">
        <v>1</v>
      </c>
      <c r="BP33" s="297">
        <v>0</v>
      </c>
      <c r="BQ33" s="297">
        <v>0</v>
      </c>
      <c r="BR33" s="297">
        <f t="shared" si="22"/>
        <v>2093</v>
      </c>
      <c r="BS33" s="297">
        <f t="shared" si="23"/>
        <v>0</v>
      </c>
      <c r="BT33" s="297">
        <f t="shared" si="24"/>
        <v>1564</v>
      </c>
      <c r="BU33" s="297">
        <f t="shared" si="25"/>
        <v>109</v>
      </c>
      <c r="BV33" s="297">
        <f t="shared" si="26"/>
        <v>393</v>
      </c>
      <c r="BW33" s="297">
        <f t="shared" si="27"/>
        <v>0</v>
      </c>
      <c r="BX33" s="297">
        <f t="shared" si="28"/>
        <v>27</v>
      </c>
      <c r="BY33" s="297">
        <f t="shared" si="29"/>
        <v>2056</v>
      </c>
      <c r="BZ33" s="297">
        <f t="shared" si="30"/>
        <v>0</v>
      </c>
      <c r="CA33" s="297">
        <f t="shared" si="31"/>
        <v>1553</v>
      </c>
      <c r="CB33" s="297">
        <f t="shared" si="32"/>
        <v>102</v>
      </c>
      <c r="CC33" s="297">
        <f t="shared" si="33"/>
        <v>392</v>
      </c>
      <c r="CD33" s="297">
        <f t="shared" si="34"/>
        <v>0</v>
      </c>
      <c r="CE33" s="297">
        <f t="shared" si="35"/>
        <v>9</v>
      </c>
      <c r="CF33" s="297">
        <f t="shared" si="36"/>
        <v>37</v>
      </c>
      <c r="CG33" s="297">
        <f t="shared" si="37"/>
        <v>0</v>
      </c>
      <c r="CH33" s="297">
        <f t="shared" si="38"/>
        <v>11</v>
      </c>
      <c r="CI33" s="297">
        <f t="shared" si="39"/>
        <v>7</v>
      </c>
      <c r="CJ33" s="297">
        <f t="shared" si="40"/>
        <v>1</v>
      </c>
      <c r="CK33" s="297">
        <f t="shared" si="41"/>
        <v>0</v>
      </c>
      <c r="CL33" s="297">
        <f t="shared" si="42"/>
        <v>18</v>
      </c>
      <c r="CM33" s="297">
        <f t="shared" si="43"/>
        <v>694</v>
      </c>
      <c r="CN33" s="297">
        <f t="shared" si="44"/>
        <v>0</v>
      </c>
      <c r="CO33" s="297">
        <f t="shared" si="45"/>
        <v>675</v>
      </c>
      <c r="CP33" s="297">
        <f t="shared" si="46"/>
        <v>6</v>
      </c>
      <c r="CQ33" s="297">
        <f t="shared" si="47"/>
        <v>13</v>
      </c>
      <c r="CR33" s="297">
        <f t="shared" si="48"/>
        <v>0</v>
      </c>
      <c r="CS33" s="297">
        <f t="shared" si="49"/>
        <v>0</v>
      </c>
      <c r="CT33" s="297">
        <f t="shared" si="50"/>
        <v>602</v>
      </c>
      <c r="CU33" s="297">
        <f t="shared" si="51"/>
        <v>0</v>
      </c>
      <c r="CV33" s="297">
        <f t="shared" si="52"/>
        <v>585</v>
      </c>
      <c r="CW33" s="297">
        <f t="shared" si="53"/>
        <v>5</v>
      </c>
      <c r="CX33" s="297">
        <f t="shared" si="54"/>
        <v>12</v>
      </c>
      <c r="CY33" s="297">
        <f t="shared" si="55"/>
        <v>0</v>
      </c>
      <c r="CZ33" s="297">
        <f t="shared" si="56"/>
        <v>0</v>
      </c>
      <c r="DA33" s="297">
        <f t="shared" si="57"/>
        <v>92</v>
      </c>
      <c r="DB33" s="297">
        <f t="shared" si="58"/>
        <v>0</v>
      </c>
      <c r="DC33" s="297">
        <f t="shared" si="59"/>
        <v>90</v>
      </c>
      <c r="DD33" s="297">
        <f t="shared" si="60"/>
        <v>1</v>
      </c>
      <c r="DE33" s="297">
        <f t="shared" si="61"/>
        <v>1</v>
      </c>
      <c r="DF33" s="297">
        <f t="shared" si="62"/>
        <v>0</v>
      </c>
      <c r="DG33" s="297">
        <f t="shared" si="63"/>
        <v>0</v>
      </c>
      <c r="DH33" s="297">
        <v>0</v>
      </c>
      <c r="DI33" s="297">
        <f t="shared" si="64"/>
        <v>0</v>
      </c>
      <c r="DJ33" s="297">
        <v>0</v>
      </c>
      <c r="DK33" s="297">
        <v>0</v>
      </c>
      <c r="DL33" s="297">
        <v>0</v>
      </c>
      <c r="DM33" s="297">
        <v>0</v>
      </c>
    </row>
    <row r="34" spans="1:117" s="282" customFormat="1" ht="12" customHeight="1">
      <c r="A34" s="277" t="s">
        <v>561</v>
      </c>
      <c r="B34" s="278" t="s">
        <v>613</v>
      </c>
      <c r="C34" s="277" t="s">
        <v>614</v>
      </c>
      <c r="D34" s="297">
        <f t="shared" si="4"/>
        <v>939</v>
      </c>
      <c r="E34" s="297">
        <f t="shared" si="65"/>
        <v>708</v>
      </c>
      <c r="F34" s="297">
        <f t="shared" si="66"/>
        <v>0</v>
      </c>
      <c r="G34" s="297">
        <v>0</v>
      </c>
      <c r="H34" s="297">
        <v>0</v>
      </c>
      <c r="I34" s="297">
        <v>0</v>
      </c>
      <c r="J34" s="297">
        <f t="shared" si="7"/>
        <v>553</v>
      </c>
      <c r="K34" s="297">
        <v>0</v>
      </c>
      <c r="L34" s="297">
        <v>553</v>
      </c>
      <c r="M34" s="297">
        <v>0</v>
      </c>
      <c r="N34" s="297">
        <f t="shared" si="8"/>
        <v>31</v>
      </c>
      <c r="O34" s="297">
        <v>0</v>
      </c>
      <c r="P34" s="297">
        <v>31</v>
      </c>
      <c r="Q34" s="297">
        <v>0</v>
      </c>
      <c r="R34" s="297">
        <f t="shared" si="9"/>
        <v>118</v>
      </c>
      <c r="S34" s="297">
        <v>0</v>
      </c>
      <c r="T34" s="297">
        <v>118</v>
      </c>
      <c r="U34" s="297">
        <v>0</v>
      </c>
      <c r="V34" s="297">
        <f t="shared" si="10"/>
        <v>0</v>
      </c>
      <c r="W34" s="297">
        <v>0</v>
      </c>
      <c r="X34" s="297">
        <v>0</v>
      </c>
      <c r="Y34" s="297">
        <v>0</v>
      </c>
      <c r="Z34" s="297">
        <f t="shared" si="11"/>
        <v>6</v>
      </c>
      <c r="AA34" s="297">
        <v>0</v>
      </c>
      <c r="AB34" s="297">
        <v>6</v>
      </c>
      <c r="AC34" s="297">
        <v>0</v>
      </c>
      <c r="AD34" s="297">
        <f t="shared" si="12"/>
        <v>219</v>
      </c>
      <c r="AE34" s="297">
        <f t="shared" si="13"/>
        <v>0</v>
      </c>
      <c r="AF34" s="297">
        <v>0</v>
      </c>
      <c r="AG34" s="297">
        <v>0</v>
      </c>
      <c r="AH34" s="297">
        <v>0</v>
      </c>
      <c r="AI34" s="297">
        <f t="shared" si="14"/>
        <v>210</v>
      </c>
      <c r="AJ34" s="297">
        <v>0</v>
      </c>
      <c r="AK34" s="297">
        <v>0</v>
      </c>
      <c r="AL34" s="297">
        <v>210</v>
      </c>
      <c r="AM34" s="297">
        <f t="shared" si="15"/>
        <v>3</v>
      </c>
      <c r="AN34" s="297">
        <v>0</v>
      </c>
      <c r="AO34" s="297">
        <v>0</v>
      </c>
      <c r="AP34" s="297">
        <v>3</v>
      </c>
      <c r="AQ34" s="297">
        <f t="shared" si="16"/>
        <v>5</v>
      </c>
      <c r="AR34" s="297">
        <v>0</v>
      </c>
      <c r="AS34" s="297">
        <v>0</v>
      </c>
      <c r="AT34" s="297">
        <v>5</v>
      </c>
      <c r="AU34" s="297">
        <f t="shared" si="17"/>
        <v>0</v>
      </c>
      <c r="AV34" s="297">
        <v>0</v>
      </c>
      <c r="AW34" s="297">
        <v>0</v>
      </c>
      <c r="AX34" s="297">
        <v>0</v>
      </c>
      <c r="AY34" s="297">
        <f t="shared" si="18"/>
        <v>1</v>
      </c>
      <c r="AZ34" s="297">
        <v>0</v>
      </c>
      <c r="BA34" s="297">
        <v>0</v>
      </c>
      <c r="BB34" s="297">
        <v>1</v>
      </c>
      <c r="BC34" s="297">
        <f t="shared" si="19"/>
        <v>12</v>
      </c>
      <c r="BD34" s="297">
        <f t="shared" si="20"/>
        <v>6</v>
      </c>
      <c r="BE34" s="297">
        <v>0</v>
      </c>
      <c r="BF34" s="297">
        <v>3</v>
      </c>
      <c r="BG34" s="297">
        <v>1</v>
      </c>
      <c r="BH34" s="297">
        <v>0</v>
      </c>
      <c r="BI34" s="297">
        <v>0</v>
      </c>
      <c r="BJ34" s="297">
        <v>2</v>
      </c>
      <c r="BK34" s="297">
        <f t="shared" si="21"/>
        <v>6</v>
      </c>
      <c r="BL34" s="297">
        <v>0</v>
      </c>
      <c r="BM34" s="297">
        <v>4</v>
      </c>
      <c r="BN34" s="297">
        <v>0</v>
      </c>
      <c r="BO34" s="297">
        <v>0</v>
      </c>
      <c r="BP34" s="297">
        <v>0</v>
      </c>
      <c r="BQ34" s="297">
        <v>2</v>
      </c>
      <c r="BR34" s="297">
        <f t="shared" si="22"/>
        <v>714</v>
      </c>
      <c r="BS34" s="297">
        <f t="shared" si="23"/>
        <v>0</v>
      </c>
      <c r="BT34" s="297">
        <f t="shared" si="24"/>
        <v>556</v>
      </c>
      <c r="BU34" s="297">
        <f t="shared" si="25"/>
        <v>32</v>
      </c>
      <c r="BV34" s="297">
        <f t="shared" si="26"/>
        <v>118</v>
      </c>
      <c r="BW34" s="297">
        <f t="shared" si="27"/>
        <v>0</v>
      </c>
      <c r="BX34" s="297">
        <f t="shared" si="28"/>
        <v>8</v>
      </c>
      <c r="BY34" s="297">
        <f t="shared" si="29"/>
        <v>708</v>
      </c>
      <c r="BZ34" s="297">
        <f t="shared" si="30"/>
        <v>0</v>
      </c>
      <c r="CA34" s="297">
        <f t="shared" si="31"/>
        <v>553</v>
      </c>
      <c r="CB34" s="297">
        <f t="shared" si="32"/>
        <v>31</v>
      </c>
      <c r="CC34" s="297">
        <f t="shared" si="33"/>
        <v>118</v>
      </c>
      <c r="CD34" s="297">
        <f t="shared" si="34"/>
        <v>0</v>
      </c>
      <c r="CE34" s="297">
        <f t="shared" si="35"/>
        <v>6</v>
      </c>
      <c r="CF34" s="297">
        <f t="shared" si="36"/>
        <v>6</v>
      </c>
      <c r="CG34" s="297">
        <f t="shared" si="37"/>
        <v>0</v>
      </c>
      <c r="CH34" s="297">
        <f t="shared" si="38"/>
        <v>3</v>
      </c>
      <c r="CI34" s="297">
        <f t="shared" si="39"/>
        <v>1</v>
      </c>
      <c r="CJ34" s="297">
        <f t="shared" si="40"/>
        <v>0</v>
      </c>
      <c r="CK34" s="297">
        <f t="shared" si="41"/>
        <v>0</v>
      </c>
      <c r="CL34" s="297">
        <f t="shared" si="42"/>
        <v>2</v>
      </c>
      <c r="CM34" s="297">
        <f t="shared" si="43"/>
        <v>225</v>
      </c>
      <c r="CN34" s="297">
        <f t="shared" si="44"/>
        <v>0</v>
      </c>
      <c r="CO34" s="297">
        <f t="shared" si="45"/>
        <v>214</v>
      </c>
      <c r="CP34" s="297">
        <f t="shared" si="46"/>
        <v>3</v>
      </c>
      <c r="CQ34" s="297">
        <f t="shared" si="47"/>
        <v>5</v>
      </c>
      <c r="CR34" s="297">
        <f t="shared" si="48"/>
        <v>0</v>
      </c>
      <c r="CS34" s="297">
        <f t="shared" si="49"/>
        <v>3</v>
      </c>
      <c r="CT34" s="297">
        <f t="shared" si="50"/>
        <v>219</v>
      </c>
      <c r="CU34" s="297">
        <f t="shared" si="51"/>
        <v>0</v>
      </c>
      <c r="CV34" s="297">
        <f t="shared" si="52"/>
        <v>210</v>
      </c>
      <c r="CW34" s="297">
        <f t="shared" si="53"/>
        <v>3</v>
      </c>
      <c r="CX34" s="297">
        <f t="shared" si="54"/>
        <v>5</v>
      </c>
      <c r="CY34" s="297">
        <f t="shared" si="55"/>
        <v>0</v>
      </c>
      <c r="CZ34" s="297">
        <f t="shared" si="56"/>
        <v>1</v>
      </c>
      <c r="DA34" s="297">
        <f t="shared" si="57"/>
        <v>6</v>
      </c>
      <c r="DB34" s="297">
        <f t="shared" si="58"/>
        <v>0</v>
      </c>
      <c r="DC34" s="297">
        <f t="shared" si="59"/>
        <v>4</v>
      </c>
      <c r="DD34" s="297">
        <f t="shared" si="60"/>
        <v>0</v>
      </c>
      <c r="DE34" s="297">
        <f t="shared" si="61"/>
        <v>0</v>
      </c>
      <c r="DF34" s="297">
        <f t="shared" si="62"/>
        <v>0</v>
      </c>
      <c r="DG34" s="297">
        <f t="shared" si="63"/>
        <v>2</v>
      </c>
      <c r="DH34" s="297">
        <v>0</v>
      </c>
      <c r="DI34" s="297">
        <f t="shared" si="64"/>
        <v>0</v>
      </c>
      <c r="DJ34" s="297">
        <v>0</v>
      </c>
      <c r="DK34" s="297">
        <v>0</v>
      </c>
      <c r="DL34" s="297">
        <v>0</v>
      </c>
      <c r="DM34" s="297">
        <v>0</v>
      </c>
    </row>
    <row r="35" spans="1:117" s="282" customFormat="1" ht="12" customHeight="1">
      <c r="A35" s="277" t="s">
        <v>561</v>
      </c>
      <c r="B35" s="278" t="s">
        <v>615</v>
      </c>
      <c r="C35" s="277" t="s">
        <v>616</v>
      </c>
      <c r="D35" s="297">
        <f t="shared" si="4"/>
        <v>1041</v>
      </c>
      <c r="E35" s="297">
        <f t="shared" si="65"/>
        <v>788</v>
      </c>
      <c r="F35" s="297">
        <f t="shared" si="66"/>
        <v>0</v>
      </c>
      <c r="G35" s="297">
        <v>0</v>
      </c>
      <c r="H35" s="297">
        <v>0</v>
      </c>
      <c r="I35" s="297">
        <v>0</v>
      </c>
      <c r="J35" s="297">
        <f t="shared" si="7"/>
        <v>666</v>
      </c>
      <c r="K35" s="297">
        <v>0</v>
      </c>
      <c r="L35" s="297">
        <v>666</v>
      </c>
      <c r="M35" s="297">
        <v>0</v>
      </c>
      <c r="N35" s="297">
        <f t="shared" si="8"/>
        <v>69</v>
      </c>
      <c r="O35" s="297">
        <v>0</v>
      </c>
      <c r="P35" s="297">
        <v>69</v>
      </c>
      <c r="Q35" s="297">
        <v>0</v>
      </c>
      <c r="R35" s="297">
        <f t="shared" si="9"/>
        <v>53</v>
      </c>
      <c r="S35" s="297">
        <v>0</v>
      </c>
      <c r="T35" s="297">
        <v>53</v>
      </c>
      <c r="U35" s="297">
        <v>0</v>
      </c>
      <c r="V35" s="297">
        <f t="shared" si="10"/>
        <v>0</v>
      </c>
      <c r="W35" s="297">
        <v>0</v>
      </c>
      <c r="X35" s="297">
        <v>0</v>
      </c>
      <c r="Y35" s="297">
        <v>0</v>
      </c>
      <c r="Z35" s="297">
        <f t="shared" si="11"/>
        <v>0</v>
      </c>
      <c r="AA35" s="297">
        <v>0</v>
      </c>
      <c r="AB35" s="297">
        <v>0</v>
      </c>
      <c r="AC35" s="297">
        <v>0</v>
      </c>
      <c r="AD35" s="297">
        <f t="shared" si="12"/>
        <v>211</v>
      </c>
      <c r="AE35" s="297">
        <f t="shared" si="13"/>
        <v>0</v>
      </c>
      <c r="AF35" s="297">
        <v>0</v>
      </c>
      <c r="AG35" s="297">
        <v>0</v>
      </c>
      <c r="AH35" s="297">
        <v>0</v>
      </c>
      <c r="AI35" s="297">
        <f t="shared" si="14"/>
        <v>204</v>
      </c>
      <c r="AJ35" s="297">
        <v>0</v>
      </c>
      <c r="AK35" s="297">
        <v>0</v>
      </c>
      <c r="AL35" s="297">
        <v>204</v>
      </c>
      <c r="AM35" s="297">
        <f t="shared" si="15"/>
        <v>4</v>
      </c>
      <c r="AN35" s="297">
        <v>0</v>
      </c>
      <c r="AO35" s="297">
        <v>0</v>
      </c>
      <c r="AP35" s="297">
        <v>4</v>
      </c>
      <c r="AQ35" s="297">
        <f t="shared" si="16"/>
        <v>3</v>
      </c>
      <c r="AR35" s="297">
        <v>0</v>
      </c>
      <c r="AS35" s="297">
        <v>0</v>
      </c>
      <c r="AT35" s="297">
        <v>3</v>
      </c>
      <c r="AU35" s="297">
        <f t="shared" si="17"/>
        <v>0</v>
      </c>
      <c r="AV35" s="297">
        <v>0</v>
      </c>
      <c r="AW35" s="297">
        <v>0</v>
      </c>
      <c r="AX35" s="297">
        <v>0</v>
      </c>
      <c r="AY35" s="297">
        <f t="shared" si="18"/>
        <v>0</v>
      </c>
      <c r="AZ35" s="297">
        <v>0</v>
      </c>
      <c r="BA35" s="297">
        <v>0</v>
      </c>
      <c r="BB35" s="297">
        <v>0</v>
      </c>
      <c r="BC35" s="297">
        <f t="shared" si="19"/>
        <v>42</v>
      </c>
      <c r="BD35" s="297">
        <f t="shared" si="20"/>
        <v>32</v>
      </c>
      <c r="BE35" s="297">
        <v>0</v>
      </c>
      <c r="BF35" s="297">
        <v>24</v>
      </c>
      <c r="BG35" s="297">
        <v>6</v>
      </c>
      <c r="BH35" s="297">
        <v>2</v>
      </c>
      <c r="BI35" s="297">
        <v>0</v>
      </c>
      <c r="BJ35" s="297">
        <v>0</v>
      </c>
      <c r="BK35" s="297">
        <f t="shared" si="21"/>
        <v>10</v>
      </c>
      <c r="BL35" s="297">
        <v>0</v>
      </c>
      <c r="BM35" s="297">
        <v>9</v>
      </c>
      <c r="BN35" s="297">
        <v>0</v>
      </c>
      <c r="BO35" s="297">
        <v>1</v>
      </c>
      <c r="BP35" s="297">
        <v>0</v>
      </c>
      <c r="BQ35" s="297">
        <v>0</v>
      </c>
      <c r="BR35" s="297">
        <f t="shared" si="22"/>
        <v>820</v>
      </c>
      <c r="BS35" s="297">
        <f t="shared" si="23"/>
        <v>0</v>
      </c>
      <c r="BT35" s="297">
        <f t="shared" si="24"/>
        <v>690</v>
      </c>
      <c r="BU35" s="297">
        <f t="shared" si="25"/>
        <v>75</v>
      </c>
      <c r="BV35" s="297">
        <f t="shared" si="26"/>
        <v>55</v>
      </c>
      <c r="BW35" s="297">
        <f t="shared" si="27"/>
        <v>0</v>
      </c>
      <c r="BX35" s="297">
        <f t="shared" si="28"/>
        <v>0</v>
      </c>
      <c r="BY35" s="297">
        <f t="shared" si="29"/>
        <v>788</v>
      </c>
      <c r="BZ35" s="297">
        <f t="shared" si="30"/>
        <v>0</v>
      </c>
      <c r="CA35" s="297">
        <f t="shared" si="31"/>
        <v>666</v>
      </c>
      <c r="CB35" s="297">
        <f t="shared" si="32"/>
        <v>69</v>
      </c>
      <c r="CC35" s="297">
        <f t="shared" si="33"/>
        <v>53</v>
      </c>
      <c r="CD35" s="297">
        <f t="shared" si="34"/>
        <v>0</v>
      </c>
      <c r="CE35" s="297">
        <f t="shared" si="35"/>
        <v>0</v>
      </c>
      <c r="CF35" s="297">
        <f t="shared" si="36"/>
        <v>32</v>
      </c>
      <c r="CG35" s="297">
        <f t="shared" si="37"/>
        <v>0</v>
      </c>
      <c r="CH35" s="297">
        <f t="shared" si="38"/>
        <v>24</v>
      </c>
      <c r="CI35" s="297">
        <f t="shared" si="39"/>
        <v>6</v>
      </c>
      <c r="CJ35" s="297">
        <f t="shared" si="40"/>
        <v>2</v>
      </c>
      <c r="CK35" s="297">
        <f t="shared" si="41"/>
        <v>0</v>
      </c>
      <c r="CL35" s="297">
        <f t="shared" si="42"/>
        <v>0</v>
      </c>
      <c r="CM35" s="297">
        <f t="shared" si="43"/>
        <v>221</v>
      </c>
      <c r="CN35" s="297">
        <f t="shared" si="44"/>
        <v>0</v>
      </c>
      <c r="CO35" s="297">
        <f t="shared" si="45"/>
        <v>213</v>
      </c>
      <c r="CP35" s="297">
        <f t="shared" si="46"/>
        <v>4</v>
      </c>
      <c r="CQ35" s="297">
        <f t="shared" si="47"/>
        <v>4</v>
      </c>
      <c r="CR35" s="297">
        <f t="shared" si="48"/>
        <v>0</v>
      </c>
      <c r="CS35" s="297">
        <f t="shared" si="49"/>
        <v>0</v>
      </c>
      <c r="CT35" s="297">
        <f t="shared" si="50"/>
        <v>211</v>
      </c>
      <c r="CU35" s="297">
        <f t="shared" si="51"/>
        <v>0</v>
      </c>
      <c r="CV35" s="297">
        <f t="shared" si="52"/>
        <v>204</v>
      </c>
      <c r="CW35" s="297">
        <f t="shared" si="53"/>
        <v>4</v>
      </c>
      <c r="CX35" s="297">
        <f t="shared" si="54"/>
        <v>3</v>
      </c>
      <c r="CY35" s="297">
        <f t="shared" si="55"/>
        <v>0</v>
      </c>
      <c r="CZ35" s="297">
        <f t="shared" si="56"/>
        <v>0</v>
      </c>
      <c r="DA35" s="297">
        <f t="shared" si="57"/>
        <v>10</v>
      </c>
      <c r="DB35" s="297">
        <f t="shared" si="58"/>
        <v>0</v>
      </c>
      <c r="DC35" s="297">
        <f t="shared" si="59"/>
        <v>9</v>
      </c>
      <c r="DD35" s="297">
        <f t="shared" si="60"/>
        <v>0</v>
      </c>
      <c r="DE35" s="297">
        <f t="shared" si="61"/>
        <v>1</v>
      </c>
      <c r="DF35" s="297">
        <f t="shared" si="62"/>
        <v>0</v>
      </c>
      <c r="DG35" s="297">
        <f t="shared" si="63"/>
        <v>0</v>
      </c>
      <c r="DH35" s="297">
        <v>0</v>
      </c>
      <c r="DI35" s="297">
        <f t="shared" si="64"/>
        <v>0</v>
      </c>
      <c r="DJ35" s="297">
        <v>0</v>
      </c>
      <c r="DK35" s="297">
        <v>0</v>
      </c>
      <c r="DL35" s="297">
        <v>0</v>
      </c>
      <c r="DM35" s="297">
        <v>0</v>
      </c>
    </row>
    <row r="36" spans="1:117" s="282" customFormat="1" ht="12" customHeight="1">
      <c r="A36" s="277" t="s">
        <v>561</v>
      </c>
      <c r="B36" s="278" t="s">
        <v>617</v>
      </c>
      <c r="C36" s="277" t="s">
        <v>618</v>
      </c>
      <c r="D36" s="297">
        <f t="shared" si="4"/>
        <v>2471</v>
      </c>
      <c r="E36" s="297">
        <f t="shared" si="65"/>
        <v>1816</v>
      </c>
      <c r="F36" s="297">
        <f t="shared" si="66"/>
        <v>0</v>
      </c>
      <c r="G36" s="297">
        <v>0</v>
      </c>
      <c r="H36" s="297">
        <v>0</v>
      </c>
      <c r="I36" s="297">
        <v>0</v>
      </c>
      <c r="J36" s="297">
        <f t="shared" si="7"/>
        <v>1288</v>
      </c>
      <c r="K36" s="297">
        <v>1288</v>
      </c>
      <c r="L36" s="297">
        <v>0</v>
      </c>
      <c r="M36" s="297">
        <v>0</v>
      </c>
      <c r="N36" s="297">
        <f t="shared" si="8"/>
        <v>78</v>
      </c>
      <c r="O36" s="297">
        <v>77</v>
      </c>
      <c r="P36" s="297">
        <v>0</v>
      </c>
      <c r="Q36" s="297">
        <v>1</v>
      </c>
      <c r="R36" s="297">
        <f t="shared" si="9"/>
        <v>353</v>
      </c>
      <c r="S36" s="297">
        <v>344</v>
      </c>
      <c r="T36" s="297">
        <v>0</v>
      </c>
      <c r="U36" s="297">
        <v>9</v>
      </c>
      <c r="V36" s="297">
        <f t="shared" si="10"/>
        <v>0</v>
      </c>
      <c r="W36" s="297">
        <v>0</v>
      </c>
      <c r="X36" s="297">
        <v>0</v>
      </c>
      <c r="Y36" s="297">
        <v>0</v>
      </c>
      <c r="Z36" s="297">
        <f t="shared" si="11"/>
        <v>97</v>
      </c>
      <c r="AA36" s="297">
        <v>90</v>
      </c>
      <c r="AB36" s="297">
        <v>0</v>
      </c>
      <c r="AC36" s="297">
        <v>7</v>
      </c>
      <c r="AD36" s="297">
        <f t="shared" si="12"/>
        <v>572</v>
      </c>
      <c r="AE36" s="297">
        <f t="shared" si="13"/>
        <v>0</v>
      </c>
      <c r="AF36" s="297">
        <v>0</v>
      </c>
      <c r="AG36" s="297">
        <v>0</v>
      </c>
      <c r="AH36" s="297">
        <v>0</v>
      </c>
      <c r="AI36" s="297">
        <f t="shared" si="14"/>
        <v>567</v>
      </c>
      <c r="AJ36" s="297">
        <v>0</v>
      </c>
      <c r="AK36" s="297">
        <v>0</v>
      </c>
      <c r="AL36" s="297">
        <v>567</v>
      </c>
      <c r="AM36" s="297">
        <f t="shared" si="15"/>
        <v>0</v>
      </c>
      <c r="AN36" s="297">
        <v>0</v>
      </c>
      <c r="AO36" s="297">
        <v>0</v>
      </c>
      <c r="AP36" s="297">
        <v>0</v>
      </c>
      <c r="AQ36" s="297">
        <f t="shared" si="16"/>
        <v>1</v>
      </c>
      <c r="AR36" s="297">
        <v>0</v>
      </c>
      <c r="AS36" s="297">
        <v>0</v>
      </c>
      <c r="AT36" s="297">
        <v>1</v>
      </c>
      <c r="AU36" s="297">
        <f t="shared" si="17"/>
        <v>0</v>
      </c>
      <c r="AV36" s="297">
        <v>0</v>
      </c>
      <c r="AW36" s="297">
        <v>0</v>
      </c>
      <c r="AX36" s="297">
        <v>0</v>
      </c>
      <c r="AY36" s="297">
        <f t="shared" si="18"/>
        <v>4</v>
      </c>
      <c r="AZ36" s="297">
        <v>0</v>
      </c>
      <c r="BA36" s="297">
        <v>0</v>
      </c>
      <c r="BB36" s="297">
        <v>4</v>
      </c>
      <c r="BC36" s="297">
        <f t="shared" si="19"/>
        <v>83</v>
      </c>
      <c r="BD36" s="297">
        <f t="shared" si="20"/>
        <v>19</v>
      </c>
      <c r="BE36" s="297">
        <v>0</v>
      </c>
      <c r="BF36" s="297">
        <v>9</v>
      </c>
      <c r="BG36" s="297">
        <v>4</v>
      </c>
      <c r="BH36" s="297">
        <v>2</v>
      </c>
      <c r="BI36" s="297">
        <v>0</v>
      </c>
      <c r="BJ36" s="297">
        <v>4</v>
      </c>
      <c r="BK36" s="297">
        <f t="shared" si="21"/>
        <v>64</v>
      </c>
      <c r="BL36" s="297">
        <v>0</v>
      </c>
      <c r="BM36" s="297">
        <v>64</v>
      </c>
      <c r="BN36" s="297">
        <v>0</v>
      </c>
      <c r="BO36" s="297">
        <v>0</v>
      </c>
      <c r="BP36" s="297">
        <v>0</v>
      </c>
      <c r="BQ36" s="297">
        <v>0</v>
      </c>
      <c r="BR36" s="297">
        <f t="shared" si="22"/>
        <v>1835</v>
      </c>
      <c r="BS36" s="297">
        <f t="shared" si="23"/>
        <v>0</v>
      </c>
      <c r="BT36" s="297">
        <f t="shared" si="24"/>
        <v>1297</v>
      </c>
      <c r="BU36" s="297">
        <f t="shared" si="25"/>
        <v>82</v>
      </c>
      <c r="BV36" s="297">
        <f t="shared" si="26"/>
        <v>355</v>
      </c>
      <c r="BW36" s="297">
        <f t="shared" si="27"/>
        <v>0</v>
      </c>
      <c r="BX36" s="297">
        <f t="shared" si="28"/>
        <v>101</v>
      </c>
      <c r="BY36" s="297">
        <f t="shared" si="29"/>
        <v>1816</v>
      </c>
      <c r="BZ36" s="297">
        <f t="shared" si="30"/>
        <v>0</v>
      </c>
      <c r="CA36" s="297">
        <f t="shared" si="31"/>
        <v>1288</v>
      </c>
      <c r="CB36" s="297">
        <f t="shared" si="32"/>
        <v>78</v>
      </c>
      <c r="CC36" s="297">
        <f t="shared" si="33"/>
        <v>353</v>
      </c>
      <c r="CD36" s="297">
        <f t="shared" si="34"/>
        <v>0</v>
      </c>
      <c r="CE36" s="297">
        <f t="shared" si="35"/>
        <v>97</v>
      </c>
      <c r="CF36" s="297">
        <f t="shared" si="36"/>
        <v>19</v>
      </c>
      <c r="CG36" s="297">
        <f t="shared" si="37"/>
        <v>0</v>
      </c>
      <c r="CH36" s="297">
        <f t="shared" si="38"/>
        <v>9</v>
      </c>
      <c r="CI36" s="297">
        <f t="shared" si="39"/>
        <v>4</v>
      </c>
      <c r="CJ36" s="297">
        <f t="shared" si="40"/>
        <v>2</v>
      </c>
      <c r="CK36" s="297">
        <f t="shared" si="41"/>
        <v>0</v>
      </c>
      <c r="CL36" s="297">
        <f t="shared" si="42"/>
        <v>4</v>
      </c>
      <c r="CM36" s="297">
        <f t="shared" si="43"/>
        <v>636</v>
      </c>
      <c r="CN36" s="297">
        <f t="shared" si="44"/>
        <v>0</v>
      </c>
      <c r="CO36" s="297">
        <f t="shared" si="45"/>
        <v>631</v>
      </c>
      <c r="CP36" s="297">
        <f t="shared" si="46"/>
        <v>0</v>
      </c>
      <c r="CQ36" s="297">
        <f t="shared" si="47"/>
        <v>1</v>
      </c>
      <c r="CR36" s="297">
        <f t="shared" si="48"/>
        <v>0</v>
      </c>
      <c r="CS36" s="297">
        <f t="shared" si="49"/>
        <v>4</v>
      </c>
      <c r="CT36" s="297">
        <f t="shared" si="50"/>
        <v>572</v>
      </c>
      <c r="CU36" s="297">
        <f t="shared" si="51"/>
        <v>0</v>
      </c>
      <c r="CV36" s="297">
        <f t="shared" si="52"/>
        <v>567</v>
      </c>
      <c r="CW36" s="297">
        <f t="shared" si="53"/>
        <v>0</v>
      </c>
      <c r="CX36" s="297">
        <f t="shared" si="54"/>
        <v>1</v>
      </c>
      <c r="CY36" s="297">
        <f t="shared" si="55"/>
        <v>0</v>
      </c>
      <c r="CZ36" s="297">
        <f t="shared" si="56"/>
        <v>4</v>
      </c>
      <c r="DA36" s="297">
        <f t="shared" si="57"/>
        <v>64</v>
      </c>
      <c r="DB36" s="297">
        <f t="shared" si="58"/>
        <v>0</v>
      </c>
      <c r="DC36" s="297">
        <f t="shared" si="59"/>
        <v>64</v>
      </c>
      <c r="DD36" s="297">
        <f t="shared" si="60"/>
        <v>0</v>
      </c>
      <c r="DE36" s="297">
        <f t="shared" si="61"/>
        <v>0</v>
      </c>
      <c r="DF36" s="297">
        <f t="shared" si="62"/>
        <v>0</v>
      </c>
      <c r="DG36" s="297">
        <f t="shared" si="63"/>
        <v>0</v>
      </c>
      <c r="DH36" s="297">
        <v>0</v>
      </c>
      <c r="DI36" s="297">
        <f t="shared" si="64"/>
        <v>0</v>
      </c>
      <c r="DJ36" s="297">
        <v>0</v>
      </c>
      <c r="DK36" s="297">
        <v>0</v>
      </c>
      <c r="DL36" s="297">
        <v>0</v>
      </c>
      <c r="DM36" s="297">
        <v>0</v>
      </c>
    </row>
    <row r="37" spans="1:117" s="282" customFormat="1" ht="12" customHeight="1">
      <c r="A37" s="277" t="s">
        <v>561</v>
      </c>
      <c r="B37" s="278" t="s">
        <v>619</v>
      </c>
      <c r="C37" s="277" t="s">
        <v>620</v>
      </c>
      <c r="D37" s="297">
        <f t="shared" si="4"/>
        <v>1307</v>
      </c>
      <c r="E37" s="297">
        <f t="shared" si="65"/>
        <v>929</v>
      </c>
      <c r="F37" s="297">
        <f t="shared" si="66"/>
        <v>0</v>
      </c>
      <c r="G37" s="297">
        <v>0</v>
      </c>
      <c r="H37" s="297">
        <v>0</v>
      </c>
      <c r="I37" s="297">
        <v>0</v>
      </c>
      <c r="J37" s="297">
        <f t="shared" si="7"/>
        <v>783</v>
      </c>
      <c r="K37" s="297">
        <v>0</v>
      </c>
      <c r="L37" s="297">
        <v>783</v>
      </c>
      <c r="M37" s="297">
        <v>0</v>
      </c>
      <c r="N37" s="297">
        <f t="shared" si="8"/>
        <v>52</v>
      </c>
      <c r="O37" s="297">
        <v>0</v>
      </c>
      <c r="P37" s="297">
        <v>52</v>
      </c>
      <c r="Q37" s="297">
        <v>0</v>
      </c>
      <c r="R37" s="297">
        <f t="shared" si="9"/>
        <v>94</v>
      </c>
      <c r="S37" s="297">
        <v>0</v>
      </c>
      <c r="T37" s="297">
        <v>94</v>
      </c>
      <c r="U37" s="297">
        <v>0</v>
      </c>
      <c r="V37" s="297">
        <f t="shared" si="10"/>
        <v>0</v>
      </c>
      <c r="W37" s="297">
        <v>0</v>
      </c>
      <c r="X37" s="297">
        <v>0</v>
      </c>
      <c r="Y37" s="297">
        <v>0</v>
      </c>
      <c r="Z37" s="297">
        <f t="shared" si="11"/>
        <v>0</v>
      </c>
      <c r="AA37" s="297">
        <v>0</v>
      </c>
      <c r="AB37" s="297">
        <v>0</v>
      </c>
      <c r="AC37" s="297">
        <v>0</v>
      </c>
      <c r="AD37" s="297">
        <f t="shared" si="12"/>
        <v>179</v>
      </c>
      <c r="AE37" s="297">
        <f t="shared" si="13"/>
        <v>0</v>
      </c>
      <c r="AF37" s="297">
        <v>0</v>
      </c>
      <c r="AG37" s="297">
        <v>0</v>
      </c>
      <c r="AH37" s="297">
        <v>0</v>
      </c>
      <c r="AI37" s="297">
        <f t="shared" si="14"/>
        <v>175</v>
      </c>
      <c r="AJ37" s="297">
        <v>0</v>
      </c>
      <c r="AK37" s="297">
        <v>0</v>
      </c>
      <c r="AL37" s="297">
        <v>175</v>
      </c>
      <c r="AM37" s="297">
        <f t="shared" si="15"/>
        <v>4</v>
      </c>
      <c r="AN37" s="297">
        <v>0</v>
      </c>
      <c r="AO37" s="297">
        <v>0</v>
      </c>
      <c r="AP37" s="297">
        <v>4</v>
      </c>
      <c r="AQ37" s="297">
        <f t="shared" si="16"/>
        <v>0</v>
      </c>
      <c r="AR37" s="297">
        <v>0</v>
      </c>
      <c r="AS37" s="297">
        <v>0</v>
      </c>
      <c r="AT37" s="297">
        <v>0</v>
      </c>
      <c r="AU37" s="297">
        <f t="shared" si="17"/>
        <v>0</v>
      </c>
      <c r="AV37" s="297">
        <v>0</v>
      </c>
      <c r="AW37" s="297">
        <v>0</v>
      </c>
      <c r="AX37" s="297">
        <v>0</v>
      </c>
      <c r="AY37" s="297">
        <f t="shared" si="18"/>
        <v>0</v>
      </c>
      <c r="AZ37" s="297">
        <v>0</v>
      </c>
      <c r="BA37" s="297">
        <v>0</v>
      </c>
      <c r="BB37" s="297">
        <v>0</v>
      </c>
      <c r="BC37" s="297">
        <f t="shared" si="19"/>
        <v>199</v>
      </c>
      <c r="BD37" s="297">
        <f t="shared" si="20"/>
        <v>76</v>
      </c>
      <c r="BE37" s="297">
        <v>0</v>
      </c>
      <c r="BF37" s="297">
        <v>52</v>
      </c>
      <c r="BG37" s="297">
        <v>22</v>
      </c>
      <c r="BH37" s="297">
        <v>2</v>
      </c>
      <c r="BI37" s="297">
        <v>0</v>
      </c>
      <c r="BJ37" s="297">
        <v>0</v>
      </c>
      <c r="BK37" s="297">
        <f t="shared" si="21"/>
        <v>123</v>
      </c>
      <c r="BL37" s="297">
        <v>0</v>
      </c>
      <c r="BM37" s="297">
        <v>116</v>
      </c>
      <c r="BN37" s="297">
        <v>2</v>
      </c>
      <c r="BO37" s="297">
        <v>5</v>
      </c>
      <c r="BP37" s="297">
        <v>0</v>
      </c>
      <c r="BQ37" s="297">
        <v>0</v>
      </c>
      <c r="BR37" s="297">
        <f t="shared" si="22"/>
        <v>1005</v>
      </c>
      <c r="BS37" s="297">
        <f t="shared" si="23"/>
        <v>0</v>
      </c>
      <c r="BT37" s="297">
        <f t="shared" si="24"/>
        <v>835</v>
      </c>
      <c r="BU37" s="297">
        <f t="shared" si="25"/>
        <v>74</v>
      </c>
      <c r="BV37" s="297">
        <f t="shared" si="26"/>
        <v>96</v>
      </c>
      <c r="BW37" s="297">
        <f t="shared" si="27"/>
        <v>0</v>
      </c>
      <c r="BX37" s="297">
        <f t="shared" si="28"/>
        <v>0</v>
      </c>
      <c r="BY37" s="297">
        <f t="shared" si="29"/>
        <v>929</v>
      </c>
      <c r="BZ37" s="297">
        <f t="shared" si="30"/>
        <v>0</v>
      </c>
      <c r="CA37" s="297">
        <f t="shared" si="31"/>
        <v>783</v>
      </c>
      <c r="CB37" s="297">
        <f t="shared" si="32"/>
        <v>52</v>
      </c>
      <c r="CC37" s="297">
        <f t="shared" si="33"/>
        <v>94</v>
      </c>
      <c r="CD37" s="297">
        <f t="shared" si="34"/>
        <v>0</v>
      </c>
      <c r="CE37" s="297">
        <f t="shared" si="35"/>
        <v>0</v>
      </c>
      <c r="CF37" s="297">
        <f t="shared" si="36"/>
        <v>76</v>
      </c>
      <c r="CG37" s="297">
        <f t="shared" si="37"/>
        <v>0</v>
      </c>
      <c r="CH37" s="297">
        <f t="shared" si="38"/>
        <v>52</v>
      </c>
      <c r="CI37" s="297">
        <f t="shared" si="39"/>
        <v>22</v>
      </c>
      <c r="CJ37" s="297">
        <f t="shared" si="40"/>
        <v>2</v>
      </c>
      <c r="CK37" s="297">
        <f t="shared" si="41"/>
        <v>0</v>
      </c>
      <c r="CL37" s="297">
        <f t="shared" si="42"/>
        <v>0</v>
      </c>
      <c r="CM37" s="297">
        <f t="shared" si="43"/>
        <v>302</v>
      </c>
      <c r="CN37" s="297">
        <f t="shared" si="44"/>
        <v>0</v>
      </c>
      <c r="CO37" s="297">
        <f t="shared" si="45"/>
        <v>291</v>
      </c>
      <c r="CP37" s="297">
        <f t="shared" si="46"/>
        <v>6</v>
      </c>
      <c r="CQ37" s="297">
        <f t="shared" si="47"/>
        <v>5</v>
      </c>
      <c r="CR37" s="297">
        <f t="shared" si="48"/>
        <v>0</v>
      </c>
      <c r="CS37" s="297">
        <f t="shared" si="49"/>
        <v>0</v>
      </c>
      <c r="CT37" s="297">
        <f t="shared" si="50"/>
        <v>179</v>
      </c>
      <c r="CU37" s="297">
        <f t="shared" si="51"/>
        <v>0</v>
      </c>
      <c r="CV37" s="297">
        <f t="shared" si="52"/>
        <v>175</v>
      </c>
      <c r="CW37" s="297">
        <f t="shared" si="53"/>
        <v>4</v>
      </c>
      <c r="CX37" s="297">
        <f t="shared" si="54"/>
        <v>0</v>
      </c>
      <c r="CY37" s="297">
        <f t="shared" si="55"/>
        <v>0</v>
      </c>
      <c r="CZ37" s="297">
        <f t="shared" si="56"/>
        <v>0</v>
      </c>
      <c r="DA37" s="297">
        <f t="shared" si="57"/>
        <v>123</v>
      </c>
      <c r="DB37" s="297">
        <f t="shared" si="58"/>
        <v>0</v>
      </c>
      <c r="DC37" s="297">
        <f t="shared" si="59"/>
        <v>116</v>
      </c>
      <c r="DD37" s="297">
        <f t="shared" si="60"/>
        <v>2</v>
      </c>
      <c r="DE37" s="297">
        <f t="shared" si="61"/>
        <v>5</v>
      </c>
      <c r="DF37" s="297">
        <f t="shared" si="62"/>
        <v>0</v>
      </c>
      <c r="DG37" s="297">
        <f t="shared" si="63"/>
        <v>0</v>
      </c>
      <c r="DH37" s="297">
        <v>0</v>
      </c>
      <c r="DI37" s="297">
        <f t="shared" si="64"/>
        <v>0</v>
      </c>
      <c r="DJ37" s="297">
        <v>0</v>
      </c>
      <c r="DK37" s="297">
        <v>0</v>
      </c>
      <c r="DL37" s="297">
        <v>0</v>
      </c>
      <c r="DM37" s="297">
        <v>0</v>
      </c>
    </row>
    <row r="38" spans="1:117" s="282" customFormat="1" ht="12" customHeight="1">
      <c r="A38" s="277" t="s">
        <v>561</v>
      </c>
      <c r="B38" s="278" t="s">
        <v>621</v>
      </c>
      <c r="C38" s="277" t="s">
        <v>622</v>
      </c>
      <c r="D38" s="297">
        <f t="shared" si="4"/>
        <v>1706</v>
      </c>
      <c r="E38" s="297">
        <f t="shared" si="65"/>
        <v>1201</v>
      </c>
      <c r="F38" s="297">
        <f t="shared" si="66"/>
        <v>0</v>
      </c>
      <c r="G38" s="297">
        <v>0</v>
      </c>
      <c r="H38" s="297">
        <v>0</v>
      </c>
      <c r="I38" s="297">
        <v>0</v>
      </c>
      <c r="J38" s="297">
        <f t="shared" si="7"/>
        <v>934</v>
      </c>
      <c r="K38" s="297">
        <v>0</v>
      </c>
      <c r="L38" s="297">
        <v>934</v>
      </c>
      <c r="M38" s="297">
        <v>0</v>
      </c>
      <c r="N38" s="297">
        <f t="shared" si="8"/>
        <v>48</v>
      </c>
      <c r="O38" s="297">
        <v>0</v>
      </c>
      <c r="P38" s="297">
        <v>48</v>
      </c>
      <c r="Q38" s="297">
        <v>0</v>
      </c>
      <c r="R38" s="297">
        <f t="shared" si="9"/>
        <v>143</v>
      </c>
      <c r="S38" s="297">
        <v>0</v>
      </c>
      <c r="T38" s="297">
        <v>141</v>
      </c>
      <c r="U38" s="297">
        <v>2</v>
      </c>
      <c r="V38" s="297">
        <f t="shared" si="10"/>
        <v>0</v>
      </c>
      <c r="W38" s="297">
        <v>0</v>
      </c>
      <c r="X38" s="297">
        <v>0</v>
      </c>
      <c r="Y38" s="297">
        <v>0</v>
      </c>
      <c r="Z38" s="297">
        <f t="shared" si="11"/>
        <v>76</v>
      </c>
      <c r="AA38" s="297">
        <v>0</v>
      </c>
      <c r="AB38" s="297">
        <v>67</v>
      </c>
      <c r="AC38" s="297">
        <v>9</v>
      </c>
      <c r="AD38" s="297">
        <f t="shared" si="12"/>
        <v>423</v>
      </c>
      <c r="AE38" s="297">
        <f t="shared" si="13"/>
        <v>0</v>
      </c>
      <c r="AF38" s="297">
        <v>0</v>
      </c>
      <c r="AG38" s="297">
        <v>0</v>
      </c>
      <c r="AH38" s="297">
        <v>0</v>
      </c>
      <c r="AI38" s="297">
        <f t="shared" si="14"/>
        <v>414</v>
      </c>
      <c r="AJ38" s="297">
        <v>0</v>
      </c>
      <c r="AK38" s="297">
        <v>0</v>
      </c>
      <c r="AL38" s="297">
        <v>414</v>
      </c>
      <c r="AM38" s="297">
        <f t="shared" si="15"/>
        <v>0</v>
      </c>
      <c r="AN38" s="297">
        <v>0</v>
      </c>
      <c r="AO38" s="297">
        <v>0</v>
      </c>
      <c r="AP38" s="297">
        <v>0</v>
      </c>
      <c r="AQ38" s="297">
        <f t="shared" si="16"/>
        <v>0</v>
      </c>
      <c r="AR38" s="297">
        <v>0</v>
      </c>
      <c r="AS38" s="297">
        <v>0</v>
      </c>
      <c r="AT38" s="297">
        <v>0</v>
      </c>
      <c r="AU38" s="297">
        <f t="shared" si="17"/>
        <v>0</v>
      </c>
      <c r="AV38" s="297">
        <v>0</v>
      </c>
      <c r="AW38" s="297">
        <v>0</v>
      </c>
      <c r="AX38" s="297">
        <v>0</v>
      </c>
      <c r="AY38" s="297">
        <f t="shared" si="18"/>
        <v>9</v>
      </c>
      <c r="AZ38" s="297">
        <v>0</v>
      </c>
      <c r="BA38" s="297">
        <v>0</v>
      </c>
      <c r="BB38" s="297">
        <v>9</v>
      </c>
      <c r="BC38" s="297">
        <f t="shared" si="19"/>
        <v>82</v>
      </c>
      <c r="BD38" s="297">
        <f t="shared" si="20"/>
        <v>48</v>
      </c>
      <c r="BE38" s="297">
        <v>0</v>
      </c>
      <c r="BF38" s="297">
        <v>32</v>
      </c>
      <c r="BG38" s="297">
        <v>3</v>
      </c>
      <c r="BH38" s="297">
        <v>8</v>
      </c>
      <c r="BI38" s="297">
        <v>0</v>
      </c>
      <c r="BJ38" s="297">
        <v>5</v>
      </c>
      <c r="BK38" s="297">
        <f t="shared" si="21"/>
        <v>34</v>
      </c>
      <c r="BL38" s="297">
        <v>0</v>
      </c>
      <c r="BM38" s="297">
        <v>29</v>
      </c>
      <c r="BN38" s="297">
        <v>1</v>
      </c>
      <c r="BO38" s="297">
        <v>3</v>
      </c>
      <c r="BP38" s="297">
        <v>0</v>
      </c>
      <c r="BQ38" s="297">
        <v>1</v>
      </c>
      <c r="BR38" s="297">
        <f t="shared" si="22"/>
        <v>1249</v>
      </c>
      <c r="BS38" s="297">
        <f t="shared" si="23"/>
        <v>0</v>
      </c>
      <c r="BT38" s="297">
        <f t="shared" si="24"/>
        <v>966</v>
      </c>
      <c r="BU38" s="297">
        <f t="shared" si="25"/>
        <v>51</v>
      </c>
      <c r="BV38" s="297">
        <f t="shared" si="26"/>
        <v>151</v>
      </c>
      <c r="BW38" s="297">
        <f t="shared" si="27"/>
        <v>0</v>
      </c>
      <c r="BX38" s="297">
        <f t="shared" si="28"/>
        <v>81</v>
      </c>
      <c r="BY38" s="297">
        <f t="shared" si="29"/>
        <v>1201</v>
      </c>
      <c r="BZ38" s="297">
        <f t="shared" si="30"/>
        <v>0</v>
      </c>
      <c r="CA38" s="297">
        <f t="shared" si="31"/>
        <v>934</v>
      </c>
      <c r="CB38" s="297">
        <f t="shared" si="32"/>
        <v>48</v>
      </c>
      <c r="CC38" s="297">
        <f t="shared" si="33"/>
        <v>143</v>
      </c>
      <c r="CD38" s="297">
        <f t="shared" si="34"/>
        <v>0</v>
      </c>
      <c r="CE38" s="297">
        <f t="shared" si="35"/>
        <v>76</v>
      </c>
      <c r="CF38" s="297">
        <f t="shared" si="36"/>
        <v>48</v>
      </c>
      <c r="CG38" s="297">
        <f t="shared" si="37"/>
        <v>0</v>
      </c>
      <c r="CH38" s="297">
        <f t="shared" si="38"/>
        <v>32</v>
      </c>
      <c r="CI38" s="297">
        <f t="shared" si="39"/>
        <v>3</v>
      </c>
      <c r="CJ38" s="297">
        <f t="shared" si="40"/>
        <v>8</v>
      </c>
      <c r="CK38" s="297">
        <f t="shared" si="41"/>
        <v>0</v>
      </c>
      <c r="CL38" s="297">
        <f t="shared" si="42"/>
        <v>5</v>
      </c>
      <c r="CM38" s="297">
        <f t="shared" si="43"/>
        <v>457</v>
      </c>
      <c r="CN38" s="297">
        <f t="shared" si="44"/>
        <v>0</v>
      </c>
      <c r="CO38" s="297">
        <f t="shared" si="45"/>
        <v>443</v>
      </c>
      <c r="CP38" s="297">
        <f t="shared" si="46"/>
        <v>1</v>
      </c>
      <c r="CQ38" s="297">
        <f t="shared" si="47"/>
        <v>3</v>
      </c>
      <c r="CR38" s="297">
        <f t="shared" si="48"/>
        <v>0</v>
      </c>
      <c r="CS38" s="297">
        <f t="shared" si="49"/>
        <v>10</v>
      </c>
      <c r="CT38" s="297">
        <f t="shared" si="50"/>
        <v>423</v>
      </c>
      <c r="CU38" s="297">
        <f t="shared" si="51"/>
        <v>0</v>
      </c>
      <c r="CV38" s="297">
        <f t="shared" si="52"/>
        <v>414</v>
      </c>
      <c r="CW38" s="297">
        <f t="shared" si="53"/>
        <v>0</v>
      </c>
      <c r="CX38" s="297">
        <f t="shared" si="54"/>
        <v>0</v>
      </c>
      <c r="CY38" s="297">
        <f t="shared" si="55"/>
        <v>0</v>
      </c>
      <c r="CZ38" s="297">
        <f t="shared" si="56"/>
        <v>9</v>
      </c>
      <c r="DA38" s="297">
        <f t="shared" si="57"/>
        <v>34</v>
      </c>
      <c r="DB38" s="297">
        <f t="shared" si="58"/>
        <v>0</v>
      </c>
      <c r="DC38" s="297">
        <f t="shared" si="59"/>
        <v>29</v>
      </c>
      <c r="DD38" s="297">
        <f t="shared" si="60"/>
        <v>1</v>
      </c>
      <c r="DE38" s="297">
        <f t="shared" si="61"/>
        <v>3</v>
      </c>
      <c r="DF38" s="297">
        <f t="shared" si="62"/>
        <v>0</v>
      </c>
      <c r="DG38" s="297">
        <f t="shared" si="63"/>
        <v>1</v>
      </c>
      <c r="DH38" s="297">
        <v>0</v>
      </c>
      <c r="DI38" s="297">
        <f t="shared" si="64"/>
        <v>0</v>
      </c>
      <c r="DJ38" s="297">
        <v>0</v>
      </c>
      <c r="DK38" s="297">
        <v>0</v>
      </c>
      <c r="DL38" s="297">
        <v>0</v>
      </c>
      <c r="DM38" s="297">
        <v>0</v>
      </c>
    </row>
    <row r="39" spans="1:117" s="282" customFormat="1" ht="12" customHeight="1">
      <c r="A39" s="277" t="s">
        <v>561</v>
      </c>
      <c r="B39" s="278" t="s">
        <v>623</v>
      </c>
      <c r="C39" s="277" t="s">
        <v>624</v>
      </c>
      <c r="D39" s="297">
        <f t="shared" si="4"/>
        <v>4461</v>
      </c>
      <c r="E39" s="297">
        <f t="shared" si="65"/>
        <v>3248</v>
      </c>
      <c r="F39" s="297">
        <f t="shared" si="66"/>
        <v>0</v>
      </c>
      <c r="G39" s="297">
        <v>0</v>
      </c>
      <c r="H39" s="297">
        <v>0</v>
      </c>
      <c r="I39" s="297">
        <v>0</v>
      </c>
      <c r="J39" s="297">
        <f t="shared" si="7"/>
        <v>2634</v>
      </c>
      <c r="K39" s="297">
        <v>0</v>
      </c>
      <c r="L39" s="297">
        <v>2634</v>
      </c>
      <c r="M39" s="297">
        <v>0</v>
      </c>
      <c r="N39" s="297">
        <f t="shared" si="8"/>
        <v>246</v>
      </c>
      <c r="O39" s="297">
        <v>0</v>
      </c>
      <c r="P39" s="297">
        <v>246</v>
      </c>
      <c r="Q39" s="297">
        <v>0</v>
      </c>
      <c r="R39" s="297">
        <f t="shared" si="9"/>
        <v>368</v>
      </c>
      <c r="S39" s="297">
        <v>0</v>
      </c>
      <c r="T39" s="297">
        <v>368</v>
      </c>
      <c r="U39" s="297">
        <v>0</v>
      </c>
      <c r="V39" s="297">
        <f t="shared" si="10"/>
        <v>0</v>
      </c>
      <c r="W39" s="297">
        <v>0</v>
      </c>
      <c r="X39" s="297">
        <v>0</v>
      </c>
      <c r="Y39" s="297">
        <v>0</v>
      </c>
      <c r="Z39" s="297">
        <f t="shared" si="11"/>
        <v>0</v>
      </c>
      <c r="AA39" s="297">
        <v>0</v>
      </c>
      <c r="AB39" s="297">
        <v>0</v>
      </c>
      <c r="AC39" s="297">
        <v>0</v>
      </c>
      <c r="AD39" s="297">
        <f t="shared" si="12"/>
        <v>496</v>
      </c>
      <c r="AE39" s="297">
        <f t="shared" si="13"/>
        <v>0</v>
      </c>
      <c r="AF39" s="297">
        <v>0</v>
      </c>
      <c r="AG39" s="297">
        <v>0</v>
      </c>
      <c r="AH39" s="297">
        <v>0</v>
      </c>
      <c r="AI39" s="297">
        <f t="shared" si="14"/>
        <v>482</v>
      </c>
      <c r="AJ39" s="297">
        <v>0</v>
      </c>
      <c r="AK39" s="297">
        <v>0</v>
      </c>
      <c r="AL39" s="297">
        <v>482</v>
      </c>
      <c r="AM39" s="297">
        <f t="shared" si="15"/>
        <v>6</v>
      </c>
      <c r="AN39" s="297">
        <v>0</v>
      </c>
      <c r="AO39" s="297">
        <v>0</v>
      </c>
      <c r="AP39" s="297">
        <v>6</v>
      </c>
      <c r="AQ39" s="297">
        <f t="shared" si="16"/>
        <v>8</v>
      </c>
      <c r="AR39" s="297">
        <v>0</v>
      </c>
      <c r="AS39" s="297">
        <v>0</v>
      </c>
      <c r="AT39" s="297">
        <v>8</v>
      </c>
      <c r="AU39" s="297">
        <f t="shared" si="17"/>
        <v>0</v>
      </c>
      <c r="AV39" s="297">
        <v>0</v>
      </c>
      <c r="AW39" s="297">
        <v>0</v>
      </c>
      <c r="AX39" s="297">
        <v>0</v>
      </c>
      <c r="AY39" s="297">
        <f t="shared" si="18"/>
        <v>0</v>
      </c>
      <c r="AZ39" s="297">
        <v>0</v>
      </c>
      <c r="BA39" s="297">
        <v>0</v>
      </c>
      <c r="BB39" s="297">
        <v>0</v>
      </c>
      <c r="BC39" s="297">
        <f t="shared" si="19"/>
        <v>717</v>
      </c>
      <c r="BD39" s="297">
        <f t="shared" si="20"/>
        <v>430</v>
      </c>
      <c r="BE39" s="297">
        <v>0</v>
      </c>
      <c r="BF39" s="297">
        <v>261</v>
      </c>
      <c r="BG39" s="297">
        <v>134</v>
      </c>
      <c r="BH39" s="297">
        <v>35</v>
      </c>
      <c r="BI39" s="297">
        <v>0</v>
      </c>
      <c r="BJ39" s="297">
        <v>0</v>
      </c>
      <c r="BK39" s="297">
        <f t="shared" si="21"/>
        <v>287</v>
      </c>
      <c r="BL39" s="297">
        <v>0</v>
      </c>
      <c r="BM39" s="297">
        <v>255</v>
      </c>
      <c r="BN39" s="297">
        <v>8</v>
      </c>
      <c r="BO39" s="297">
        <v>24</v>
      </c>
      <c r="BP39" s="297">
        <v>0</v>
      </c>
      <c r="BQ39" s="297">
        <v>0</v>
      </c>
      <c r="BR39" s="297">
        <f t="shared" si="22"/>
        <v>3678</v>
      </c>
      <c r="BS39" s="297">
        <f t="shared" si="23"/>
        <v>0</v>
      </c>
      <c r="BT39" s="297">
        <f t="shared" si="24"/>
        <v>2895</v>
      </c>
      <c r="BU39" s="297">
        <f t="shared" si="25"/>
        <v>380</v>
      </c>
      <c r="BV39" s="297">
        <f t="shared" si="26"/>
        <v>403</v>
      </c>
      <c r="BW39" s="297">
        <f t="shared" si="27"/>
        <v>0</v>
      </c>
      <c r="BX39" s="297">
        <f t="shared" si="28"/>
        <v>0</v>
      </c>
      <c r="BY39" s="297">
        <f t="shared" si="29"/>
        <v>3248</v>
      </c>
      <c r="BZ39" s="297">
        <f t="shared" si="30"/>
        <v>0</v>
      </c>
      <c r="CA39" s="297">
        <f t="shared" si="31"/>
        <v>2634</v>
      </c>
      <c r="CB39" s="297">
        <f t="shared" si="32"/>
        <v>246</v>
      </c>
      <c r="CC39" s="297">
        <f t="shared" si="33"/>
        <v>368</v>
      </c>
      <c r="CD39" s="297">
        <f t="shared" si="34"/>
        <v>0</v>
      </c>
      <c r="CE39" s="297">
        <f t="shared" si="35"/>
        <v>0</v>
      </c>
      <c r="CF39" s="297">
        <f t="shared" si="36"/>
        <v>430</v>
      </c>
      <c r="CG39" s="297">
        <f t="shared" si="37"/>
        <v>0</v>
      </c>
      <c r="CH39" s="297">
        <f t="shared" si="38"/>
        <v>261</v>
      </c>
      <c r="CI39" s="297">
        <f t="shared" si="39"/>
        <v>134</v>
      </c>
      <c r="CJ39" s="297">
        <f t="shared" si="40"/>
        <v>35</v>
      </c>
      <c r="CK39" s="297">
        <f t="shared" si="41"/>
        <v>0</v>
      </c>
      <c r="CL39" s="297">
        <f t="shared" si="42"/>
        <v>0</v>
      </c>
      <c r="CM39" s="297">
        <f t="shared" si="43"/>
        <v>783</v>
      </c>
      <c r="CN39" s="297">
        <f t="shared" si="44"/>
        <v>0</v>
      </c>
      <c r="CO39" s="297">
        <f t="shared" si="45"/>
        <v>737</v>
      </c>
      <c r="CP39" s="297">
        <f t="shared" si="46"/>
        <v>14</v>
      </c>
      <c r="CQ39" s="297">
        <f t="shared" si="47"/>
        <v>32</v>
      </c>
      <c r="CR39" s="297">
        <f t="shared" si="48"/>
        <v>0</v>
      </c>
      <c r="CS39" s="297">
        <f t="shared" si="49"/>
        <v>0</v>
      </c>
      <c r="CT39" s="297">
        <f t="shared" si="50"/>
        <v>496</v>
      </c>
      <c r="CU39" s="297">
        <f t="shared" si="51"/>
        <v>0</v>
      </c>
      <c r="CV39" s="297">
        <f t="shared" si="52"/>
        <v>482</v>
      </c>
      <c r="CW39" s="297">
        <f t="shared" si="53"/>
        <v>6</v>
      </c>
      <c r="CX39" s="297">
        <f t="shared" si="54"/>
        <v>8</v>
      </c>
      <c r="CY39" s="297">
        <f t="shared" si="55"/>
        <v>0</v>
      </c>
      <c r="CZ39" s="297">
        <f t="shared" si="56"/>
        <v>0</v>
      </c>
      <c r="DA39" s="297">
        <f t="shared" si="57"/>
        <v>287</v>
      </c>
      <c r="DB39" s="297">
        <f t="shared" si="58"/>
        <v>0</v>
      </c>
      <c r="DC39" s="297">
        <f t="shared" si="59"/>
        <v>255</v>
      </c>
      <c r="DD39" s="297">
        <f t="shared" si="60"/>
        <v>8</v>
      </c>
      <c r="DE39" s="297">
        <f t="shared" si="61"/>
        <v>24</v>
      </c>
      <c r="DF39" s="297">
        <f t="shared" si="62"/>
        <v>0</v>
      </c>
      <c r="DG39" s="297">
        <f t="shared" si="63"/>
        <v>0</v>
      </c>
      <c r="DH39" s="297">
        <v>0</v>
      </c>
      <c r="DI39" s="297">
        <f t="shared" si="64"/>
        <v>0</v>
      </c>
      <c r="DJ39" s="297">
        <v>0</v>
      </c>
      <c r="DK39" s="297">
        <v>0</v>
      </c>
      <c r="DL39" s="297">
        <v>0</v>
      </c>
      <c r="DM39" s="297">
        <v>0</v>
      </c>
    </row>
    <row r="40" spans="1:117" s="282" customFormat="1" ht="12" customHeight="1">
      <c r="A40" s="277" t="s">
        <v>561</v>
      </c>
      <c r="B40" s="278" t="s">
        <v>625</v>
      </c>
      <c r="C40" s="277" t="s">
        <v>626</v>
      </c>
      <c r="D40" s="297">
        <f t="shared" si="4"/>
        <v>3979</v>
      </c>
      <c r="E40" s="297">
        <f t="shared" si="65"/>
        <v>2763</v>
      </c>
      <c r="F40" s="297">
        <f t="shared" si="66"/>
        <v>0</v>
      </c>
      <c r="G40" s="297">
        <v>0</v>
      </c>
      <c r="H40" s="297">
        <v>0</v>
      </c>
      <c r="I40" s="297">
        <v>0</v>
      </c>
      <c r="J40" s="297">
        <f t="shared" si="7"/>
        <v>1996</v>
      </c>
      <c r="K40" s="297">
        <v>0</v>
      </c>
      <c r="L40" s="297">
        <v>1996</v>
      </c>
      <c r="M40" s="297">
        <v>0</v>
      </c>
      <c r="N40" s="297">
        <f t="shared" si="8"/>
        <v>76</v>
      </c>
      <c r="O40" s="297">
        <v>0</v>
      </c>
      <c r="P40" s="297">
        <v>76</v>
      </c>
      <c r="Q40" s="297">
        <v>0</v>
      </c>
      <c r="R40" s="297">
        <f t="shared" si="9"/>
        <v>480</v>
      </c>
      <c r="S40" s="297">
        <v>13</v>
      </c>
      <c r="T40" s="297">
        <v>467</v>
      </c>
      <c r="U40" s="297">
        <v>0</v>
      </c>
      <c r="V40" s="297">
        <f t="shared" si="10"/>
        <v>0</v>
      </c>
      <c r="W40" s="297">
        <v>0</v>
      </c>
      <c r="X40" s="297">
        <v>0</v>
      </c>
      <c r="Y40" s="297">
        <v>0</v>
      </c>
      <c r="Z40" s="297">
        <f t="shared" si="11"/>
        <v>211</v>
      </c>
      <c r="AA40" s="297">
        <v>0</v>
      </c>
      <c r="AB40" s="297">
        <v>211</v>
      </c>
      <c r="AC40" s="297">
        <v>0</v>
      </c>
      <c r="AD40" s="297">
        <f t="shared" si="12"/>
        <v>1119</v>
      </c>
      <c r="AE40" s="297">
        <f t="shared" si="13"/>
        <v>0</v>
      </c>
      <c r="AF40" s="297">
        <v>0</v>
      </c>
      <c r="AG40" s="297">
        <v>0</v>
      </c>
      <c r="AH40" s="297">
        <v>0</v>
      </c>
      <c r="AI40" s="297">
        <f t="shared" si="14"/>
        <v>1094</v>
      </c>
      <c r="AJ40" s="297">
        <v>0</v>
      </c>
      <c r="AK40" s="297">
        <v>0</v>
      </c>
      <c r="AL40" s="297">
        <v>1094</v>
      </c>
      <c r="AM40" s="297">
        <f t="shared" si="15"/>
        <v>1</v>
      </c>
      <c r="AN40" s="297">
        <v>0</v>
      </c>
      <c r="AO40" s="297">
        <v>0</v>
      </c>
      <c r="AP40" s="297">
        <v>1</v>
      </c>
      <c r="AQ40" s="297">
        <f t="shared" si="16"/>
        <v>15</v>
      </c>
      <c r="AR40" s="297">
        <v>0</v>
      </c>
      <c r="AS40" s="297">
        <v>0</v>
      </c>
      <c r="AT40" s="297">
        <v>15</v>
      </c>
      <c r="AU40" s="297">
        <f t="shared" si="17"/>
        <v>0</v>
      </c>
      <c r="AV40" s="297">
        <v>0</v>
      </c>
      <c r="AW40" s="297">
        <v>0</v>
      </c>
      <c r="AX40" s="297">
        <v>0</v>
      </c>
      <c r="AY40" s="297">
        <f t="shared" si="18"/>
        <v>9</v>
      </c>
      <c r="AZ40" s="297">
        <v>0</v>
      </c>
      <c r="BA40" s="297">
        <v>0</v>
      </c>
      <c r="BB40" s="297">
        <v>9</v>
      </c>
      <c r="BC40" s="297">
        <f t="shared" si="19"/>
        <v>97</v>
      </c>
      <c r="BD40" s="297">
        <f t="shared" si="20"/>
        <v>69</v>
      </c>
      <c r="BE40" s="297">
        <v>0</v>
      </c>
      <c r="BF40" s="297">
        <v>24</v>
      </c>
      <c r="BG40" s="297">
        <v>10</v>
      </c>
      <c r="BH40" s="297">
        <v>22</v>
      </c>
      <c r="BI40" s="297">
        <v>0</v>
      </c>
      <c r="BJ40" s="297">
        <v>13</v>
      </c>
      <c r="BK40" s="297">
        <f t="shared" si="21"/>
        <v>28</v>
      </c>
      <c r="BL40" s="297">
        <v>0</v>
      </c>
      <c r="BM40" s="297">
        <v>28</v>
      </c>
      <c r="BN40" s="297">
        <v>0</v>
      </c>
      <c r="BO40" s="297">
        <v>0</v>
      </c>
      <c r="BP40" s="297">
        <v>0</v>
      </c>
      <c r="BQ40" s="297">
        <v>0</v>
      </c>
      <c r="BR40" s="297">
        <f t="shared" si="22"/>
        <v>2832</v>
      </c>
      <c r="BS40" s="297">
        <f t="shared" si="23"/>
        <v>0</v>
      </c>
      <c r="BT40" s="297">
        <f t="shared" si="24"/>
        <v>2020</v>
      </c>
      <c r="BU40" s="297">
        <f t="shared" si="25"/>
        <v>86</v>
      </c>
      <c r="BV40" s="297">
        <f t="shared" si="26"/>
        <v>502</v>
      </c>
      <c r="BW40" s="297">
        <f t="shared" si="27"/>
        <v>0</v>
      </c>
      <c r="BX40" s="297">
        <f t="shared" si="28"/>
        <v>224</v>
      </c>
      <c r="BY40" s="297">
        <f t="shared" si="29"/>
        <v>2763</v>
      </c>
      <c r="BZ40" s="297">
        <f t="shared" si="30"/>
        <v>0</v>
      </c>
      <c r="CA40" s="297">
        <f t="shared" si="31"/>
        <v>1996</v>
      </c>
      <c r="CB40" s="297">
        <f t="shared" si="32"/>
        <v>76</v>
      </c>
      <c r="CC40" s="297">
        <f t="shared" si="33"/>
        <v>480</v>
      </c>
      <c r="CD40" s="297">
        <f t="shared" si="34"/>
        <v>0</v>
      </c>
      <c r="CE40" s="297">
        <f t="shared" si="35"/>
        <v>211</v>
      </c>
      <c r="CF40" s="297">
        <f t="shared" si="36"/>
        <v>69</v>
      </c>
      <c r="CG40" s="297">
        <f t="shared" si="37"/>
        <v>0</v>
      </c>
      <c r="CH40" s="297">
        <f t="shared" si="38"/>
        <v>24</v>
      </c>
      <c r="CI40" s="297">
        <f t="shared" si="39"/>
        <v>10</v>
      </c>
      <c r="CJ40" s="297">
        <f t="shared" si="40"/>
        <v>22</v>
      </c>
      <c r="CK40" s="297">
        <f t="shared" si="41"/>
        <v>0</v>
      </c>
      <c r="CL40" s="297">
        <f t="shared" si="42"/>
        <v>13</v>
      </c>
      <c r="CM40" s="297">
        <f t="shared" si="43"/>
        <v>1147</v>
      </c>
      <c r="CN40" s="297">
        <f t="shared" si="44"/>
        <v>0</v>
      </c>
      <c r="CO40" s="297">
        <f t="shared" si="45"/>
        <v>1122</v>
      </c>
      <c r="CP40" s="297">
        <f t="shared" si="46"/>
        <v>1</v>
      </c>
      <c r="CQ40" s="297">
        <f t="shared" si="47"/>
        <v>15</v>
      </c>
      <c r="CR40" s="297">
        <f t="shared" si="48"/>
        <v>0</v>
      </c>
      <c r="CS40" s="297">
        <f t="shared" si="49"/>
        <v>9</v>
      </c>
      <c r="CT40" s="297">
        <f t="shared" si="50"/>
        <v>1119</v>
      </c>
      <c r="CU40" s="297">
        <f t="shared" si="51"/>
        <v>0</v>
      </c>
      <c r="CV40" s="297">
        <f t="shared" si="52"/>
        <v>1094</v>
      </c>
      <c r="CW40" s="297">
        <f t="shared" si="53"/>
        <v>1</v>
      </c>
      <c r="CX40" s="297">
        <f t="shared" si="54"/>
        <v>15</v>
      </c>
      <c r="CY40" s="297">
        <f t="shared" si="55"/>
        <v>0</v>
      </c>
      <c r="CZ40" s="297">
        <f t="shared" si="56"/>
        <v>9</v>
      </c>
      <c r="DA40" s="297">
        <f t="shared" si="57"/>
        <v>28</v>
      </c>
      <c r="DB40" s="297">
        <f t="shared" si="58"/>
        <v>0</v>
      </c>
      <c r="DC40" s="297">
        <f t="shared" si="59"/>
        <v>28</v>
      </c>
      <c r="DD40" s="297">
        <f t="shared" si="60"/>
        <v>0</v>
      </c>
      <c r="DE40" s="297">
        <f t="shared" si="61"/>
        <v>0</v>
      </c>
      <c r="DF40" s="297">
        <f t="shared" si="62"/>
        <v>0</v>
      </c>
      <c r="DG40" s="297">
        <f t="shared" si="63"/>
        <v>0</v>
      </c>
      <c r="DH40" s="297">
        <v>0</v>
      </c>
      <c r="DI40" s="297">
        <f t="shared" si="64"/>
        <v>0</v>
      </c>
      <c r="DJ40" s="297">
        <v>0</v>
      </c>
      <c r="DK40" s="297">
        <v>0</v>
      </c>
      <c r="DL40" s="297">
        <v>0</v>
      </c>
      <c r="DM40" s="297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conditionalFormatting sqref="B24:C24">
    <cfRule type="expression" priority="16" dxfId="108" stopIfTrue="1">
      <formula>$A24&lt;&gt;""</formula>
    </cfRule>
  </conditionalFormatting>
  <conditionalFormatting sqref="B24:C24">
    <cfRule type="expression" priority="15" dxfId="108" stopIfTrue="1">
      <formula>$A24&lt;&gt;""</formula>
    </cfRule>
  </conditionalFormatting>
  <conditionalFormatting sqref="B24:C24">
    <cfRule type="expression" priority="14" dxfId="108" stopIfTrue="1">
      <formula>$A24&lt;&gt;""</formula>
    </cfRule>
  </conditionalFormatting>
  <conditionalFormatting sqref="B24:C24">
    <cfRule type="expression" priority="13" dxfId="108" stopIfTrue="1">
      <formula>$A24&lt;&gt;""</formula>
    </cfRule>
  </conditionalFormatting>
  <conditionalFormatting sqref="B24:C24">
    <cfRule type="expression" priority="12" dxfId="108" stopIfTrue="1">
      <formula>$A24&lt;&gt;""</formula>
    </cfRule>
  </conditionalFormatting>
  <conditionalFormatting sqref="B24:C24">
    <cfRule type="expression" priority="11" dxfId="108" stopIfTrue="1">
      <formula>$A24&lt;&gt;""</formula>
    </cfRule>
  </conditionalFormatting>
  <conditionalFormatting sqref="B24:C24">
    <cfRule type="expression" priority="10" dxfId="108" stopIfTrue="1">
      <formula>$A24&lt;&gt;""</formula>
    </cfRule>
  </conditionalFormatting>
  <conditionalFormatting sqref="B24:C24">
    <cfRule type="expression" priority="9" dxfId="108" stopIfTrue="1">
      <formula>$A24&lt;&gt;""</formula>
    </cfRule>
  </conditionalFormatting>
  <conditionalFormatting sqref="B24:C24">
    <cfRule type="expression" priority="8" dxfId="108" stopIfTrue="1">
      <formula>$A24&lt;&gt;""</formula>
    </cfRule>
  </conditionalFormatting>
  <conditionalFormatting sqref="B24:C24">
    <cfRule type="expression" priority="7" dxfId="108" stopIfTrue="1">
      <formula>$A24&lt;&gt;""</formula>
    </cfRule>
  </conditionalFormatting>
  <conditionalFormatting sqref="B24:C24">
    <cfRule type="expression" priority="6" dxfId="108" stopIfTrue="1">
      <formula>$A24&lt;&gt;""</formula>
    </cfRule>
  </conditionalFormatting>
  <conditionalFormatting sqref="B24:C24">
    <cfRule type="expression" priority="5" dxfId="108" stopIfTrue="1">
      <formula>$A24&lt;&gt;""</formula>
    </cfRule>
  </conditionalFormatting>
  <conditionalFormatting sqref="B24:C24">
    <cfRule type="expression" priority="4" dxfId="108" stopIfTrue="1">
      <formula>$A24&lt;&gt;""</formula>
    </cfRule>
  </conditionalFormatting>
  <conditionalFormatting sqref="B24:C24">
    <cfRule type="expression" priority="3" dxfId="108" stopIfTrue="1">
      <formula>$A24&lt;&gt;""</formula>
    </cfRule>
  </conditionalFormatting>
  <conditionalFormatting sqref="B24:C24">
    <cfRule type="expression" priority="2" dxfId="108" stopIfTrue="1">
      <formula>$A24&lt;&gt;""</formula>
    </cfRule>
  </conditionalFormatting>
  <conditionalFormatting sqref="B24:C24">
    <cfRule type="expression" priority="1" dxfId="108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9" customWidth="1"/>
    <col min="2" max="2" width="8.69921875" style="320" customWidth="1"/>
    <col min="3" max="3" width="12.59765625" style="319" customWidth="1"/>
    <col min="4" max="144" width="9.8984375" style="321" customWidth="1"/>
    <col min="145" max="16384" width="9" style="323" customWidth="1"/>
  </cols>
  <sheetData>
    <row r="1" spans="1:3" s="175" customFormat="1" ht="17.25">
      <c r="A1" s="249" t="s">
        <v>557</v>
      </c>
      <c r="B1" s="173"/>
      <c r="C1" s="173"/>
    </row>
    <row r="2" spans="1:144" s="175" customFormat="1" ht="25.5" customHeight="1">
      <c r="A2" s="347" t="s">
        <v>278</v>
      </c>
      <c r="B2" s="347" t="s">
        <v>279</v>
      </c>
      <c r="C2" s="347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48"/>
      <c r="B3" s="348"/>
      <c r="C3" s="350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48"/>
      <c r="B4" s="348"/>
      <c r="C4" s="350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48"/>
      <c r="B5" s="348"/>
      <c r="C5" s="350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48"/>
      <c r="B6" s="349"/>
      <c r="C6" s="350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561</v>
      </c>
      <c r="B7" s="272" t="s">
        <v>562</v>
      </c>
      <c r="C7" s="273" t="s">
        <v>300</v>
      </c>
      <c r="D7" s="290">
        <f aca="true" t="shared" si="0" ref="D7:AI7">SUM(D8:D40)</f>
        <v>430707</v>
      </c>
      <c r="E7" s="290">
        <f t="shared" si="0"/>
        <v>357040</v>
      </c>
      <c r="F7" s="274">
        <f t="shared" si="0"/>
        <v>323846</v>
      </c>
      <c r="G7" s="274">
        <f t="shared" si="0"/>
        <v>11845</v>
      </c>
      <c r="H7" s="274">
        <f t="shared" si="0"/>
        <v>311758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243</v>
      </c>
      <c r="M7" s="290">
        <f t="shared" si="0"/>
        <v>33194</v>
      </c>
      <c r="N7" s="274">
        <f t="shared" si="0"/>
        <v>0</v>
      </c>
      <c r="O7" s="290">
        <f t="shared" si="0"/>
        <v>32350</v>
      </c>
      <c r="P7" s="274">
        <f t="shared" si="0"/>
        <v>54</v>
      </c>
      <c r="Q7" s="274">
        <f t="shared" si="0"/>
        <v>2</v>
      </c>
      <c r="R7" s="274">
        <f t="shared" si="0"/>
        <v>0</v>
      </c>
      <c r="S7" s="274">
        <f t="shared" si="0"/>
        <v>788</v>
      </c>
      <c r="T7" s="290">
        <f t="shared" si="0"/>
        <v>17913</v>
      </c>
      <c r="U7" s="290">
        <f t="shared" si="0"/>
        <v>13129</v>
      </c>
      <c r="V7" s="274">
        <f t="shared" si="0"/>
        <v>0</v>
      </c>
      <c r="W7" s="274">
        <f t="shared" si="0"/>
        <v>0</v>
      </c>
      <c r="X7" s="290">
        <f t="shared" si="0"/>
        <v>10770</v>
      </c>
      <c r="Y7" s="274">
        <f t="shared" si="0"/>
        <v>426</v>
      </c>
      <c r="Z7" s="274">
        <f t="shared" si="0"/>
        <v>0</v>
      </c>
      <c r="AA7" s="274">
        <f t="shared" si="0"/>
        <v>1933</v>
      </c>
      <c r="AB7" s="274">
        <f t="shared" si="0"/>
        <v>4784</v>
      </c>
      <c r="AC7" s="274">
        <f t="shared" si="0"/>
        <v>0</v>
      </c>
      <c r="AD7" s="274">
        <f t="shared" si="0"/>
        <v>0</v>
      </c>
      <c r="AE7" s="274">
        <f t="shared" si="0"/>
        <v>3139</v>
      </c>
      <c r="AF7" s="274">
        <f t="shared" si="0"/>
        <v>16</v>
      </c>
      <c r="AG7" s="274">
        <f t="shared" si="0"/>
        <v>0</v>
      </c>
      <c r="AH7" s="274">
        <f t="shared" si="0"/>
        <v>1629</v>
      </c>
      <c r="AI7" s="274">
        <f t="shared" si="0"/>
        <v>4323</v>
      </c>
      <c r="AJ7" s="274">
        <f aca="true" t="shared" si="1" ref="AJ7:BO7">SUM(AJ8:AJ40)</f>
        <v>4181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4181</v>
      </c>
      <c r="AO7" s="274">
        <f t="shared" si="1"/>
        <v>0</v>
      </c>
      <c r="AP7" s="274">
        <f t="shared" si="1"/>
        <v>0</v>
      </c>
      <c r="AQ7" s="274">
        <f t="shared" si="1"/>
        <v>142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142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70</v>
      </c>
      <c r="BN7" s="274">
        <f t="shared" si="1"/>
        <v>52</v>
      </c>
      <c r="BO7" s="274">
        <f t="shared" si="1"/>
        <v>0</v>
      </c>
      <c r="BP7" s="274">
        <f aca="true" t="shared" si="2" ref="BP7:CU7">SUM(BP8:BP40)</f>
        <v>0</v>
      </c>
      <c r="BQ7" s="274">
        <f t="shared" si="2"/>
        <v>0</v>
      </c>
      <c r="BR7" s="274">
        <f t="shared" si="2"/>
        <v>52</v>
      </c>
      <c r="BS7" s="274">
        <f t="shared" si="2"/>
        <v>0</v>
      </c>
      <c r="BT7" s="274">
        <f t="shared" si="2"/>
        <v>0</v>
      </c>
      <c r="BU7" s="274">
        <f t="shared" si="2"/>
        <v>18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18</v>
      </c>
      <c r="BZ7" s="274">
        <f t="shared" si="2"/>
        <v>0</v>
      </c>
      <c r="CA7" s="274">
        <f t="shared" si="2"/>
        <v>0</v>
      </c>
      <c r="CB7" s="274">
        <f t="shared" si="2"/>
        <v>3</v>
      </c>
      <c r="CC7" s="274">
        <f t="shared" si="2"/>
        <v>3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3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90">
        <f t="shared" si="2"/>
        <v>29407</v>
      </c>
      <c r="CR7" s="290">
        <f t="shared" si="2"/>
        <v>27800</v>
      </c>
      <c r="CS7" s="274">
        <f t="shared" si="2"/>
        <v>0</v>
      </c>
      <c r="CT7" s="274">
        <f t="shared" si="2"/>
        <v>0</v>
      </c>
      <c r="CU7" s="274">
        <f t="shared" si="2"/>
        <v>2823</v>
      </c>
      <c r="CV7" s="290">
        <f aca="true" t="shared" si="3" ref="CV7:EA7">SUM(CV8:CV40)</f>
        <v>23642</v>
      </c>
      <c r="CW7" s="274">
        <f t="shared" si="3"/>
        <v>0</v>
      </c>
      <c r="CX7" s="274">
        <f t="shared" si="3"/>
        <v>1335</v>
      </c>
      <c r="CY7" s="290">
        <f t="shared" si="3"/>
        <v>1607</v>
      </c>
      <c r="CZ7" s="274">
        <f t="shared" si="3"/>
        <v>0</v>
      </c>
      <c r="DA7" s="274">
        <f t="shared" si="3"/>
        <v>0</v>
      </c>
      <c r="DB7" s="274">
        <f t="shared" si="3"/>
        <v>553</v>
      </c>
      <c r="DC7" s="290">
        <f t="shared" si="3"/>
        <v>673</v>
      </c>
      <c r="DD7" s="274">
        <f t="shared" si="3"/>
        <v>0</v>
      </c>
      <c r="DE7" s="274">
        <f t="shared" si="3"/>
        <v>381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20058</v>
      </c>
      <c r="DV7" s="274">
        <f t="shared" si="3"/>
        <v>18660</v>
      </c>
      <c r="DW7" s="274">
        <f t="shared" si="3"/>
        <v>12</v>
      </c>
      <c r="DX7" s="274">
        <f t="shared" si="3"/>
        <v>1385</v>
      </c>
      <c r="DY7" s="274">
        <f t="shared" si="3"/>
        <v>1</v>
      </c>
      <c r="DZ7" s="274">
        <f t="shared" si="3"/>
        <v>1893</v>
      </c>
      <c r="EA7" s="274">
        <f t="shared" si="3"/>
        <v>1140</v>
      </c>
      <c r="EB7" s="274">
        <f aca="true" t="shared" si="4" ref="EB7:EN7">SUM(EB8:EB40)</f>
        <v>0</v>
      </c>
      <c r="EC7" s="274">
        <f t="shared" si="4"/>
        <v>0</v>
      </c>
      <c r="ED7" s="274">
        <f t="shared" si="4"/>
        <v>1114</v>
      </c>
      <c r="EE7" s="274">
        <f t="shared" si="4"/>
        <v>0</v>
      </c>
      <c r="EF7" s="274">
        <f t="shared" si="4"/>
        <v>1</v>
      </c>
      <c r="EG7" s="274">
        <f t="shared" si="4"/>
        <v>25</v>
      </c>
      <c r="EH7" s="274">
        <f t="shared" si="4"/>
        <v>753</v>
      </c>
      <c r="EI7" s="274">
        <f t="shared" si="4"/>
        <v>0</v>
      </c>
      <c r="EJ7" s="274">
        <f t="shared" si="4"/>
        <v>0</v>
      </c>
      <c r="EK7" s="274">
        <f t="shared" si="4"/>
        <v>653</v>
      </c>
      <c r="EL7" s="274">
        <f t="shared" si="4"/>
        <v>0</v>
      </c>
      <c r="EM7" s="274">
        <f t="shared" si="4"/>
        <v>99</v>
      </c>
      <c r="EN7" s="274">
        <f t="shared" si="4"/>
        <v>1</v>
      </c>
    </row>
    <row r="8" spans="1:144" s="283" customFormat="1" ht="12" customHeight="1">
      <c r="A8" s="277" t="s">
        <v>561</v>
      </c>
      <c r="B8" s="278" t="s">
        <v>563</v>
      </c>
      <c r="C8" s="277" t="s">
        <v>564</v>
      </c>
      <c r="D8" s="299">
        <f aca="true" t="shared" si="5" ref="D8:D40">SUM(E8,T8,AI8,AX8,BM8,CB8,CQ8,DF8,DU8,DZ8)</f>
        <v>110121</v>
      </c>
      <c r="E8" s="299">
        <f aca="true" t="shared" si="6" ref="E8:E40">SUM(F8,M8)</f>
        <v>89719</v>
      </c>
      <c r="F8" s="285">
        <f aca="true" t="shared" si="7" ref="F8:F40">SUM(G8:L8)</f>
        <v>84674</v>
      </c>
      <c r="G8" s="285">
        <v>0</v>
      </c>
      <c r="H8" s="285">
        <v>84674</v>
      </c>
      <c r="I8" s="285">
        <v>0</v>
      </c>
      <c r="J8" s="285">
        <v>0</v>
      </c>
      <c r="K8" s="285">
        <v>0</v>
      </c>
      <c r="L8" s="285">
        <v>0</v>
      </c>
      <c r="M8" s="299">
        <f aca="true" t="shared" si="8" ref="M8:M40">SUM(N8:S8)</f>
        <v>5045</v>
      </c>
      <c r="N8" s="285">
        <v>0</v>
      </c>
      <c r="O8" s="299">
        <v>5045</v>
      </c>
      <c r="P8" s="285">
        <v>0</v>
      </c>
      <c r="Q8" s="285">
        <v>0</v>
      </c>
      <c r="R8" s="285">
        <v>0</v>
      </c>
      <c r="S8" s="285">
        <v>0</v>
      </c>
      <c r="T8" s="299">
        <f aca="true" t="shared" si="9" ref="T8:T40">SUM(U8,AB8)</f>
        <v>6823</v>
      </c>
      <c r="U8" s="299">
        <f aca="true" t="shared" si="10" ref="U8:U40">SUM(V8:AA8)</f>
        <v>5171</v>
      </c>
      <c r="V8" s="285">
        <v>0</v>
      </c>
      <c r="W8" s="285">
        <v>0</v>
      </c>
      <c r="X8" s="299">
        <v>4992</v>
      </c>
      <c r="Y8" s="285">
        <v>0</v>
      </c>
      <c r="Z8" s="285">
        <v>0</v>
      </c>
      <c r="AA8" s="285">
        <v>179</v>
      </c>
      <c r="AB8" s="285">
        <f aca="true" t="shared" si="11" ref="AB8:AB40">SUM(AC8:AH8)</f>
        <v>1652</v>
      </c>
      <c r="AC8" s="285">
        <v>0</v>
      </c>
      <c r="AD8" s="285">
        <v>0</v>
      </c>
      <c r="AE8" s="285">
        <v>1643</v>
      </c>
      <c r="AF8" s="285">
        <v>0</v>
      </c>
      <c r="AG8" s="285">
        <v>0</v>
      </c>
      <c r="AH8" s="285">
        <v>9</v>
      </c>
      <c r="AI8" s="285">
        <f aca="true" t="shared" si="12" ref="AI8:AI40">SUM(AJ8,AQ8)</f>
        <v>2011</v>
      </c>
      <c r="AJ8" s="285">
        <f aca="true" t="shared" si="13" ref="AJ8:AJ40">SUM(AK8:AP8)</f>
        <v>1926</v>
      </c>
      <c r="AK8" s="285">
        <v>0</v>
      </c>
      <c r="AL8" s="285">
        <v>0</v>
      </c>
      <c r="AM8" s="285">
        <v>0</v>
      </c>
      <c r="AN8" s="285">
        <v>1926</v>
      </c>
      <c r="AO8" s="285">
        <v>0</v>
      </c>
      <c r="AP8" s="285">
        <v>0</v>
      </c>
      <c r="AQ8" s="285">
        <f aca="true" t="shared" si="14" ref="AQ8:AQ40">SUM(AR8:AW8)</f>
        <v>85</v>
      </c>
      <c r="AR8" s="285">
        <v>0</v>
      </c>
      <c r="AS8" s="285">
        <v>0</v>
      </c>
      <c r="AT8" s="285">
        <v>0</v>
      </c>
      <c r="AU8" s="285">
        <v>85</v>
      </c>
      <c r="AV8" s="285">
        <v>0</v>
      </c>
      <c r="AW8" s="285">
        <v>0</v>
      </c>
      <c r="AX8" s="285">
        <f aca="true" t="shared" si="15" ref="AX8:AX40">SUM(AY8,BF8)</f>
        <v>0</v>
      </c>
      <c r="AY8" s="285">
        <f aca="true" t="shared" si="16" ref="AY8:AY40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40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40">SUM(BN8,BU8)</f>
        <v>0</v>
      </c>
      <c r="BN8" s="285">
        <f aca="true" t="shared" si="19" ref="BN8:BN40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40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40">SUM(CC8,CJ8)</f>
        <v>0</v>
      </c>
      <c r="CC8" s="285">
        <f aca="true" t="shared" si="22" ref="CC8:CC40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40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99">
        <f aca="true" t="shared" si="24" ref="CQ8:CQ40">SUM(CR8,CY8)</f>
        <v>7527</v>
      </c>
      <c r="CR8" s="299">
        <f aca="true" t="shared" si="25" ref="CR8:CR40">SUM(CS8:CX8)</f>
        <v>7358</v>
      </c>
      <c r="CS8" s="285">
        <v>0</v>
      </c>
      <c r="CT8" s="285">
        <v>0</v>
      </c>
      <c r="CU8" s="285">
        <v>0</v>
      </c>
      <c r="CV8" s="299">
        <v>6763</v>
      </c>
      <c r="CW8" s="285">
        <v>0</v>
      </c>
      <c r="CX8" s="285">
        <v>595</v>
      </c>
      <c r="CY8" s="299">
        <f aca="true" t="shared" si="26" ref="CY8:CY40">SUM(CZ8:DE8)</f>
        <v>169</v>
      </c>
      <c r="CZ8" s="285">
        <v>0</v>
      </c>
      <c r="DA8" s="285">
        <v>0</v>
      </c>
      <c r="DB8" s="285">
        <v>0</v>
      </c>
      <c r="DC8" s="299">
        <v>42</v>
      </c>
      <c r="DD8" s="285">
        <v>0</v>
      </c>
      <c r="DE8" s="285">
        <v>127</v>
      </c>
      <c r="DF8" s="285">
        <f aca="true" t="shared" si="27" ref="DF8:DF40">SUM(DG8,DN8)</f>
        <v>0</v>
      </c>
      <c r="DG8" s="285">
        <f aca="true" t="shared" si="28" ref="DG8:DG40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40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99">
        <f aca="true" t="shared" si="30" ref="DU8:DU40">SUM(DV8:DY8)</f>
        <v>3579</v>
      </c>
      <c r="DV8" s="299">
        <v>3570</v>
      </c>
      <c r="DW8" s="285">
        <v>0</v>
      </c>
      <c r="DX8" s="299">
        <v>9</v>
      </c>
      <c r="DY8" s="285">
        <v>0</v>
      </c>
      <c r="DZ8" s="285">
        <f aca="true" t="shared" si="31" ref="DZ8:DZ40">SUM(EA8,EH8)</f>
        <v>462</v>
      </c>
      <c r="EA8" s="285">
        <f aca="true" t="shared" si="32" ref="EA8:EA40">SUM(EB8:EG8)</f>
        <v>462</v>
      </c>
      <c r="EB8" s="285">
        <v>0</v>
      </c>
      <c r="EC8" s="285">
        <v>0</v>
      </c>
      <c r="ED8" s="285">
        <v>462</v>
      </c>
      <c r="EE8" s="285">
        <v>0</v>
      </c>
      <c r="EF8" s="285">
        <v>0</v>
      </c>
      <c r="EG8" s="285">
        <v>0</v>
      </c>
      <c r="EH8" s="285">
        <f aca="true" t="shared" si="33" ref="EH8:EH40">SUM(EI8:EN8)</f>
        <v>0</v>
      </c>
      <c r="EI8" s="285">
        <v>0</v>
      </c>
      <c r="EJ8" s="285">
        <v>0</v>
      </c>
      <c r="EK8" s="285">
        <v>0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561</v>
      </c>
      <c r="B9" s="289" t="s">
        <v>565</v>
      </c>
      <c r="C9" s="277" t="s">
        <v>566</v>
      </c>
      <c r="D9" s="285">
        <f t="shared" si="5"/>
        <v>21219</v>
      </c>
      <c r="E9" s="285">
        <f t="shared" si="6"/>
        <v>17240</v>
      </c>
      <c r="F9" s="285">
        <f t="shared" si="7"/>
        <v>14703</v>
      </c>
      <c r="G9" s="285">
        <v>0</v>
      </c>
      <c r="H9" s="285">
        <v>14516</v>
      </c>
      <c r="I9" s="285">
        <v>0</v>
      </c>
      <c r="J9" s="285">
        <v>0</v>
      </c>
      <c r="K9" s="285">
        <v>0</v>
      </c>
      <c r="L9" s="285">
        <v>187</v>
      </c>
      <c r="M9" s="285">
        <f t="shared" si="8"/>
        <v>2537</v>
      </c>
      <c r="N9" s="285">
        <v>0</v>
      </c>
      <c r="O9" s="285">
        <v>1862</v>
      </c>
      <c r="P9" s="285">
        <v>0</v>
      </c>
      <c r="Q9" s="285">
        <v>0</v>
      </c>
      <c r="R9" s="285">
        <v>0</v>
      </c>
      <c r="S9" s="285">
        <v>675</v>
      </c>
      <c r="T9" s="285">
        <f t="shared" si="9"/>
        <v>0</v>
      </c>
      <c r="U9" s="285">
        <f t="shared" si="10"/>
        <v>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0</v>
      </c>
      <c r="AB9" s="285">
        <f t="shared" si="11"/>
        <v>0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1634</v>
      </c>
      <c r="CR9" s="285">
        <f t="shared" si="25"/>
        <v>1199</v>
      </c>
      <c r="CS9" s="285">
        <v>0</v>
      </c>
      <c r="CT9" s="285">
        <v>0</v>
      </c>
      <c r="CU9" s="285">
        <v>123</v>
      </c>
      <c r="CV9" s="285">
        <v>1070</v>
      </c>
      <c r="CW9" s="285">
        <v>0</v>
      </c>
      <c r="CX9" s="285">
        <v>6</v>
      </c>
      <c r="CY9" s="285">
        <f t="shared" si="26"/>
        <v>435</v>
      </c>
      <c r="CZ9" s="285">
        <v>0</v>
      </c>
      <c r="DA9" s="285">
        <v>0</v>
      </c>
      <c r="DB9" s="285">
        <v>170</v>
      </c>
      <c r="DC9" s="285">
        <v>264</v>
      </c>
      <c r="DD9" s="285">
        <v>0</v>
      </c>
      <c r="DE9" s="285">
        <v>1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1450</v>
      </c>
      <c r="DV9" s="285">
        <v>1163</v>
      </c>
      <c r="DW9" s="285">
        <v>0</v>
      </c>
      <c r="DX9" s="285">
        <v>287</v>
      </c>
      <c r="DY9" s="285">
        <v>0</v>
      </c>
      <c r="DZ9" s="285">
        <f t="shared" si="31"/>
        <v>895</v>
      </c>
      <c r="EA9" s="285">
        <f t="shared" si="32"/>
        <v>386</v>
      </c>
      <c r="EB9" s="285">
        <v>0</v>
      </c>
      <c r="EC9" s="285">
        <v>0</v>
      </c>
      <c r="ED9" s="285">
        <v>370</v>
      </c>
      <c r="EE9" s="285">
        <v>0</v>
      </c>
      <c r="EF9" s="285">
        <v>0</v>
      </c>
      <c r="EG9" s="285">
        <v>16</v>
      </c>
      <c r="EH9" s="285">
        <f t="shared" si="33"/>
        <v>509</v>
      </c>
      <c r="EI9" s="285">
        <v>0</v>
      </c>
      <c r="EJ9" s="285">
        <v>0</v>
      </c>
      <c r="EK9" s="285">
        <v>509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561</v>
      </c>
      <c r="B10" s="289" t="s">
        <v>567</v>
      </c>
      <c r="C10" s="277" t="s">
        <v>568</v>
      </c>
      <c r="D10" s="285">
        <f t="shared" si="5"/>
        <v>9916</v>
      </c>
      <c r="E10" s="285">
        <f t="shared" si="6"/>
        <v>8755</v>
      </c>
      <c r="F10" s="285">
        <f t="shared" si="7"/>
        <v>8307</v>
      </c>
      <c r="G10" s="285">
        <v>0</v>
      </c>
      <c r="H10" s="285">
        <v>8307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448</v>
      </c>
      <c r="N10" s="285">
        <v>0</v>
      </c>
      <c r="O10" s="285">
        <v>448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0</v>
      </c>
      <c r="U10" s="285">
        <f t="shared" si="10"/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>
        <v>0</v>
      </c>
      <c r="AB10" s="285">
        <f t="shared" si="11"/>
        <v>0</v>
      </c>
      <c r="AC10" s="285"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831</v>
      </c>
      <c r="CR10" s="285">
        <f t="shared" si="25"/>
        <v>781</v>
      </c>
      <c r="CS10" s="285">
        <v>0</v>
      </c>
      <c r="CT10" s="285">
        <v>0</v>
      </c>
      <c r="CU10" s="285">
        <v>781</v>
      </c>
      <c r="CV10" s="285">
        <v>0</v>
      </c>
      <c r="CW10" s="285">
        <v>0</v>
      </c>
      <c r="CX10" s="285">
        <v>0</v>
      </c>
      <c r="CY10" s="285">
        <f t="shared" si="26"/>
        <v>50</v>
      </c>
      <c r="CZ10" s="285">
        <v>0</v>
      </c>
      <c r="DA10" s="285">
        <v>0</v>
      </c>
      <c r="DB10" s="285">
        <v>50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330</v>
      </c>
      <c r="DV10" s="285">
        <v>221</v>
      </c>
      <c r="DW10" s="285">
        <v>0</v>
      </c>
      <c r="DX10" s="285">
        <v>109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561</v>
      </c>
      <c r="B11" s="289" t="s">
        <v>569</v>
      </c>
      <c r="C11" s="277" t="s">
        <v>570</v>
      </c>
      <c r="D11" s="285">
        <f t="shared" si="5"/>
        <v>35773</v>
      </c>
      <c r="E11" s="285">
        <f t="shared" si="6"/>
        <v>32534</v>
      </c>
      <c r="F11" s="285">
        <f t="shared" si="7"/>
        <v>27887</v>
      </c>
      <c r="G11" s="285">
        <v>0</v>
      </c>
      <c r="H11" s="285">
        <v>27887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4647</v>
      </c>
      <c r="N11" s="285">
        <v>0</v>
      </c>
      <c r="O11" s="285">
        <v>4647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1481</v>
      </c>
      <c r="U11" s="285">
        <f t="shared" si="10"/>
        <v>1151</v>
      </c>
      <c r="V11" s="285">
        <v>0</v>
      </c>
      <c r="W11" s="285">
        <v>0</v>
      </c>
      <c r="X11" s="285">
        <v>1026</v>
      </c>
      <c r="Y11" s="285">
        <v>0</v>
      </c>
      <c r="Z11" s="285">
        <v>0</v>
      </c>
      <c r="AA11" s="285">
        <v>125</v>
      </c>
      <c r="AB11" s="285">
        <f t="shared" si="11"/>
        <v>330</v>
      </c>
      <c r="AC11" s="285">
        <v>0</v>
      </c>
      <c r="AD11" s="285">
        <v>0</v>
      </c>
      <c r="AE11" s="285">
        <v>113</v>
      </c>
      <c r="AF11" s="285">
        <v>0</v>
      </c>
      <c r="AG11" s="285">
        <v>0</v>
      </c>
      <c r="AH11" s="285">
        <v>217</v>
      </c>
      <c r="AI11" s="285">
        <f t="shared" si="12"/>
        <v>38</v>
      </c>
      <c r="AJ11" s="285">
        <f t="shared" si="13"/>
        <v>38</v>
      </c>
      <c r="AK11" s="285">
        <v>0</v>
      </c>
      <c r="AL11" s="285">
        <v>0</v>
      </c>
      <c r="AM11" s="285">
        <v>0</v>
      </c>
      <c r="AN11" s="285">
        <v>38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3</v>
      </c>
      <c r="CC11" s="285">
        <f t="shared" si="22"/>
        <v>3</v>
      </c>
      <c r="CD11" s="285">
        <v>0</v>
      </c>
      <c r="CE11" s="285">
        <v>0</v>
      </c>
      <c r="CF11" s="285">
        <v>0</v>
      </c>
      <c r="CG11" s="285">
        <v>3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819</v>
      </c>
      <c r="CR11" s="285">
        <f t="shared" si="25"/>
        <v>818</v>
      </c>
      <c r="CS11" s="285">
        <v>0</v>
      </c>
      <c r="CT11" s="285">
        <v>0</v>
      </c>
      <c r="CU11" s="285">
        <v>0</v>
      </c>
      <c r="CV11" s="285">
        <v>818</v>
      </c>
      <c r="CW11" s="285">
        <v>0</v>
      </c>
      <c r="CX11" s="285">
        <v>0</v>
      </c>
      <c r="CY11" s="285">
        <f t="shared" si="26"/>
        <v>1</v>
      </c>
      <c r="CZ11" s="285">
        <v>0</v>
      </c>
      <c r="DA11" s="285">
        <v>0</v>
      </c>
      <c r="DB11" s="285">
        <v>0</v>
      </c>
      <c r="DC11" s="285">
        <v>1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846</v>
      </c>
      <c r="DV11" s="285">
        <v>835</v>
      </c>
      <c r="DW11" s="285">
        <v>0</v>
      </c>
      <c r="DX11" s="285">
        <v>11</v>
      </c>
      <c r="DY11" s="285">
        <v>0</v>
      </c>
      <c r="DZ11" s="285">
        <f t="shared" si="31"/>
        <v>52</v>
      </c>
      <c r="EA11" s="285">
        <f t="shared" si="32"/>
        <v>1</v>
      </c>
      <c r="EB11" s="285">
        <v>0</v>
      </c>
      <c r="EC11" s="285">
        <v>0</v>
      </c>
      <c r="ED11" s="285">
        <v>0</v>
      </c>
      <c r="EE11" s="285">
        <v>0</v>
      </c>
      <c r="EF11" s="285">
        <v>1</v>
      </c>
      <c r="EG11" s="285">
        <v>0</v>
      </c>
      <c r="EH11" s="285">
        <f t="shared" si="33"/>
        <v>51</v>
      </c>
      <c r="EI11" s="285">
        <v>0</v>
      </c>
      <c r="EJ11" s="285">
        <v>0</v>
      </c>
      <c r="EK11" s="285">
        <v>0</v>
      </c>
      <c r="EL11" s="285">
        <v>0</v>
      </c>
      <c r="EM11" s="285">
        <v>51</v>
      </c>
      <c r="EN11" s="285">
        <v>0</v>
      </c>
    </row>
    <row r="12" spans="1:144" s="282" customFormat="1" ht="12" customHeight="1">
      <c r="A12" s="277" t="s">
        <v>561</v>
      </c>
      <c r="B12" s="278" t="s">
        <v>571</v>
      </c>
      <c r="C12" s="277" t="s">
        <v>572</v>
      </c>
      <c r="D12" s="297">
        <f t="shared" si="5"/>
        <v>25678</v>
      </c>
      <c r="E12" s="297">
        <f t="shared" si="6"/>
        <v>20085</v>
      </c>
      <c r="F12" s="297">
        <f t="shared" si="7"/>
        <v>19384</v>
      </c>
      <c r="G12" s="297">
        <v>0</v>
      </c>
      <c r="H12" s="297">
        <v>19384</v>
      </c>
      <c r="I12" s="297"/>
      <c r="J12" s="297">
        <v>0</v>
      </c>
      <c r="K12" s="297">
        <v>0</v>
      </c>
      <c r="L12" s="297">
        <v>0</v>
      </c>
      <c r="M12" s="297">
        <f t="shared" si="8"/>
        <v>701</v>
      </c>
      <c r="N12" s="297">
        <v>0</v>
      </c>
      <c r="O12" s="297">
        <v>701</v>
      </c>
      <c r="P12" s="297"/>
      <c r="Q12" s="297">
        <v>0</v>
      </c>
      <c r="R12" s="297">
        <v>0</v>
      </c>
      <c r="S12" s="297">
        <v>0</v>
      </c>
      <c r="T12" s="297">
        <f t="shared" si="9"/>
        <v>1330</v>
      </c>
      <c r="U12" s="297">
        <f t="shared" si="10"/>
        <v>1014</v>
      </c>
      <c r="V12" s="297">
        <v>0</v>
      </c>
      <c r="W12" s="297">
        <v>0</v>
      </c>
      <c r="X12" s="297">
        <v>1014</v>
      </c>
      <c r="Y12" s="297">
        <v>0</v>
      </c>
      <c r="Z12" s="297">
        <v>0</v>
      </c>
      <c r="AA12" s="297">
        <v>0</v>
      </c>
      <c r="AB12" s="297">
        <f t="shared" si="11"/>
        <v>316</v>
      </c>
      <c r="AC12" s="297">
        <v>0</v>
      </c>
      <c r="AD12" s="297">
        <v>0</v>
      </c>
      <c r="AE12" s="297">
        <v>316</v>
      </c>
      <c r="AF12" s="297">
        <v>0</v>
      </c>
      <c r="AG12" s="297">
        <v>0</v>
      </c>
      <c r="AH12" s="297">
        <v>0</v>
      </c>
      <c r="AI12" s="297">
        <f t="shared" si="12"/>
        <v>0</v>
      </c>
      <c r="AJ12" s="297">
        <f t="shared" si="13"/>
        <v>0</v>
      </c>
      <c r="AK12" s="297">
        <v>0</v>
      </c>
      <c r="AL12" s="297">
        <v>0</v>
      </c>
      <c r="AM12" s="297">
        <v>0</v>
      </c>
      <c r="AN12" s="297">
        <v>0</v>
      </c>
      <c r="AO12" s="297">
        <v>0</v>
      </c>
      <c r="AP12" s="297">
        <v>0</v>
      </c>
      <c r="AQ12" s="297">
        <f t="shared" si="14"/>
        <v>0</v>
      </c>
      <c r="AR12" s="297">
        <v>0</v>
      </c>
      <c r="AS12" s="297">
        <v>0</v>
      </c>
      <c r="AT12" s="297">
        <v>0</v>
      </c>
      <c r="AU12" s="297">
        <v>0</v>
      </c>
      <c r="AV12" s="297">
        <v>0</v>
      </c>
      <c r="AW12" s="297">
        <v>0</v>
      </c>
      <c r="AX12" s="297">
        <f t="shared" si="15"/>
        <v>0</v>
      </c>
      <c r="AY12" s="297">
        <f t="shared" si="16"/>
        <v>0</v>
      </c>
      <c r="AZ12" s="297">
        <v>0</v>
      </c>
      <c r="BA12" s="297">
        <v>0</v>
      </c>
      <c r="BB12" s="297">
        <v>0</v>
      </c>
      <c r="BC12" s="297">
        <v>0</v>
      </c>
      <c r="BD12" s="297">
        <v>0</v>
      </c>
      <c r="BE12" s="297">
        <v>0</v>
      </c>
      <c r="BF12" s="297">
        <f t="shared" si="17"/>
        <v>0</v>
      </c>
      <c r="BG12" s="297">
        <v>0</v>
      </c>
      <c r="BH12" s="297">
        <v>0</v>
      </c>
      <c r="BI12" s="297">
        <v>0</v>
      </c>
      <c r="BJ12" s="297">
        <v>0</v>
      </c>
      <c r="BK12" s="297">
        <v>0</v>
      </c>
      <c r="BL12" s="297">
        <v>0</v>
      </c>
      <c r="BM12" s="297">
        <f t="shared" si="18"/>
        <v>0</v>
      </c>
      <c r="BN12" s="297">
        <f t="shared" si="19"/>
        <v>0</v>
      </c>
      <c r="BO12" s="297">
        <v>0</v>
      </c>
      <c r="BP12" s="297">
        <v>0</v>
      </c>
      <c r="BQ12" s="297">
        <v>0</v>
      </c>
      <c r="BR12" s="297">
        <v>0</v>
      </c>
      <c r="BS12" s="297">
        <v>0</v>
      </c>
      <c r="BT12" s="297">
        <v>0</v>
      </c>
      <c r="BU12" s="297">
        <f t="shared" si="20"/>
        <v>0</v>
      </c>
      <c r="BV12" s="297">
        <v>0</v>
      </c>
      <c r="BW12" s="297">
        <v>0</v>
      </c>
      <c r="BX12" s="297">
        <v>0</v>
      </c>
      <c r="BY12" s="297">
        <v>0</v>
      </c>
      <c r="BZ12" s="297">
        <v>0</v>
      </c>
      <c r="CA12" s="297">
        <v>0</v>
      </c>
      <c r="CB12" s="297">
        <f t="shared" si="21"/>
        <v>0</v>
      </c>
      <c r="CC12" s="297">
        <f t="shared" si="22"/>
        <v>0</v>
      </c>
      <c r="CD12" s="297">
        <v>0</v>
      </c>
      <c r="CE12" s="297">
        <v>0</v>
      </c>
      <c r="CF12" s="297">
        <v>0</v>
      </c>
      <c r="CG12" s="297">
        <v>0</v>
      </c>
      <c r="CH12" s="297">
        <v>0</v>
      </c>
      <c r="CI12" s="297">
        <v>0</v>
      </c>
      <c r="CJ12" s="297">
        <f t="shared" si="23"/>
        <v>0</v>
      </c>
      <c r="CK12" s="297">
        <v>0</v>
      </c>
      <c r="CL12" s="297">
        <v>0</v>
      </c>
      <c r="CM12" s="297">
        <v>0</v>
      </c>
      <c r="CN12" s="297">
        <v>0</v>
      </c>
      <c r="CO12" s="297">
        <v>0</v>
      </c>
      <c r="CP12" s="297">
        <v>0</v>
      </c>
      <c r="CQ12" s="297">
        <f t="shared" si="24"/>
        <v>4263</v>
      </c>
      <c r="CR12" s="297">
        <f t="shared" si="25"/>
        <v>4263</v>
      </c>
      <c r="CS12" s="297">
        <v>0</v>
      </c>
      <c r="CT12" s="297">
        <v>0</v>
      </c>
      <c r="CU12" s="297">
        <v>0</v>
      </c>
      <c r="CV12" s="297">
        <v>4263</v>
      </c>
      <c r="CW12" s="297">
        <v>0</v>
      </c>
      <c r="CX12" s="297">
        <v>0</v>
      </c>
      <c r="CY12" s="297">
        <f t="shared" si="26"/>
        <v>0</v>
      </c>
      <c r="CZ12" s="297">
        <v>0</v>
      </c>
      <c r="DA12" s="297">
        <v>0</v>
      </c>
      <c r="DB12" s="297">
        <v>0</v>
      </c>
      <c r="DC12" s="297">
        <v>0</v>
      </c>
      <c r="DD12" s="297">
        <v>0</v>
      </c>
      <c r="DE12" s="297">
        <v>0</v>
      </c>
      <c r="DF12" s="297">
        <f t="shared" si="27"/>
        <v>0</v>
      </c>
      <c r="DG12" s="297">
        <f t="shared" si="28"/>
        <v>0</v>
      </c>
      <c r="DH12" s="297">
        <v>0</v>
      </c>
      <c r="DI12" s="297">
        <v>0</v>
      </c>
      <c r="DJ12" s="297">
        <v>0</v>
      </c>
      <c r="DK12" s="297">
        <v>0</v>
      </c>
      <c r="DL12" s="297">
        <v>0</v>
      </c>
      <c r="DM12" s="297">
        <v>0</v>
      </c>
      <c r="DN12" s="297">
        <f t="shared" si="29"/>
        <v>0</v>
      </c>
      <c r="DO12" s="297">
        <v>0</v>
      </c>
      <c r="DP12" s="297">
        <v>0</v>
      </c>
      <c r="DQ12" s="297">
        <v>0</v>
      </c>
      <c r="DR12" s="297">
        <v>0</v>
      </c>
      <c r="DS12" s="297">
        <v>0</v>
      </c>
      <c r="DT12" s="297">
        <v>0</v>
      </c>
      <c r="DU12" s="297">
        <f t="shared" si="30"/>
        <v>0</v>
      </c>
      <c r="DV12" s="297">
        <v>0</v>
      </c>
      <c r="DW12" s="297">
        <v>0</v>
      </c>
      <c r="DX12" s="297">
        <v>0</v>
      </c>
      <c r="DY12" s="297">
        <v>0</v>
      </c>
      <c r="DZ12" s="297">
        <f t="shared" si="31"/>
        <v>0</v>
      </c>
      <c r="EA12" s="297">
        <f t="shared" si="32"/>
        <v>0</v>
      </c>
      <c r="EB12" s="297">
        <v>0</v>
      </c>
      <c r="EC12" s="297">
        <v>0</v>
      </c>
      <c r="ED12" s="297">
        <v>0</v>
      </c>
      <c r="EE12" s="297">
        <v>0</v>
      </c>
      <c r="EF12" s="297">
        <v>0</v>
      </c>
      <c r="EG12" s="297">
        <v>0</v>
      </c>
      <c r="EH12" s="297">
        <f t="shared" si="33"/>
        <v>0</v>
      </c>
      <c r="EI12" s="297">
        <v>0</v>
      </c>
      <c r="EJ12" s="297">
        <v>0</v>
      </c>
      <c r="EK12" s="297">
        <v>0</v>
      </c>
      <c r="EL12" s="297">
        <v>0</v>
      </c>
      <c r="EM12" s="297">
        <v>0</v>
      </c>
      <c r="EN12" s="297">
        <v>0</v>
      </c>
    </row>
    <row r="13" spans="1:144" s="282" customFormat="1" ht="12" customHeight="1">
      <c r="A13" s="277" t="s">
        <v>561</v>
      </c>
      <c r="B13" s="278" t="s">
        <v>573</v>
      </c>
      <c r="C13" s="277" t="s">
        <v>574</v>
      </c>
      <c r="D13" s="297">
        <f t="shared" si="5"/>
        <v>13485</v>
      </c>
      <c r="E13" s="297">
        <f t="shared" si="6"/>
        <v>11278</v>
      </c>
      <c r="F13" s="297">
        <f t="shared" si="7"/>
        <v>9506</v>
      </c>
      <c r="G13" s="297">
        <v>0</v>
      </c>
      <c r="H13" s="297">
        <v>9506</v>
      </c>
      <c r="I13" s="297">
        <v>0</v>
      </c>
      <c r="J13" s="297">
        <v>0</v>
      </c>
      <c r="K13" s="297">
        <v>0</v>
      </c>
      <c r="L13" s="297">
        <v>0</v>
      </c>
      <c r="M13" s="297">
        <f t="shared" si="8"/>
        <v>1772</v>
      </c>
      <c r="N13" s="297">
        <v>0</v>
      </c>
      <c r="O13" s="297">
        <v>1772</v>
      </c>
      <c r="P13" s="297">
        <v>0</v>
      </c>
      <c r="Q13" s="297">
        <v>0</v>
      </c>
      <c r="R13" s="297">
        <v>0</v>
      </c>
      <c r="S13" s="297">
        <v>0</v>
      </c>
      <c r="T13" s="297">
        <f t="shared" si="9"/>
        <v>961</v>
      </c>
      <c r="U13" s="297">
        <f t="shared" si="10"/>
        <v>581</v>
      </c>
      <c r="V13" s="297">
        <v>0</v>
      </c>
      <c r="W13" s="297">
        <v>0</v>
      </c>
      <c r="X13" s="297">
        <v>581</v>
      </c>
      <c r="Y13" s="297">
        <v>0</v>
      </c>
      <c r="Z13" s="297">
        <v>0</v>
      </c>
      <c r="AA13" s="297">
        <v>0</v>
      </c>
      <c r="AB13" s="297">
        <f t="shared" si="11"/>
        <v>380</v>
      </c>
      <c r="AC13" s="297">
        <v>0</v>
      </c>
      <c r="AD13" s="297">
        <v>0</v>
      </c>
      <c r="AE13" s="297">
        <v>380</v>
      </c>
      <c r="AF13" s="297">
        <v>0</v>
      </c>
      <c r="AG13" s="297">
        <v>0</v>
      </c>
      <c r="AH13" s="297">
        <v>0</v>
      </c>
      <c r="AI13" s="297">
        <f t="shared" si="12"/>
        <v>0</v>
      </c>
      <c r="AJ13" s="297">
        <f t="shared" si="13"/>
        <v>0</v>
      </c>
      <c r="AK13" s="297">
        <v>0</v>
      </c>
      <c r="AL13" s="297">
        <v>0</v>
      </c>
      <c r="AM13" s="297">
        <v>0</v>
      </c>
      <c r="AN13" s="297">
        <v>0</v>
      </c>
      <c r="AO13" s="297">
        <v>0</v>
      </c>
      <c r="AP13" s="297">
        <v>0</v>
      </c>
      <c r="AQ13" s="297">
        <f t="shared" si="14"/>
        <v>0</v>
      </c>
      <c r="AR13" s="297">
        <v>0</v>
      </c>
      <c r="AS13" s="297">
        <v>0</v>
      </c>
      <c r="AT13" s="297">
        <v>0</v>
      </c>
      <c r="AU13" s="297">
        <v>0</v>
      </c>
      <c r="AV13" s="297">
        <v>0</v>
      </c>
      <c r="AW13" s="297">
        <v>0</v>
      </c>
      <c r="AX13" s="297">
        <f t="shared" si="15"/>
        <v>0</v>
      </c>
      <c r="AY13" s="297">
        <f t="shared" si="16"/>
        <v>0</v>
      </c>
      <c r="AZ13" s="297">
        <v>0</v>
      </c>
      <c r="BA13" s="297">
        <v>0</v>
      </c>
      <c r="BB13" s="297">
        <v>0</v>
      </c>
      <c r="BC13" s="297">
        <v>0</v>
      </c>
      <c r="BD13" s="297">
        <v>0</v>
      </c>
      <c r="BE13" s="297">
        <v>0</v>
      </c>
      <c r="BF13" s="297">
        <f t="shared" si="17"/>
        <v>0</v>
      </c>
      <c r="BG13" s="297">
        <v>0</v>
      </c>
      <c r="BH13" s="297">
        <v>0</v>
      </c>
      <c r="BI13" s="297">
        <v>0</v>
      </c>
      <c r="BJ13" s="297">
        <v>0</v>
      </c>
      <c r="BK13" s="297">
        <v>0</v>
      </c>
      <c r="BL13" s="297">
        <v>0</v>
      </c>
      <c r="BM13" s="297">
        <f t="shared" si="18"/>
        <v>0</v>
      </c>
      <c r="BN13" s="297">
        <f t="shared" si="19"/>
        <v>0</v>
      </c>
      <c r="BO13" s="297">
        <v>0</v>
      </c>
      <c r="BP13" s="297">
        <v>0</v>
      </c>
      <c r="BQ13" s="297">
        <v>0</v>
      </c>
      <c r="BR13" s="297">
        <v>0</v>
      </c>
      <c r="BS13" s="297">
        <v>0</v>
      </c>
      <c r="BT13" s="297">
        <v>0</v>
      </c>
      <c r="BU13" s="297">
        <f t="shared" si="20"/>
        <v>0</v>
      </c>
      <c r="BV13" s="297">
        <v>0</v>
      </c>
      <c r="BW13" s="297">
        <v>0</v>
      </c>
      <c r="BX13" s="297">
        <v>0</v>
      </c>
      <c r="BY13" s="297">
        <v>0</v>
      </c>
      <c r="BZ13" s="297">
        <v>0</v>
      </c>
      <c r="CA13" s="297">
        <v>0</v>
      </c>
      <c r="CB13" s="297">
        <f t="shared" si="21"/>
        <v>0</v>
      </c>
      <c r="CC13" s="297">
        <f t="shared" si="22"/>
        <v>0</v>
      </c>
      <c r="CD13" s="297">
        <v>0</v>
      </c>
      <c r="CE13" s="297">
        <v>0</v>
      </c>
      <c r="CF13" s="297">
        <v>0</v>
      </c>
      <c r="CG13" s="297">
        <v>0</v>
      </c>
      <c r="CH13" s="297">
        <v>0</v>
      </c>
      <c r="CI13" s="297">
        <v>0</v>
      </c>
      <c r="CJ13" s="297">
        <f t="shared" si="23"/>
        <v>0</v>
      </c>
      <c r="CK13" s="297">
        <v>0</v>
      </c>
      <c r="CL13" s="297">
        <v>0</v>
      </c>
      <c r="CM13" s="297">
        <v>0</v>
      </c>
      <c r="CN13" s="297">
        <v>0</v>
      </c>
      <c r="CO13" s="297">
        <v>0</v>
      </c>
      <c r="CP13" s="297">
        <v>0</v>
      </c>
      <c r="CQ13" s="297">
        <f t="shared" si="24"/>
        <v>593</v>
      </c>
      <c r="CR13" s="297">
        <f t="shared" si="25"/>
        <v>522</v>
      </c>
      <c r="CS13" s="297">
        <v>0</v>
      </c>
      <c r="CT13" s="297">
        <v>0</v>
      </c>
      <c r="CU13" s="297">
        <v>0</v>
      </c>
      <c r="CV13" s="297">
        <v>522</v>
      </c>
      <c r="CW13" s="297">
        <v>0</v>
      </c>
      <c r="CX13" s="297">
        <v>0</v>
      </c>
      <c r="CY13" s="297">
        <f t="shared" si="26"/>
        <v>71</v>
      </c>
      <c r="CZ13" s="297">
        <v>0</v>
      </c>
      <c r="DA13" s="297">
        <v>0</v>
      </c>
      <c r="DB13" s="297">
        <v>0</v>
      </c>
      <c r="DC13" s="297">
        <v>71</v>
      </c>
      <c r="DD13" s="297">
        <v>0</v>
      </c>
      <c r="DE13" s="297">
        <v>0</v>
      </c>
      <c r="DF13" s="297">
        <f t="shared" si="27"/>
        <v>0</v>
      </c>
      <c r="DG13" s="297">
        <f t="shared" si="28"/>
        <v>0</v>
      </c>
      <c r="DH13" s="297">
        <v>0</v>
      </c>
      <c r="DI13" s="297">
        <v>0</v>
      </c>
      <c r="DJ13" s="297">
        <v>0</v>
      </c>
      <c r="DK13" s="297">
        <v>0</v>
      </c>
      <c r="DL13" s="297">
        <v>0</v>
      </c>
      <c r="DM13" s="297">
        <v>0</v>
      </c>
      <c r="DN13" s="297">
        <f t="shared" si="29"/>
        <v>0</v>
      </c>
      <c r="DO13" s="297">
        <v>0</v>
      </c>
      <c r="DP13" s="297">
        <v>0</v>
      </c>
      <c r="DQ13" s="297">
        <v>0</v>
      </c>
      <c r="DR13" s="297">
        <v>0</v>
      </c>
      <c r="DS13" s="297">
        <v>0</v>
      </c>
      <c r="DT13" s="297">
        <v>0</v>
      </c>
      <c r="DU13" s="297">
        <f t="shared" si="30"/>
        <v>653</v>
      </c>
      <c r="DV13" s="297">
        <v>539</v>
      </c>
      <c r="DW13" s="297">
        <v>0</v>
      </c>
      <c r="DX13" s="297">
        <v>114</v>
      </c>
      <c r="DY13" s="297">
        <v>0</v>
      </c>
      <c r="DZ13" s="297">
        <f t="shared" si="31"/>
        <v>0</v>
      </c>
      <c r="EA13" s="297">
        <f t="shared" si="32"/>
        <v>0</v>
      </c>
      <c r="EB13" s="297">
        <v>0</v>
      </c>
      <c r="EC13" s="297">
        <v>0</v>
      </c>
      <c r="ED13" s="297">
        <v>0</v>
      </c>
      <c r="EE13" s="297">
        <v>0</v>
      </c>
      <c r="EF13" s="297">
        <v>0</v>
      </c>
      <c r="EG13" s="297">
        <v>0</v>
      </c>
      <c r="EH13" s="297">
        <f t="shared" si="33"/>
        <v>0</v>
      </c>
      <c r="EI13" s="297">
        <v>0</v>
      </c>
      <c r="EJ13" s="297">
        <v>0</v>
      </c>
      <c r="EK13" s="297">
        <v>0</v>
      </c>
      <c r="EL13" s="297">
        <v>0</v>
      </c>
      <c r="EM13" s="297">
        <v>0</v>
      </c>
      <c r="EN13" s="297">
        <v>0</v>
      </c>
    </row>
    <row r="14" spans="1:144" s="282" customFormat="1" ht="12" customHeight="1">
      <c r="A14" s="277" t="s">
        <v>561</v>
      </c>
      <c r="B14" s="278" t="s">
        <v>575</v>
      </c>
      <c r="C14" s="277" t="s">
        <v>576</v>
      </c>
      <c r="D14" s="297">
        <f t="shared" si="5"/>
        <v>9318</v>
      </c>
      <c r="E14" s="297">
        <f t="shared" si="6"/>
        <v>7139</v>
      </c>
      <c r="F14" s="297">
        <f t="shared" si="7"/>
        <v>6228</v>
      </c>
      <c r="G14" s="297">
        <v>0</v>
      </c>
      <c r="H14" s="297">
        <v>6228</v>
      </c>
      <c r="I14" s="297">
        <v>0</v>
      </c>
      <c r="J14" s="297">
        <v>0</v>
      </c>
      <c r="K14" s="297">
        <v>0</v>
      </c>
      <c r="L14" s="297">
        <v>0</v>
      </c>
      <c r="M14" s="297">
        <f t="shared" si="8"/>
        <v>911</v>
      </c>
      <c r="N14" s="297">
        <v>0</v>
      </c>
      <c r="O14" s="297">
        <v>911</v>
      </c>
      <c r="P14" s="297">
        <v>0</v>
      </c>
      <c r="Q14" s="297">
        <v>0</v>
      </c>
      <c r="R14" s="297">
        <v>0</v>
      </c>
      <c r="S14" s="297">
        <v>0</v>
      </c>
      <c r="T14" s="297">
        <f t="shared" si="9"/>
        <v>709</v>
      </c>
      <c r="U14" s="297">
        <f t="shared" si="10"/>
        <v>522</v>
      </c>
      <c r="V14" s="297">
        <v>0</v>
      </c>
      <c r="W14" s="297">
        <v>0</v>
      </c>
      <c r="X14" s="297">
        <v>382</v>
      </c>
      <c r="Y14" s="297">
        <v>0</v>
      </c>
      <c r="Z14" s="297">
        <v>0</v>
      </c>
      <c r="AA14" s="297">
        <v>140</v>
      </c>
      <c r="AB14" s="297">
        <f t="shared" si="11"/>
        <v>187</v>
      </c>
      <c r="AC14" s="297">
        <v>0</v>
      </c>
      <c r="AD14" s="297">
        <v>0</v>
      </c>
      <c r="AE14" s="297">
        <v>53</v>
      </c>
      <c r="AF14" s="297">
        <v>0</v>
      </c>
      <c r="AG14" s="297">
        <v>0</v>
      </c>
      <c r="AH14" s="297">
        <v>134</v>
      </c>
      <c r="AI14" s="297">
        <f t="shared" si="12"/>
        <v>0</v>
      </c>
      <c r="AJ14" s="297">
        <f t="shared" si="13"/>
        <v>0</v>
      </c>
      <c r="AK14" s="297">
        <v>0</v>
      </c>
      <c r="AL14" s="297">
        <v>0</v>
      </c>
      <c r="AM14" s="297">
        <v>0</v>
      </c>
      <c r="AN14" s="297">
        <v>0</v>
      </c>
      <c r="AO14" s="297">
        <v>0</v>
      </c>
      <c r="AP14" s="297">
        <v>0</v>
      </c>
      <c r="AQ14" s="297">
        <f t="shared" si="14"/>
        <v>0</v>
      </c>
      <c r="AR14" s="297">
        <v>0</v>
      </c>
      <c r="AS14" s="297">
        <v>0</v>
      </c>
      <c r="AT14" s="297">
        <v>0</v>
      </c>
      <c r="AU14" s="297">
        <v>0</v>
      </c>
      <c r="AV14" s="297">
        <v>0</v>
      </c>
      <c r="AW14" s="297">
        <v>0</v>
      </c>
      <c r="AX14" s="297">
        <f t="shared" si="15"/>
        <v>0</v>
      </c>
      <c r="AY14" s="297">
        <f t="shared" si="16"/>
        <v>0</v>
      </c>
      <c r="AZ14" s="297">
        <v>0</v>
      </c>
      <c r="BA14" s="297">
        <v>0</v>
      </c>
      <c r="BB14" s="297">
        <v>0</v>
      </c>
      <c r="BC14" s="297">
        <v>0</v>
      </c>
      <c r="BD14" s="297">
        <v>0</v>
      </c>
      <c r="BE14" s="297">
        <v>0</v>
      </c>
      <c r="BF14" s="297">
        <f t="shared" si="17"/>
        <v>0</v>
      </c>
      <c r="BG14" s="297">
        <v>0</v>
      </c>
      <c r="BH14" s="297">
        <v>0</v>
      </c>
      <c r="BI14" s="297">
        <v>0</v>
      </c>
      <c r="BJ14" s="297">
        <v>0</v>
      </c>
      <c r="BK14" s="297">
        <v>0</v>
      </c>
      <c r="BL14" s="297">
        <v>0</v>
      </c>
      <c r="BM14" s="297">
        <f t="shared" si="18"/>
        <v>0</v>
      </c>
      <c r="BN14" s="297">
        <f t="shared" si="19"/>
        <v>0</v>
      </c>
      <c r="BO14" s="297">
        <v>0</v>
      </c>
      <c r="BP14" s="297">
        <v>0</v>
      </c>
      <c r="BQ14" s="297">
        <v>0</v>
      </c>
      <c r="BR14" s="297">
        <v>0</v>
      </c>
      <c r="BS14" s="297">
        <v>0</v>
      </c>
      <c r="BT14" s="297">
        <v>0</v>
      </c>
      <c r="BU14" s="297">
        <f t="shared" si="20"/>
        <v>0</v>
      </c>
      <c r="BV14" s="297">
        <v>0</v>
      </c>
      <c r="BW14" s="297">
        <v>0</v>
      </c>
      <c r="BX14" s="297">
        <v>0</v>
      </c>
      <c r="BY14" s="297">
        <v>0</v>
      </c>
      <c r="BZ14" s="297">
        <v>0</v>
      </c>
      <c r="CA14" s="297">
        <v>0</v>
      </c>
      <c r="CB14" s="297">
        <f t="shared" si="21"/>
        <v>0</v>
      </c>
      <c r="CC14" s="297">
        <f t="shared" si="22"/>
        <v>0</v>
      </c>
      <c r="CD14" s="297">
        <v>0</v>
      </c>
      <c r="CE14" s="297">
        <v>0</v>
      </c>
      <c r="CF14" s="297">
        <v>0</v>
      </c>
      <c r="CG14" s="297">
        <v>0</v>
      </c>
      <c r="CH14" s="297">
        <v>0</v>
      </c>
      <c r="CI14" s="297">
        <v>0</v>
      </c>
      <c r="CJ14" s="297">
        <f t="shared" si="23"/>
        <v>0</v>
      </c>
      <c r="CK14" s="297">
        <v>0</v>
      </c>
      <c r="CL14" s="297">
        <v>0</v>
      </c>
      <c r="CM14" s="297">
        <v>0</v>
      </c>
      <c r="CN14" s="297">
        <v>0</v>
      </c>
      <c r="CO14" s="297">
        <v>0</v>
      </c>
      <c r="CP14" s="297">
        <v>0</v>
      </c>
      <c r="CQ14" s="297">
        <f t="shared" si="24"/>
        <v>0</v>
      </c>
      <c r="CR14" s="297">
        <f t="shared" si="25"/>
        <v>0</v>
      </c>
      <c r="CS14" s="297">
        <v>0</v>
      </c>
      <c r="CT14" s="297">
        <v>0</v>
      </c>
      <c r="CU14" s="297">
        <v>0</v>
      </c>
      <c r="CV14" s="297">
        <v>0</v>
      </c>
      <c r="CW14" s="297">
        <v>0</v>
      </c>
      <c r="CX14" s="297">
        <v>0</v>
      </c>
      <c r="CY14" s="297">
        <f t="shared" si="26"/>
        <v>0</v>
      </c>
      <c r="CZ14" s="297">
        <v>0</v>
      </c>
      <c r="DA14" s="297">
        <v>0</v>
      </c>
      <c r="DB14" s="297">
        <v>0</v>
      </c>
      <c r="DC14" s="297">
        <v>0</v>
      </c>
      <c r="DD14" s="297">
        <v>0</v>
      </c>
      <c r="DE14" s="297">
        <v>0</v>
      </c>
      <c r="DF14" s="297">
        <f t="shared" si="27"/>
        <v>0</v>
      </c>
      <c r="DG14" s="297">
        <f t="shared" si="28"/>
        <v>0</v>
      </c>
      <c r="DH14" s="297">
        <v>0</v>
      </c>
      <c r="DI14" s="297">
        <v>0</v>
      </c>
      <c r="DJ14" s="297">
        <v>0</v>
      </c>
      <c r="DK14" s="297">
        <v>0</v>
      </c>
      <c r="DL14" s="297">
        <v>0</v>
      </c>
      <c r="DM14" s="297">
        <v>0</v>
      </c>
      <c r="DN14" s="297">
        <f t="shared" si="29"/>
        <v>0</v>
      </c>
      <c r="DO14" s="297">
        <v>0</v>
      </c>
      <c r="DP14" s="297">
        <v>0</v>
      </c>
      <c r="DQ14" s="297">
        <v>0</v>
      </c>
      <c r="DR14" s="297">
        <v>0</v>
      </c>
      <c r="DS14" s="297">
        <v>0</v>
      </c>
      <c r="DT14" s="297">
        <v>0</v>
      </c>
      <c r="DU14" s="297">
        <f t="shared" si="30"/>
        <v>1470</v>
      </c>
      <c r="DV14" s="297">
        <v>1213</v>
      </c>
      <c r="DW14" s="297">
        <v>0</v>
      </c>
      <c r="DX14" s="297">
        <v>257</v>
      </c>
      <c r="DY14" s="297">
        <v>0</v>
      </c>
      <c r="DZ14" s="297">
        <f t="shared" si="31"/>
        <v>0</v>
      </c>
      <c r="EA14" s="297">
        <f t="shared" si="32"/>
        <v>0</v>
      </c>
      <c r="EB14" s="297">
        <v>0</v>
      </c>
      <c r="EC14" s="297">
        <v>0</v>
      </c>
      <c r="ED14" s="297">
        <v>0</v>
      </c>
      <c r="EE14" s="297">
        <v>0</v>
      </c>
      <c r="EF14" s="297">
        <v>0</v>
      </c>
      <c r="EG14" s="297">
        <v>0</v>
      </c>
      <c r="EH14" s="297">
        <f t="shared" si="33"/>
        <v>0</v>
      </c>
      <c r="EI14" s="297">
        <v>0</v>
      </c>
      <c r="EJ14" s="297">
        <v>0</v>
      </c>
      <c r="EK14" s="297">
        <v>0</v>
      </c>
      <c r="EL14" s="297">
        <v>0</v>
      </c>
      <c r="EM14" s="297">
        <v>0</v>
      </c>
      <c r="EN14" s="297">
        <v>0</v>
      </c>
    </row>
    <row r="15" spans="1:144" s="282" customFormat="1" ht="12" customHeight="1">
      <c r="A15" s="277" t="s">
        <v>561</v>
      </c>
      <c r="B15" s="278" t="s">
        <v>577</v>
      </c>
      <c r="C15" s="277" t="s">
        <v>578</v>
      </c>
      <c r="D15" s="297">
        <f t="shared" si="5"/>
        <v>39935</v>
      </c>
      <c r="E15" s="297">
        <f t="shared" si="6"/>
        <v>34377</v>
      </c>
      <c r="F15" s="297">
        <f t="shared" si="7"/>
        <v>26576</v>
      </c>
      <c r="G15" s="297">
        <v>0</v>
      </c>
      <c r="H15" s="297">
        <v>26576</v>
      </c>
      <c r="I15" s="297">
        <v>0</v>
      </c>
      <c r="J15" s="297">
        <v>0</v>
      </c>
      <c r="K15" s="297">
        <v>0</v>
      </c>
      <c r="L15" s="297">
        <v>0</v>
      </c>
      <c r="M15" s="297">
        <f t="shared" si="8"/>
        <v>7801</v>
      </c>
      <c r="N15" s="297">
        <v>0</v>
      </c>
      <c r="O15" s="297">
        <v>7801</v>
      </c>
      <c r="P15" s="297">
        <v>0</v>
      </c>
      <c r="Q15" s="297">
        <v>0</v>
      </c>
      <c r="R15" s="297">
        <v>0</v>
      </c>
      <c r="S15" s="297">
        <v>0</v>
      </c>
      <c r="T15" s="297">
        <f t="shared" si="9"/>
        <v>309</v>
      </c>
      <c r="U15" s="297">
        <f t="shared" si="10"/>
        <v>111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111</v>
      </c>
      <c r="AB15" s="297">
        <f t="shared" si="11"/>
        <v>198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198</v>
      </c>
      <c r="AI15" s="297">
        <f t="shared" si="12"/>
        <v>0</v>
      </c>
      <c r="AJ15" s="297">
        <f t="shared" si="13"/>
        <v>0</v>
      </c>
      <c r="AK15" s="297">
        <v>0</v>
      </c>
      <c r="AL15" s="297">
        <v>0</v>
      </c>
      <c r="AM15" s="297">
        <v>0</v>
      </c>
      <c r="AN15" s="297">
        <v>0</v>
      </c>
      <c r="AO15" s="297">
        <v>0</v>
      </c>
      <c r="AP15" s="297">
        <v>0</v>
      </c>
      <c r="AQ15" s="297">
        <f t="shared" si="14"/>
        <v>0</v>
      </c>
      <c r="AR15" s="297">
        <v>0</v>
      </c>
      <c r="AS15" s="297">
        <v>0</v>
      </c>
      <c r="AT15" s="297">
        <v>0</v>
      </c>
      <c r="AU15" s="297">
        <v>0</v>
      </c>
      <c r="AV15" s="297">
        <v>0</v>
      </c>
      <c r="AW15" s="297">
        <v>0</v>
      </c>
      <c r="AX15" s="297">
        <f t="shared" si="15"/>
        <v>0</v>
      </c>
      <c r="AY15" s="297">
        <f t="shared" si="16"/>
        <v>0</v>
      </c>
      <c r="AZ15" s="297">
        <v>0</v>
      </c>
      <c r="BA15" s="297">
        <v>0</v>
      </c>
      <c r="BB15" s="297">
        <v>0</v>
      </c>
      <c r="BC15" s="297">
        <v>0</v>
      </c>
      <c r="BD15" s="297">
        <v>0</v>
      </c>
      <c r="BE15" s="297">
        <v>0</v>
      </c>
      <c r="BF15" s="297">
        <f t="shared" si="17"/>
        <v>0</v>
      </c>
      <c r="BG15" s="297">
        <v>0</v>
      </c>
      <c r="BH15" s="297">
        <v>0</v>
      </c>
      <c r="BI15" s="297">
        <v>0</v>
      </c>
      <c r="BJ15" s="297">
        <v>0</v>
      </c>
      <c r="BK15" s="297">
        <v>0</v>
      </c>
      <c r="BL15" s="297">
        <v>0</v>
      </c>
      <c r="BM15" s="297">
        <f t="shared" si="18"/>
        <v>0</v>
      </c>
      <c r="BN15" s="297">
        <f t="shared" si="19"/>
        <v>0</v>
      </c>
      <c r="BO15" s="297">
        <v>0</v>
      </c>
      <c r="BP15" s="297">
        <v>0</v>
      </c>
      <c r="BQ15" s="297">
        <v>0</v>
      </c>
      <c r="BR15" s="297">
        <v>0</v>
      </c>
      <c r="BS15" s="297">
        <v>0</v>
      </c>
      <c r="BT15" s="297">
        <v>0</v>
      </c>
      <c r="BU15" s="297">
        <f t="shared" si="20"/>
        <v>0</v>
      </c>
      <c r="BV15" s="297">
        <v>0</v>
      </c>
      <c r="BW15" s="297">
        <v>0</v>
      </c>
      <c r="BX15" s="297">
        <v>0</v>
      </c>
      <c r="BY15" s="297">
        <v>0</v>
      </c>
      <c r="BZ15" s="297">
        <v>0</v>
      </c>
      <c r="CA15" s="297">
        <v>0</v>
      </c>
      <c r="CB15" s="297">
        <f t="shared" si="21"/>
        <v>0</v>
      </c>
      <c r="CC15" s="297">
        <f t="shared" si="22"/>
        <v>0</v>
      </c>
      <c r="CD15" s="297">
        <v>0</v>
      </c>
      <c r="CE15" s="297">
        <v>0</v>
      </c>
      <c r="CF15" s="297">
        <v>0</v>
      </c>
      <c r="CG15" s="297">
        <v>0</v>
      </c>
      <c r="CH15" s="297">
        <v>0</v>
      </c>
      <c r="CI15" s="297">
        <v>0</v>
      </c>
      <c r="CJ15" s="297">
        <f t="shared" si="23"/>
        <v>0</v>
      </c>
      <c r="CK15" s="297">
        <v>0</v>
      </c>
      <c r="CL15" s="297">
        <v>0</v>
      </c>
      <c r="CM15" s="297">
        <v>0</v>
      </c>
      <c r="CN15" s="297">
        <v>0</v>
      </c>
      <c r="CO15" s="297">
        <v>0</v>
      </c>
      <c r="CP15" s="297">
        <v>0</v>
      </c>
      <c r="CQ15" s="297">
        <f t="shared" si="24"/>
        <v>4106</v>
      </c>
      <c r="CR15" s="297">
        <f t="shared" si="25"/>
        <v>3854</v>
      </c>
      <c r="CS15" s="297">
        <v>0</v>
      </c>
      <c r="CT15" s="297">
        <v>0</v>
      </c>
      <c r="CU15" s="297">
        <v>1431</v>
      </c>
      <c r="CV15" s="297">
        <v>2423</v>
      </c>
      <c r="CW15" s="297">
        <v>0</v>
      </c>
      <c r="CX15" s="297">
        <v>0</v>
      </c>
      <c r="CY15" s="297">
        <f t="shared" si="26"/>
        <v>252</v>
      </c>
      <c r="CZ15" s="297">
        <v>0</v>
      </c>
      <c r="DA15" s="297">
        <v>0</v>
      </c>
      <c r="DB15" s="297">
        <v>173</v>
      </c>
      <c r="DC15" s="297">
        <v>79</v>
      </c>
      <c r="DD15" s="297">
        <v>0</v>
      </c>
      <c r="DE15" s="297">
        <v>0</v>
      </c>
      <c r="DF15" s="297">
        <f t="shared" si="27"/>
        <v>0</v>
      </c>
      <c r="DG15" s="297">
        <f t="shared" si="28"/>
        <v>0</v>
      </c>
      <c r="DH15" s="297">
        <v>0</v>
      </c>
      <c r="DI15" s="297">
        <v>0</v>
      </c>
      <c r="DJ15" s="297">
        <v>0</v>
      </c>
      <c r="DK15" s="297">
        <v>0</v>
      </c>
      <c r="DL15" s="297">
        <v>0</v>
      </c>
      <c r="DM15" s="297">
        <v>0</v>
      </c>
      <c r="DN15" s="297">
        <f t="shared" si="29"/>
        <v>0</v>
      </c>
      <c r="DO15" s="297">
        <v>0</v>
      </c>
      <c r="DP15" s="297">
        <v>0</v>
      </c>
      <c r="DQ15" s="297">
        <v>0</v>
      </c>
      <c r="DR15" s="297">
        <v>0</v>
      </c>
      <c r="DS15" s="297">
        <v>0</v>
      </c>
      <c r="DT15" s="297">
        <v>0</v>
      </c>
      <c r="DU15" s="297">
        <f t="shared" si="30"/>
        <v>1112</v>
      </c>
      <c r="DV15" s="297">
        <v>1112</v>
      </c>
      <c r="DW15" s="297">
        <v>0</v>
      </c>
      <c r="DX15" s="297">
        <v>0</v>
      </c>
      <c r="DY15" s="297">
        <v>0</v>
      </c>
      <c r="DZ15" s="297">
        <f t="shared" si="31"/>
        <v>31</v>
      </c>
      <c r="EA15" s="297">
        <f t="shared" si="32"/>
        <v>0</v>
      </c>
      <c r="EB15" s="297">
        <v>0</v>
      </c>
      <c r="EC15" s="297">
        <v>0</v>
      </c>
      <c r="ED15" s="297">
        <v>0</v>
      </c>
      <c r="EE15" s="297">
        <v>0</v>
      </c>
      <c r="EF15" s="297">
        <v>0</v>
      </c>
      <c r="EG15" s="297">
        <v>0</v>
      </c>
      <c r="EH15" s="297">
        <f t="shared" si="33"/>
        <v>31</v>
      </c>
      <c r="EI15" s="297">
        <v>0</v>
      </c>
      <c r="EJ15" s="297">
        <v>0</v>
      </c>
      <c r="EK15" s="297">
        <v>0</v>
      </c>
      <c r="EL15" s="297">
        <v>0</v>
      </c>
      <c r="EM15" s="297">
        <v>31</v>
      </c>
      <c r="EN15" s="297">
        <v>0</v>
      </c>
    </row>
    <row r="16" spans="1:144" s="282" customFormat="1" ht="12" customHeight="1">
      <c r="A16" s="277" t="s">
        <v>561</v>
      </c>
      <c r="B16" s="278" t="s">
        <v>579</v>
      </c>
      <c r="C16" s="277" t="s">
        <v>580</v>
      </c>
      <c r="D16" s="297">
        <f t="shared" si="5"/>
        <v>4602</v>
      </c>
      <c r="E16" s="297">
        <f t="shared" si="6"/>
        <v>3768</v>
      </c>
      <c r="F16" s="297">
        <f t="shared" si="7"/>
        <v>2874</v>
      </c>
      <c r="G16" s="297">
        <v>0</v>
      </c>
      <c r="H16" s="297">
        <v>2874</v>
      </c>
      <c r="I16" s="297">
        <v>0</v>
      </c>
      <c r="J16" s="297">
        <v>0</v>
      </c>
      <c r="K16" s="297">
        <v>0</v>
      </c>
      <c r="L16" s="297">
        <v>0</v>
      </c>
      <c r="M16" s="297">
        <f t="shared" si="8"/>
        <v>894</v>
      </c>
      <c r="N16" s="297">
        <v>0</v>
      </c>
      <c r="O16" s="297">
        <v>894</v>
      </c>
      <c r="P16" s="297">
        <v>0</v>
      </c>
      <c r="Q16" s="297">
        <v>0</v>
      </c>
      <c r="R16" s="297">
        <v>0</v>
      </c>
      <c r="S16" s="297">
        <v>0</v>
      </c>
      <c r="T16" s="297">
        <f t="shared" si="9"/>
        <v>84</v>
      </c>
      <c r="U16" s="297">
        <f t="shared" si="10"/>
        <v>21</v>
      </c>
      <c r="V16" s="297">
        <v>0</v>
      </c>
      <c r="W16" s="297">
        <v>0</v>
      </c>
      <c r="X16" s="297">
        <v>21</v>
      </c>
      <c r="Y16" s="297">
        <v>0</v>
      </c>
      <c r="Z16" s="297">
        <v>0</v>
      </c>
      <c r="AA16" s="297">
        <v>0</v>
      </c>
      <c r="AB16" s="297">
        <f t="shared" si="11"/>
        <v>63</v>
      </c>
      <c r="AC16" s="297">
        <v>0</v>
      </c>
      <c r="AD16" s="297">
        <v>0</v>
      </c>
      <c r="AE16" s="297">
        <v>63</v>
      </c>
      <c r="AF16" s="297">
        <v>0</v>
      </c>
      <c r="AG16" s="297">
        <v>0</v>
      </c>
      <c r="AH16" s="297">
        <v>0</v>
      </c>
      <c r="AI16" s="297">
        <f t="shared" si="12"/>
        <v>0</v>
      </c>
      <c r="AJ16" s="297">
        <f t="shared" si="13"/>
        <v>0</v>
      </c>
      <c r="AK16" s="297">
        <v>0</v>
      </c>
      <c r="AL16" s="297">
        <v>0</v>
      </c>
      <c r="AM16" s="297">
        <v>0</v>
      </c>
      <c r="AN16" s="297">
        <v>0</v>
      </c>
      <c r="AO16" s="297">
        <v>0</v>
      </c>
      <c r="AP16" s="297">
        <v>0</v>
      </c>
      <c r="AQ16" s="297">
        <f t="shared" si="14"/>
        <v>0</v>
      </c>
      <c r="AR16" s="297">
        <v>0</v>
      </c>
      <c r="AS16" s="297">
        <v>0</v>
      </c>
      <c r="AT16" s="297">
        <v>0</v>
      </c>
      <c r="AU16" s="297">
        <v>0</v>
      </c>
      <c r="AV16" s="297">
        <v>0</v>
      </c>
      <c r="AW16" s="297">
        <v>0</v>
      </c>
      <c r="AX16" s="297">
        <f t="shared" si="15"/>
        <v>0</v>
      </c>
      <c r="AY16" s="297">
        <f t="shared" si="16"/>
        <v>0</v>
      </c>
      <c r="AZ16" s="297">
        <v>0</v>
      </c>
      <c r="BA16" s="297">
        <v>0</v>
      </c>
      <c r="BB16" s="297">
        <v>0</v>
      </c>
      <c r="BC16" s="297">
        <v>0</v>
      </c>
      <c r="BD16" s="297">
        <v>0</v>
      </c>
      <c r="BE16" s="297">
        <v>0</v>
      </c>
      <c r="BF16" s="297">
        <f t="shared" si="17"/>
        <v>0</v>
      </c>
      <c r="BG16" s="297">
        <v>0</v>
      </c>
      <c r="BH16" s="297">
        <v>0</v>
      </c>
      <c r="BI16" s="297">
        <v>0</v>
      </c>
      <c r="BJ16" s="297">
        <v>0</v>
      </c>
      <c r="BK16" s="297">
        <v>0</v>
      </c>
      <c r="BL16" s="297">
        <v>0</v>
      </c>
      <c r="BM16" s="297">
        <f t="shared" si="18"/>
        <v>0</v>
      </c>
      <c r="BN16" s="297">
        <f t="shared" si="19"/>
        <v>0</v>
      </c>
      <c r="BO16" s="297">
        <v>0</v>
      </c>
      <c r="BP16" s="297">
        <v>0</v>
      </c>
      <c r="BQ16" s="297">
        <v>0</v>
      </c>
      <c r="BR16" s="297">
        <v>0</v>
      </c>
      <c r="BS16" s="297">
        <v>0</v>
      </c>
      <c r="BT16" s="297">
        <v>0</v>
      </c>
      <c r="BU16" s="297">
        <f t="shared" si="20"/>
        <v>0</v>
      </c>
      <c r="BV16" s="297">
        <v>0</v>
      </c>
      <c r="BW16" s="297">
        <v>0</v>
      </c>
      <c r="BX16" s="297">
        <v>0</v>
      </c>
      <c r="BY16" s="297">
        <v>0</v>
      </c>
      <c r="BZ16" s="297">
        <v>0</v>
      </c>
      <c r="CA16" s="297">
        <v>0</v>
      </c>
      <c r="CB16" s="297">
        <f t="shared" si="21"/>
        <v>0</v>
      </c>
      <c r="CC16" s="297">
        <f t="shared" si="22"/>
        <v>0</v>
      </c>
      <c r="CD16" s="297">
        <v>0</v>
      </c>
      <c r="CE16" s="297">
        <v>0</v>
      </c>
      <c r="CF16" s="297">
        <v>0</v>
      </c>
      <c r="CG16" s="297">
        <v>0</v>
      </c>
      <c r="CH16" s="297">
        <v>0</v>
      </c>
      <c r="CI16" s="297">
        <v>0</v>
      </c>
      <c r="CJ16" s="297">
        <f t="shared" si="23"/>
        <v>0</v>
      </c>
      <c r="CK16" s="297">
        <v>0</v>
      </c>
      <c r="CL16" s="297">
        <v>0</v>
      </c>
      <c r="CM16" s="297">
        <v>0</v>
      </c>
      <c r="CN16" s="297">
        <v>0</v>
      </c>
      <c r="CO16" s="297">
        <v>0</v>
      </c>
      <c r="CP16" s="297">
        <v>0</v>
      </c>
      <c r="CQ16" s="297">
        <f t="shared" si="24"/>
        <v>0</v>
      </c>
      <c r="CR16" s="297">
        <f t="shared" si="25"/>
        <v>0</v>
      </c>
      <c r="CS16" s="297">
        <v>0</v>
      </c>
      <c r="CT16" s="297">
        <v>0</v>
      </c>
      <c r="CU16" s="297">
        <v>0</v>
      </c>
      <c r="CV16" s="297">
        <v>0</v>
      </c>
      <c r="CW16" s="297">
        <v>0</v>
      </c>
      <c r="CX16" s="297">
        <v>0</v>
      </c>
      <c r="CY16" s="297">
        <f t="shared" si="26"/>
        <v>0</v>
      </c>
      <c r="CZ16" s="297">
        <v>0</v>
      </c>
      <c r="DA16" s="297">
        <v>0</v>
      </c>
      <c r="DB16" s="297">
        <v>0</v>
      </c>
      <c r="DC16" s="297">
        <v>0</v>
      </c>
      <c r="DD16" s="297">
        <v>0</v>
      </c>
      <c r="DE16" s="297">
        <v>0</v>
      </c>
      <c r="DF16" s="297">
        <f t="shared" si="27"/>
        <v>0</v>
      </c>
      <c r="DG16" s="297">
        <f t="shared" si="28"/>
        <v>0</v>
      </c>
      <c r="DH16" s="297">
        <v>0</v>
      </c>
      <c r="DI16" s="297">
        <v>0</v>
      </c>
      <c r="DJ16" s="297">
        <v>0</v>
      </c>
      <c r="DK16" s="297">
        <v>0</v>
      </c>
      <c r="DL16" s="297">
        <v>0</v>
      </c>
      <c r="DM16" s="297">
        <v>0</v>
      </c>
      <c r="DN16" s="297">
        <f t="shared" si="29"/>
        <v>0</v>
      </c>
      <c r="DO16" s="297">
        <v>0</v>
      </c>
      <c r="DP16" s="297">
        <v>0</v>
      </c>
      <c r="DQ16" s="297">
        <v>0</v>
      </c>
      <c r="DR16" s="297">
        <v>0</v>
      </c>
      <c r="DS16" s="297">
        <v>0</v>
      </c>
      <c r="DT16" s="297">
        <v>0</v>
      </c>
      <c r="DU16" s="297">
        <f t="shared" si="30"/>
        <v>750</v>
      </c>
      <c r="DV16" s="297">
        <v>650</v>
      </c>
      <c r="DW16" s="297">
        <v>0</v>
      </c>
      <c r="DX16" s="297">
        <v>100</v>
      </c>
      <c r="DY16" s="297">
        <v>0</v>
      </c>
      <c r="DZ16" s="297">
        <f t="shared" si="31"/>
        <v>0</v>
      </c>
      <c r="EA16" s="297">
        <f t="shared" si="32"/>
        <v>0</v>
      </c>
      <c r="EB16" s="297">
        <v>0</v>
      </c>
      <c r="EC16" s="297">
        <v>0</v>
      </c>
      <c r="ED16" s="297">
        <v>0</v>
      </c>
      <c r="EE16" s="297">
        <v>0</v>
      </c>
      <c r="EF16" s="297">
        <v>0</v>
      </c>
      <c r="EG16" s="297">
        <v>0</v>
      </c>
      <c r="EH16" s="297">
        <f t="shared" si="33"/>
        <v>0</v>
      </c>
      <c r="EI16" s="297">
        <v>0</v>
      </c>
      <c r="EJ16" s="297">
        <v>0</v>
      </c>
      <c r="EK16" s="297">
        <v>0</v>
      </c>
      <c r="EL16" s="297">
        <v>0</v>
      </c>
      <c r="EM16" s="297">
        <v>0</v>
      </c>
      <c r="EN16" s="297">
        <v>0</v>
      </c>
    </row>
    <row r="17" spans="1:144" s="282" customFormat="1" ht="12" customHeight="1">
      <c r="A17" s="277" t="s">
        <v>561</v>
      </c>
      <c r="B17" s="278" t="s">
        <v>581</v>
      </c>
      <c r="C17" s="277" t="s">
        <v>582</v>
      </c>
      <c r="D17" s="297">
        <f t="shared" si="5"/>
        <v>14861</v>
      </c>
      <c r="E17" s="297">
        <f t="shared" si="6"/>
        <v>12972</v>
      </c>
      <c r="F17" s="297">
        <f t="shared" si="7"/>
        <v>11845</v>
      </c>
      <c r="G17" s="297">
        <v>11845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f t="shared" si="8"/>
        <v>1127</v>
      </c>
      <c r="N17" s="297">
        <v>0</v>
      </c>
      <c r="O17" s="297">
        <v>1077</v>
      </c>
      <c r="P17" s="297">
        <v>50</v>
      </c>
      <c r="Q17" s="297">
        <v>0</v>
      </c>
      <c r="R17" s="297">
        <v>0</v>
      </c>
      <c r="S17" s="297">
        <v>0</v>
      </c>
      <c r="T17" s="297">
        <f t="shared" si="9"/>
        <v>179</v>
      </c>
      <c r="U17" s="297">
        <f t="shared" si="10"/>
        <v>67</v>
      </c>
      <c r="V17" s="297">
        <v>0</v>
      </c>
      <c r="W17" s="297">
        <v>0</v>
      </c>
      <c r="X17" s="297">
        <v>0</v>
      </c>
      <c r="Y17" s="297">
        <v>0</v>
      </c>
      <c r="Z17" s="297">
        <v>0</v>
      </c>
      <c r="AA17" s="297">
        <v>67</v>
      </c>
      <c r="AB17" s="297">
        <f t="shared" si="11"/>
        <v>112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112</v>
      </c>
      <c r="AI17" s="297">
        <f t="shared" si="12"/>
        <v>0</v>
      </c>
      <c r="AJ17" s="297">
        <f t="shared" si="13"/>
        <v>0</v>
      </c>
      <c r="AK17" s="297">
        <v>0</v>
      </c>
      <c r="AL17" s="297">
        <v>0</v>
      </c>
      <c r="AM17" s="297">
        <v>0</v>
      </c>
      <c r="AN17" s="297">
        <v>0</v>
      </c>
      <c r="AO17" s="297">
        <v>0</v>
      </c>
      <c r="AP17" s="297">
        <v>0</v>
      </c>
      <c r="AQ17" s="297">
        <f t="shared" si="14"/>
        <v>0</v>
      </c>
      <c r="AR17" s="297">
        <v>0</v>
      </c>
      <c r="AS17" s="297">
        <v>0</v>
      </c>
      <c r="AT17" s="297">
        <v>0</v>
      </c>
      <c r="AU17" s="297">
        <v>0</v>
      </c>
      <c r="AV17" s="297">
        <v>0</v>
      </c>
      <c r="AW17" s="297">
        <v>0</v>
      </c>
      <c r="AX17" s="297">
        <f t="shared" si="15"/>
        <v>0</v>
      </c>
      <c r="AY17" s="297">
        <f t="shared" si="16"/>
        <v>0</v>
      </c>
      <c r="AZ17" s="297">
        <v>0</v>
      </c>
      <c r="BA17" s="297">
        <v>0</v>
      </c>
      <c r="BB17" s="297">
        <v>0</v>
      </c>
      <c r="BC17" s="297">
        <v>0</v>
      </c>
      <c r="BD17" s="297">
        <v>0</v>
      </c>
      <c r="BE17" s="297">
        <v>0</v>
      </c>
      <c r="BF17" s="297">
        <f t="shared" si="17"/>
        <v>0</v>
      </c>
      <c r="BG17" s="297">
        <v>0</v>
      </c>
      <c r="BH17" s="297">
        <v>0</v>
      </c>
      <c r="BI17" s="297">
        <v>0</v>
      </c>
      <c r="BJ17" s="297">
        <v>0</v>
      </c>
      <c r="BK17" s="297">
        <v>0</v>
      </c>
      <c r="BL17" s="297">
        <v>0</v>
      </c>
      <c r="BM17" s="297">
        <f t="shared" si="18"/>
        <v>0</v>
      </c>
      <c r="BN17" s="297">
        <f t="shared" si="19"/>
        <v>0</v>
      </c>
      <c r="BO17" s="297">
        <v>0</v>
      </c>
      <c r="BP17" s="297">
        <v>0</v>
      </c>
      <c r="BQ17" s="297">
        <v>0</v>
      </c>
      <c r="BR17" s="297">
        <v>0</v>
      </c>
      <c r="BS17" s="297">
        <v>0</v>
      </c>
      <c r="BT17" s="297">
        <v>0</v>
      </c>
      <c r="BU17" s="297">
        <f t="shared" si="20"/>
        <v>0</v>
      </c>
      <c r="BV17" s="297">
        <v>0</v>
      </c>
      <c r="BW17" s="297">
        <v>0</v>
      </c>
      <c r="BX17" s="297">
        <v>0</v>
      </c>
      <c r="BY17" s="297">
        <v>0</v>
      </c>
      <c r="BZ17" s="297">
        <v>0</v>
      </c>
      <c r="CA17" s="297">
        <v>0</v>
      </c>
      <c r="CB17" s="297">
        <f t="shared" si="21"/>
        <v>0</v>
      </c>
      <c r="CC17" s="297">
        <f t="shared" si="22"/>
        <v>0</v>
      </c>
      <c r="CD17" s="297">
        <v>0</v>
      </c>
      <c r="CE17" s="297">
        <v>0</v>
      </c>
      <c r="CF17" s="297">
        <v>0</v>
      </c>
      <c r="CG17" s="297">
        <v>0</v>
      </c>
      <c r="CH17" s="297">
        <v>0</v>
      </c>
      <c r="CI17" s="297">
        <v>0</v>
      </c>
      <c r="CJ17" s="297">
        <f t="shared" si="23"/>
        <v>0</v>
      </c>
      <c r="CK17" s="297">
        <v>0</v>
      </c>
      <c r="CL17" s="297">
        <v>0</v>
      </c>
      <c r="CM17" s="297">
        <v>0</v>
      </c>
      <c r="CN17" s="297">
        <v>0</v>
      </c>
      <c r="CO17" s="297">
        <v>0</v>
      </c>
      <c r="CP17" s="297">
        <v>0</v>
      </c>
      <c r="CQ17" s="297">
        <f t="shared" si="24"/>
        <v>461</v>
      </c>
      <c r="CR17" s="297">
        <f t="shared" si="25"/>
        <v>461</v>
      </c>
      <c r="CS17" s="297">
        <v>0</v>
      </c>
      <c r="CT17" s="297">
        <v>0</v>
      </c>
      <c r="CU17" s="297">
        <v>0</v>
      </c>
      <c r="CV17" s="297">
        <v>461</v>
      </c>
      <c r="CW17" s="297">
        <v>0</v>
      </c>
      <c r="CX17" s="297">
        <v>0</v>
      </c>
      <c r="CY17" s="297">
        <f t="shared" si="26"/>
        <v>0</v>
      </c>
      <c r="CZ17" s="297">
        <v>0</v>
      </c>
      <c r="DA17" s="297">
        <v>0</v>
      </c>
      <c r="DB17" s="297">
        <v>0</v>
      </c>
      <c r="DC17" s="297">
        <v>0</v>
      </c>
      <c r="DD17" s="297">
        <v>0</v>
      </c>
      <c r="DE17" s="297">
        <v>0</v>
      </c>
      <c r="DF17" s="297">
        <f t="shared" si="27"/>
        <v>0</v>
      </c>
      <c r="DG17" s="297">
        <f t="shared" si="28"/>
        <v>0</v>
      </c>
      <c r="DH17" s="297">
        <v>0</v>
      </c>
      <c r="DI17" s="297">
        <v>0</v>
      </c>
      <c r="DJ17" s="297">
        <v>0</v>
      </c>
      <c r="DK17" s="297">
        <v>0</v>
      </c>
      <c r="DL17" s="297">
        <v>0</v>
      </c>
      <c r="DM17" s="297">
        <v>0</v>
      </c>
      <c r="DN17" s="297">
        <f t="shared" si="29"/>
        <v>0</v>
      </c>
      <c r="DO17" s="297">
        <v>0</v>
      </c>
      <c r="DP17" s="297">
        <v>0</v>
      </c>
      <c r="DQ17" s="297">
        <v>0</v>
      </c>
      <c r="DR17" s="297">
        <v>0</v>
      </c>
      <c r="DS17" s="297">
        <v>0</v>
      </c>
      <c r="DT17" s="297">
        <v>0</v>
      </c>
      <c r="DU17" s="297">
        <f t="shared" si="30"/>
        <v>1249</v>
      </c>
      <c r="DV17" s="297">
        <v>1119</v>
      </c>
      <c r="DW17" s="297">
        <v>0</v>
      </c>
      <c r="DX17" s="297">
        <v>130</v>
      </c>
      <c r="DY17" s="297">
        <v>0</v>
      </c>
      <c r="DZ17" s="297">
        <f t="shared" si="31"/>
        <v>0</v>
      </c>
      <c r="EA17" s="297">
        <f t="shared" si="32"/>
        <v>0</v>
      </c>
      <c r="EB17" s="297">
        <v>0</v>
      </c>
      <c r="EC17" s="297">
        <v>0</v>
      </c>
      <c r="ED17" s="297">
        <v>0</v>
      </c>
      <c r="EE17" s="297">
        <v>0</v>
      </c>
      <c r="EF17" s="297">
        <v>0</v>
      </c>
      <c r="EG17" s="297">
        <v>0</v>
      </c>
      <c r="EH17" s="297">
        <f t="shared" si="33"/>
        <v>0</v>
      </c>
      <c r="EI17" s="297">
        <v>0</v>
      </c>
      <c r="EJ17" s="297">
        <v>0</v>
      </c>
      <c r="EK17" s="297">
        <v>0</v>
      </c>
      <c r="EL17" s="297">
        <v>0</v>
      </c>
      <c r="EM17" s="297">
        <v>0</v>
      </c>
      <c r="EN17" s="297">
        <v>0</v>
      </c>
    </row>
    <row r="18" spans="1:144" s="282" customFormat="1" ht="12" customHeight="1">
      <c r="A18" s="277" t="s">
        <v>561</v>
      </c>
      <c r="B18" s="278" t="s">
        <v>583</v>
      </c>
      <c r="C18" s="277" t="s">
        <v>584</v>
      </c>
      <c r="D18" s="297">
        <f t="shared" si="5"/>
        <v>10908</v>
      </c>
      <c r="E18" s="297">
        <f t="shared" si="6"/>
        <v>8994</v>
      </c>
      <c r="F18" s="297">
        <f t="shared" si="7"/>
        <v>8617</v>
      </c>
      <c r="G18" s="297">
        <v>0</v>
      </c>
      <c r="H18" s="297">
        <v>8617</v>
      </c>
      <c r="I18" s="297">
        <v>0</v>
      </c>
      <c r="J18" s="297">
        <v>0</v>
      </c>
      <c r="K18" s="297">
        <v>0</v>
      </c>
      <c r="L18" s="297">
        <v>0</v>
      </c>
      <c r="M18" s="297">
        <f t="shared" si="8"/>
        <v>377</v>
      </c>
      <c r="N18" s="297">
        <v>0</v>
      </c>
      <c r="O18" s="297">
        <v>377</v>
      </c>
      <c r="P18" s="297">
        <v>0</v>
      </c>
      <c r="Q18" s="297">
        <v>0</v>
      </c>
      <c r="R18" s="297">
        <v>0</v>
      </c>
      <c r="S18" s="297">
        <v>0</v>
      </c>
      <c r="T18" s="297">
        <f t="shared" si="9"/>
        <v>767</v>
      </c>
      <c r="U18" s="297">
        <f t="shared" si="10"/>
        <v>598</v>
      </c>
      <c r="V18" s="297">
        <v>0</v>
      </c>
      <c r="W18" s="297">
        <v>0</v>
      </c>
      <c r="X18" s="297">
        <v>231</v>
      </c>
      <c r="Y18" s="297">
        <v>179</v>
      </c>
      <c r="Z18" s="297">
        <v>0</v>
      </c>
      <c r="AA18" s="297">
        <v>188</v>
      </c>
      <c r="AB18" s="297">
        <f t="shared" si="11"/>
        <v>169</v>
      </c>
      <c r="AC18" s="297">
        <v>0</v>
      </c>
      <c r="AD18" s="297">
        <v>0</v>
      </c>
      <c r="AE18" s="297">
        <v>40</v>
      </c>
      <c r="AF18" s="297">
        <v>0</v>
      </c>
      <c r="AG18" s="297">
        <v>0</v>
      </c>
      <c r="AH18" s="297">
        <v>129</v>
      </c>
      <c r="AI18" s="297">
        <f t="shared" si="12"/>
        <v>0</v>
      </c>
      <c r="AJ18" s="297">
        <f t="shared" si="13"/>
        <v>0</v>
      </c>
      <c r="AK18" s="297">
        <v>0</v>
      </c>
      <c r="AL18" s="297">
        <v>0</v>
      </c>
      <c r="AM18" s="297">
        <v>0</v>
      </c>
      <c r="AN18" s="297">
        <v>0</v>
      </c>
      <c r="AO18" s="297">
        <v>0</v>
      </c>
      <c r="AP18" s="297">
        <v>0</v>
      </c>
      <c r="AQ18" s="297">
        <f t="shared" si="14"/>
        <v>0</v>
      </c>
      <c r="AR18" s="297">
        <v>0</v>
      </c>
      <c r="AS18" s="297">
        <v>0</v>
      </c>
      <c r="AT18" s="297">
        <v>0</v>
      </c>
      <c r="AU18" s="297">
        <v>0</v>
      </c>
      <c r="AV18" s="297">
        <v>0</v>
      </c>
      <c r="AW18" s="297">
        <v>0</v>
      </c>
      <c r="AX18" s="297">
        <f t="shared" si="15"/>
        <v>0</v>
      </c>
      <c r="AY18" s="297">
        <f t="shared" si="16"/>
        <v>0</v>
      </c>
      <c r="AZ18" s="297">
        <v>0</v>
      </c>
      <c r="BA18" s="297">
        <v>0</v>
      </c>
      <c r="BB18" s="297">
        <v>0</v>
      </c>
      <c r="BC18" s="297">
        <v>0</v>
      </c>
      <c r="BD18" s="297">
        <v>0</v>
      </c>
      <c r="BE18" s="297">
        <v>0</v>
      </c>
      <c r="BF18" s="297">
        <f t="shared" si="17"/>
        <v>0</v>
      </c>
      <c r="BG18" s="297">
        <v>0</v>
      </c>
      <c r="BH18" s="297">
        <v>0</v>
      </c>
      <c r="BI18" s="297">
        <v>0</v>
      </c>
      <c r="BJ18" s="297">
        <v>0</v>
      </c>
      <c r="BK18" s="297">
        <v>0</v>
      </c>
      <c r="BL18" s="297">
        <v>0</v>
      </c>
      <c r="BM18" s="297">
        <f t="shared" si="18"/>
        <v>0</v>
      </c>
      <c r="BN18" s="297">
        <f t="shared" si="19"/>
        <v>0</v>
      </c>
      <c r="BO18" s="297">
        <v>0</v>
      </c>
      <c r="BP18" s="297">
        <v>0</v>
      </c>
      <c r="BQ18" s="297">
        <v>0</v>
      </c>
      <c r="BR18" s="297">
        <v>0</v>
      </c>
      <c r="BS18" s="297">
        <v>0</v>
      </c>
      <c r="BT18" s="297">
        <v>0</v>
      </c>
      <c r="BU18" s="297">
        <f t="shared" si="20"/>
        <v>0</v>
      </c>
      <c r="BV18" s="297">
        <v>0</v>
      </c>
      <c r="BW18" s="297">
        <v>0</v>
      </c>
      <c r="BX18" s="297">
        <v>0</v>
      </c>
      <c r="BY18" s="297">
        <v>0</v>
      </c>
      <c r="BZ18" s="297">
        <v>0</v>
      </c>
      <c r="CA18" s="297">
        <v>0</v>
      </c>
      <c r="CB18" s="297">
        <f t="shared" si="21"/>
        <v>0</v>
      </c>
      <c r="CC18" s="297">
        <f t="shared" si="22"/>
        <v>0</v>
      </c>
      <c r="CD18" s="297">
        <v>0</v>
      </c>
      <c r="CE18" s="297">
        <v>0</v>
      </c>
      <c r="CF18" s="297">
        <v>0</v>
      </c>
      <c r="CG18" s="297">
        <v>0</v>
      </c>
      <c r="CH18" s="297">
        <v>0</v>
      </c>
      <c r="CI18" s="297">
        <v>0</v>
      </c>
      <c r="CJ18" s="297">
        <f t="shared" si="23"/>
        <v>0</v>
      </c>
      <c r="CK18" s="297">
        <v>0</v>
      </c>
      <c r="CL18" s="297">
        <v>0</v>
      </c>
      <c r="CM18" s="297">
        <v>0</v>
      </c>
      <c r="CN18" s="297">
        <v>0</v>
      </c>
      <c r="CO18" s="297">
        <v>0</v>
      </c>
      <c r="CP18" s="297">
        <v>0</v>
      </c>
      <c r="CQ18" s="297">
        <f t="shared" si="24"/>
        <v>0</v>
      </c>
      <c r="CR18" s="297">
        <f t="shared" si="25"/>
        <v>0</v>
      </c>
      <c r="CS18" s="297">
        <v>0</v>
      </c>
      <c r="CT18" s="297">
        <v>0</v>
      </c>
      <c r="CU18" s="297">
        <v>0</v>
      </c>
      <c r="CV18" s="297">
        <v>0</v>
      </c>
      <c r="CW18" s="297">
        <v>0</v>
      </c>
      <c r="CX18" s="297">
        <v>0</v>
      </c>
      <c r="CY18" s="297">
        <f t="shared" si="26"/>
        <v>0</v>
      </c>
      <c r="CZ18" s="297">
        <v>0</v>
      </c>
      <c r="DA18" s="297">
        <v>0</v>
      </c>
      <c r="DB18" s="297">
        <v>0</v>
      </c>
      <c r="DC18" s="297">
        <v>0</v>
      </c>
      <c r="DD18" s="297">
        <v>0</v>
      </c>
      <c r="DE18" s="297">
        <v>0</v>
      </c>
      <c r="DF18" s="297">
        <f t="shared" si="27"/>
        <v>0</v>
      </c>
      <c r="DG18" s="297">
        <f t="shared" si="28"/>
        <v>0</v>
      </c>
      <c r="DH18" s="297">
        <v>0</v>
      </c>
      <c r="DI18" s="297">
        <v>0</v>
      </c>
      <c r="DJ18" s="297">
        <v>0</v>
      </c>
      <c r="DK18" s="297">
        <v>0</v>
      </c>
      <c r="DL18" s="297">
        <v>0</v>
      </c>
      <c r="DM18" s="297">
        <v>0</v>
      </c>
      <c r="DN18" s="297">
        <f t="shared" si="29"/>
        <v>0</v>
      </c>
      <c r="DO18" s="297">
        <v>0</v>
      </c>
      <c r="DP18" s="297">
        <v>0</v>
      </c>
      <c r="DQ18" s="297">
        <v>0</v>
      </c>
      <c r="DR18" s="297">
        <v>0</v>
      </c>
      <c r="DS18" s="297">
        <v>0</v>
      </c>
      <c r="DT18" s="297">
        <v>0</v>
      </c>
      <c r="DU18" s="297">
        <f t="shared" si="30"/>
        <v>1147</v>
      </c>
      <c r="DV18" s="297">
        <v>1087</v>
      </c>
      <c r="DW18" s="297">
        <v>0</v>
      </c>
      <c r="DX18" s="297">
        <v>60</v>
      </c>
      <c r="DY18" s="297">
        <v>0</v>
      </c>
      <c r="DZ18" s="297">
        <f t="shared" si="31"/>
        <v>0</v>
      </c>
      <c r="EA18" s="297">
        <f t="shared" si="32"/>
        <v>0</v>
      </c>
      <c r="EB18" s="297">
        <v>0</v>
      </c>
      <c r="EC18" s="297">
        <v>0</v>
      </c>
      <c r="ED18" s="297">
        <v>0</v>
      </c>
      <c r="EE18" s="297">
        <v>0</v>
      </c>
      <c r="EF18" s="297">
        <v>0</v>
      </c>
      <c r="EG18" s="297">
        <v>0</v>
      </c>
      <c r="EH18" s="297">
        <f t="shared" si="33"/>
        <v>0</v>
      </c>
      <c r="EI18" s="297">
        <v>0</v>
      </c>
      <c r="EJ18" s="297">
        <v>0</v>
      </c>
      <c r="EK18" s="297">
        <v>0</v>
      </c>
      <c r="EL18" s="297">
        <v>0</v>
      </c>
      <c r="EM18" s="297">
        <v>0</v>
      </c>
      <c r="EN18" s="297">
        <v>0</v>
      </c>
    </row>
    <row r="19" spans="1:144" s="282" customFormat="1" ht="12" customHeight="1">
      <c r="A19" s="277" t="s">
        <v>561</v>
      </c>
      <c r="B19" s="278" t="s">
        <v>585</v>
      </c>
      <c r="C19" s="277" t="s">
        <v>586</v>
      </c>
      <c r="D19" s="297">
        <f t="shared" si="5"/>
        <v>10445</v>
      </c>
      <c r="E19" s="297">
        <f t="shared" si="6"/>
        <v>8748</v>
      </c>
      <c r="F19" s="297">
        <f t="shared" si="7"/>
        <v>7133</v>
      </c>
      <c r="G19" s="297">
        <v>0</v>
      </c>
      <c r="H19" s="297">
        <v>7133</v>
      </c>
      <c r="I19" s="297">
        <v>0</v>
      </c>
      <c r="J19" s="297">
        <v>0</v>
      </c>
      <c r="K19" s="297">
        <v>0</v>
      </c>
      <c r="L19" s="297">
        <v>0</v>
      </c>
      <c r="M19" s="297">
        <f t="shared" si="8"/>
        <v>1615</v>
      </c>
      <c r="N19" s="297">
        <v>0</v>
      </c>
      <c r="O19" s="297">
        <v>1615</v>
      </c>
      <c r="P19" s="297">
        <v>0</v>
      </c>
      <c r="Q19" s="297">
        <v>0</v>
      </c>
      <c r="R19" s="297">
        <v>0</v>
      </c>
      <c r="S19" s="297">
        <v>0</v>
      </c>
      <c r="T19" s="297">
        <f t="shared" si="9"/>
        <v>659</v>
      </c>
      <c r="U19" s="297">
        <f t="shared" si="10"/>
        <v>445</v>
      </c>
      <c r="V19" s="297">
        <v>0</v>
      </c>
      <c r="W19" s="297">
        <v>0</v>
      </c>
      <c r="X19" s="297">
        <v>291</v>
      </c>
      <c r="Y19" s="297">
        <v>120</v>
      </c>
      <c r="Z19" s="297">
        <v>0</v>
      </c>
      <c r="AA19" s="297">
        <v>34</v>
      </c>
      <c r="AB19" s="297">
        <f t="shared" si="11"/>
        <v>214</v>
      </c>
      <c r="AC19" s="297">
        <v>0</v>
      </c>
      <c r="AD19" s="297">
        <v>0</v>
      </c>
      <c r="AE19" s="297">
        <v>0</v>
      </c>
      <c r="AF19" s="297">
        <v>0</v>
      </c>
      <c r="AG19" s="297">
        <v>0</v>
      </c>
      <c r="AH19" s="297">
        <v>214</v>
      </c>
      <c r="AI19" s="297">
        <f t="shared" si="12"/>
        <v>0</v>
      </c>
      <c r="AJ19" s="297">
        <f t="shared" si="13"/>
        <v>0</v>
      </c>
      <c r="AK19" s="297">
        <v>0</v>
      </c>
      <c r="AL19" s="297">
        <v>0</v>
      </c>
      <c r="AM19" s="297">
        <v>0</v>
      </c>
      <c r="AN19" s="297">
        <v>0</v>
      </c>
      <c r="AO19" s="297">
        <v>0</v>
      </c>
      <c r="AP19" s="297">
        <v>0</v>
      </c>
      <c r="AQ19" s="297">
        <f t="shared" si="14"/>
        <v>0</v>
      </c>
      <c r="AR19" s="297">
        <v>0</v>
      </c>
      <c r="AS19" s="297">
        <v>0</v>
      </c>
      <c r="AT19" s="297">
        <v>0</v>
      </c>
      <c r="AU19" s="297">
        <v>0</v>
      </c>
      <c r="AV19" s="297">
        <v>0</v>
      </c>
      <c r="AW19" s="297">
        <v>0</v>
      </c>
      <c r="AX19" s="297">
        <f t="shared" si="15"/>
        <v>0</v>
      </c>
      <c r="AY19" s="297">
        <f t="shared" si="16"/>
        <v>0</v>
      </c>
      <c r="AZ19" s="297">
        <v>0</v>
      </c>
      <c r="BA19" s="297">
        <v>0</v>
      </c>
      <c r="BB19" s="297">
        <v>0</v>
      </c>
      <c r="BC19" s="297">
        <v>0</v>
      </c>
      <c r="BD19" s="297">
        <v>0</v>
      </c>
      <c r="BE19" s="297">
        <v>0</v>
      </c>
      <c r="BF19" s="297">
        <f t="shared" si="17"/>
        <v>0</v>
      </c>
      <c r="BG19" s="297">
        <v>0</v>
      </c>
      <c r="BH19" s="297">
        <v>0</v>
      </c>
      <c r="BI19" s="297">
        <v>0</v>
      </c>
      <c r="BJ19" s="297">
        <v>0</v>
      </c>
      <c r="BK19" s="297">
        <v>0</v>
      </c>
      <c r="BL19" s="297">
        <v>0</v>
      </c>
      <c r="BM19" s="297">
        <f t="shared" si="18"/>
        <v>0</v>
      </c>
      <c r="BN19" s="297">
        <f t="shared" si="19"/>
        <v>0</v>
      </c>
      <c r="BO19" s="297">
        <v>0</v>
      </c>
      <c r="BP19" s="297">
        <v>0</v>
      </c>
      <c r="BQ19" s="297">
        <v>0</v>
      </c>
      <c r="BR19" s="297">
        <v>0</v>
      </c>
      <c r="BS19" s="297">
        <v>0</v>
      </c>
      <c r="BT19" s="297">
        <v>0</v>
      </c>
      <c r="BU19" s="297">
        <f t="shared" si="20"/>
        <v>0</v>
      </c>
      <c r="BV19" s="297">
        <v>0</v>
      </c>
      <c r="BW19" s="297">
        <v>0</v>
      </c>
      <c r="BX19" s="297">
        <v>0</v>
      </c>
      <c r="BY19" s="297">
        <v>0</v>
      </c>
      <c r="BZ19" s="297">
        <v>0</v>
      </c>
      <c r="CA19" s="297">
        <v>0</v>
      </c>
      <c r="CB19" s="297">
        <f t="shared" si="21"/>
        <v>0</v>
      </c>
      <c r="CC19" s="297">
        <f t="shared" si="22"/>
        <v>0</v>
      </c>
      <c r="CD19" s="297">
        <v>0</v>
      </c>
      <c r="CE19" s="297">
        <v>0</v>
      </c>
      <c r="CF19" s="297">
        <v>0</v>
      </c>
      <c r="CG19" s="297">
        <v>0</v>
      </c>
      <c r="CH19" s="297">
        <v>0</v>
      </c>
      <c r="CI19" s="297">
        <v>0</v>
      </c>
      <c r="CJ19" s="297">
        <f t="shared" si="23"/>
        <v>0</v>
      </c>
      <c r="CK19" s="297">
        <v>0</v>
      </c>
      <c r="CL19" s="297">
        <v>0</v>
      </c>
      <c r="CM19" s="297">
        <v>0</v>
      </c>
      <c r="CN19" s="297">
        <v>0</v>
      </c>
      <c r="CO19" s="297">
        <v>0</v>
      </c>
      <c r="CP19" s="297">
        <v>0</v>
      </c>
      <c r="CQ19" s="297">
        <f t="shared" si="24"/>
        <v>491</v>
      </c>
      <c r="CR19" s="297">
        <f t="shared" si="25"/>
        <v>420</v>
      </c>
      <c r="CS19" s="297">
        <v>0</v>
      </c>
      <c r="CT19" s="297">
        <v>0</v>
      </c>
      <c r="CU19" s="297">
        <v>0</v>
      </c>
      <c r="CV19" s="297">
        <v>420</v>
      </c>
      <c r="CW19" s="297">
        <v>0</v>
      </c>
      <c r="CX19" s="297">
        <v>0</v>
      </c>
      <c r="CY19" s="297">
        <f t="shared" si="26"/>
        <v>71</v>
      </c>
      <c r="CZ19" s="297">
        <v>0</v>
      </c>
      <c r="DA19" s="297">
        <v>0</v>
      </c>
      <c r="DB19" s="297">
        <v>0</v>
      </c>
      <c r="DC19" s="297">
        <v>71</v>
      </c>
      <c r="DD19" s="297">
        <v>0</v>
      </c>
      <c r="DE19" s="297">
        <v>0</v>
      </c>
      <c r="DF19" s="297">
        <f t="shared" si="27"/>
        <v>0</v>
      </c>
      <c r="DG19" s="297">
        <f t="shared" si="28"/>
        <v>0</v>
      </c>
      <c r="DH19" s="297">
        <v>0</v>
      </c>
      <c r="DI19" s="297">
        <v>0</v>
      </c>
      <c r="DJ19" s="297">
        <v>0</v>
      </c>
      <c r="DK19" s="297">
        <v>0</v>
      </c>
      <c r="DL19" s="297">
        <v>0</v>
      </c>
      <c r="DM19" s="297">
        <v>0</v>
      </c>
      <c r="DN19" s="297">
        <f t="shared" si="29"/>
        <v>0</v>
      </c>
      <c r="DO19" s="297">
        <v>0</v>
      </c>
      <c r="DP19" s="297">
        <v>0</v>
      </c>
      <c r="DQ19" s="297">
        <v>0</v>
      </c>
      <c r="DR19" s="297">
        <v>0</v>
      </c>
      <c r="DS19" s="297">
        <v>0</v>
      </c>
      <c r="DT19" s="297">
        <v>0</v>
      </c>
      <c r="DU19" s="297">
        <f t="shared" si="30"/>
        <v>530</v>
      </c>
      <c r="DV19" s="297">
        <v>440</v>
      </c>
      <c r="DW19" s="297">
        <v>0</v>
      </c>
      <c r="DX19" s="297">
        <v>90</v>
      </c>
      <c r="DY19" s="297">
        <v>0</v>
      </c>
      <c r="DZ19" s="297">
        <f t="shared" si="31"/>
        <v>17</v>
      </c>
      <c r="EA19" s="297">
        <f t="shared" si="32"/>
        <v>0</v>
      </c>
      <c r="EB19" s="297">
        <v>0</v>
      </c>
      <c r="EC19" s="297">
        <v>0</v>
      </c>
      <c r="ED19" s="297">
        <v>0</v>
      </c>
      <c r="EE19" s="297">
        <v>0</v>
      </c>
      <c r="EF19" s="297">
        <v>0</v>
      </c>
      <c r="EG19" s="297">
        <v>0</v>
      </c>
      <c r="EH19" s="297">
        <f t="shared" si="33"/>
        <v>17</v>
      </c>
      <c r="EI19" s="297">
        <v>0</v>
      </c>
      <c r="EJ19" s="297">
        <v>0</v>
      </c>
      <c r="EK19" s="297">
        <v>0</v>
      </c>
      <c r="EL19" s="297">
        <v>0</v>
      </c>
      <c r="EM19" s="297">
        <v>17</v>
      </c>
      <c r="EN19" s="297">
        <v>0</v>
      </c>
    </row>
    <row r="20" spans="1:144" s="282" customFormat="1" ht="12" customHeight="1">
      <c r="A20" s="277" t="s">
        <v>561</v>
      </c>
      <c r="B20" s="278" t="s">
        <v>587</v>
      </c>
      <c r="C20" s="277" t="s">
        <v>588</v>
      </c>
      <c r="D20" s="297">
        <f t="shared" si="5"/>
        <v>37311</v>
      </c>
      <c r="E20" s="297">
        <f t="shared" si="6"/>
        <v>31756</v>
      </c>
      <c r="F20" s="297">
        <f t="shared" si="7"/>
        <v>31121</v>
      </c>
      <c r="G20" s="297">
        <v>0</v>
      </c>
      <c r="H20" s="297">
        <v>31114</v>
      </c>
      <c r="I20" s="297">
        <v>0</v>
      </c>
      <c r="J20" s="297">
        <v>0</v>
      </c>
      <c r="K20" s="297">
        <v>0</v>
      </c>
      <c r="L20" s="297">
        <v>7</v>
      </c>
      <c r="M20" s="297">
        <f t="shared" si="8"/>
        <v>635</v>
      </c>
      <c r="N20" s="297">
        <v>0</v>
      </c>
      <c r="O20" s="297">
        <v>635</v>
      </c>
      <c r="P20" s="297">
        <v>0</v>
      </c>
      <c r="Q20" s="297">
        <v>0</v>
      </c>
      <c r="R20" s="297">
        <v>0</v>
      </c>
      <c r="S20" s="297">
        <v>0</v>
      </c>
      <c r="T20" s="297">
        <f t="shared" si="9"/>
        <v>1703</v>
      </c>
      <c r="U20" s="297">
        <f t="shared" si="10"/>
        <v>1435</v>
      </c>
      <c r="V20" s="297">
        <v>0</v>
      </c>
      <c r="W20" s="297">
        <v>0</v>
      </c>
      <c r="X20" s="297">
        <v>1426</v>
      </c>
      <c r="Y20" s="297">
        <v>0</v>
      </c>
      <c r="Z20" s="297">
        <v>0</v>
      </c>
      <c r="AA20" s="297">
        <v>9</v>
      </c>
      <c r="AB20" s="297">
        <f t="shared" si="11"/>
        <v>268</v>
      </c>
      <c r="AC20" s="297">
        <v>0</v>
      </c>
      <c r="AD20" s="297">
        <v>0</v>
      </c>
      <c r="AE20" s="297">
        <v>268</v>
      </c>
      <c r="AF20" s="297">
        <v>0</v>
      </c>
      <c r="AG20" s="297">
        <v>0</v>
      </c>
      <c r="AH20" s="297">
        <v>0</v>
      </c>
      <c r="AI20" s="297">
        <f t="shared" si="12"/>
        <v>0</v>
      </c>
      <c r="AJ20" s="297">
        <f t="shared" si="13"/>
        <v>0</v>
      </c>
      <c r="AK20" s="297">
        <v>0</v>
      </c>
      <c r="AL20" s="297">
        <v>0</v>
      </c>
      <c r="AM20" s="297">
        <v>0</v>
      </c>
      <c r="AN20" s="297">
        <v>0</v>
      </c>
      <c r="AO20" s="297">
        <v>0</v>
      </c>
      <c r="AP20" s="297">
        <v>0</v>
      </c>
      <c r="AQ20" s="297">
        <f t="shared" si="14"/>
        <v>0</v>
      </c>
      <c r="AR20" s="297">
        <v>0</v>
      </c>
      <c r="AS20" s="297">
        <v>0</v>
      </c>
      <c r="AT20" s="297">
        <v>0</v>
      </c>
      <c r="AU20" s="297">
        <v>0</v>
      </c>
      <c r="AV20" s="297">
        <v>0</v>
      </c>
      <c r="AW20" s="297">
        <v>0</v>
      </c>
      <c r="AX20" s="297">
        <f t="shared" si="15"/>
        <v>0</v>
      </c>
      <c r="AY20" s="297">
        <f t="shared" si="16"/>
        <v>0</v>
      </c>
      <c r="AZ20" s="297">
        <v>0</v>
      </c>
      <c r="BA20" s="297">
        <v>0</v>
      </c>
      <c r="BB20" s="297">
        <v>0</v>
      </c>
      <c r="BC20" s="297">
        <v>0</v>
      </c>
      <c r="BD20" s="297">
        <v>0</v>
      </c>
      <c r="BE20" s="297">
        <v>0</v>
      </c>
      <c r="BF20" s="297">
        <f t="shared" si="17"/>
        <v>0</v>
      </c>
      <c r="BG20" s="297">
        <v>0</v>
      </c>
      <c r="BH20" s="297">
        <v>0</v>
      </c>
      <c r="BI20" s="297">
        <v>0</v>
      </c>
      <c r="BJ20" s="297">
        <v>0</v>
      </c>
      <c r="BK20" s="297">
        <v>0</v>
      </c>
      <c r="BL20" s="297">
        <v>0</v>
      </c>
      <c r="BM20" s="297">
        <f t="shared" si="18"/>
        <v>0</v>
      </c>
      <c r="BN20" s="297">
        <f t="shared" si="19"/>
        <v>0</v>
      </c>
      <c r="BO20" s="297">
        <v>0</v>
      </c>
      <c r="BP20" s="297">
        <v>0</v>
      </c>
      <c r="BQ20" s="297">
        <v>0</v>
      </c>
      <c r="BR20" s="297">
        <v>0</v>
      </c>
      <c r="BS20" s="297">
        <v>0</v>
      </c>
      <c r="BT20" s="297">
        <v>0</v>
      </c>
      <c r="BU20" s="297">
        <f t="shared" si="20"/>
        <v>0</v>
      </c>
      <c r="BV20" s="297">
        <v>0</v>
      </c>
      <c r="BW20" s="297">
        <v>0</v>
      </c>
      <c r="BX20" s="297">
        <v>0</v>
      </c>
      <c r="BY20" s="297">
        <v>0</v>
      </c>
      <c r="BZ20" s="297">
        <v>0</v>
      </c>
      <c r="CA20" s="297">
        <v>0</v>
      </c>
      <c r="CB20" s="297">
        <f t="shared" si="21"/>
        <v>0</v>
      </c>
      <c r="CC20" s="297">
        <f t="shared" si="22"/>
        <v>0</v>
      </c>
      <c r="CD20" s="297">
        <v>0</v>
      </c>
      <c r="CE20" s="297">
        <v>0</v>
      </c>
      <c r="CF20" s="297">
        <v>0</v>
      </c>
      <c r="CG20" s="297">
        <v>0</v>
      </c>
      <c r="CH20" s="297">
        <v>0</v>
      </c>
      <c r="CI20" s="297">
        <v>0</v>
      </c>
      <c r="CJ20" s="297">
        <f t="shared" si="23"/>
        <v>0</v>
      </c>
      <c r="CK20" s="297">
        <v>0</v>
      </c>
      <c r="CL20" s="297">
        <v>0</v>
      </c>
      <c r="CM20" s="297">
        <v>0</v>
      </c>
      <c r="CN20" s="297">
        <v>0</v>
      </c>
      <c r="CO20" s="297">
        <v>0</v>
      </c>
      <c r="CP20" s="297">
        <v>0</v>
      </c>
      <c r="CQ20" s="297">
        <f t="shared" si="24"/>
        <v>11</v>
      </c>
      <c r="CR20" s="297">
        <f t="shared" si="25"/>
        <v>11</v>
      </c>
      <c r="CS20" s="297">
        <v>0</v>
      </c>
      <c r="CT20" s="297">
        <v>0</v>
      </c>
      <c r="CU20" s="297">
        <v>0</v>
      </c>
      <c r="CV20" s="297">
        <v>0</v>
      </c>
      <c r="CW20" s="297">
        <v>0</v>
      </c>
      <c r="CX20" s="297">
        <v>11</v>
      </c>
      <c r="CY20" s="297">
        <f t="shared" si="26"/>
        <v>0</v>
      </c>
      <c r="CZ20" s="297">
        <v>0</v>
      </c>
      <c r="DA20" s="297">
        <v>0</v>
      </c>
      <c r="DB20" s="297">
        <v>0</v>
      </c>
      <c r="DC20" s="297">
        <v>0</v>
      </c>
      <c r="DD20" s="297">
        <v>0</v>
      </c>
      <c r="DE20" s="297">
        <v>0</v>
      </c>
      <c r="DF20" s="297">
        <f t="shared" si="27"/>
        <v>0</v>
      </c>
      <c r="DG20" s="297">
        <f t="shared" si="28"/>
        <v>0</v>
      </c>
      <c r="DH20" s="297">
        <v>0</v>
      </c>
      <c r="DI20" s="297">
        <v>0</v>
      </c>
      <c r="DJ20" s="297">
        <v>0</v>
      </c>
      <c r="DK20" s="297">
        <v>0</v>
      </c>
      <c r="DL20" s="297">
        <v>0</v>
      </c>
      <c r="DM20" s="297">
        <v>0</v>
      </c>
      <c r="DN20" s="297">
        <f t="shared" si="29"/>
        <v>0</v>
      </c>
      <c r="DO20" s="297">
        <v>0</v>
      </c>
      <c r="DP20" s="297">
        <v>0</v>
      </c>
      <c r="DQ20" s="297">
        <v>0</v>
      </c>
      <c r="DR20" s="297">
        <v>0</v>
      </c>
      <c r="DS20" s="297">
        <v>0</v>
      </c>
      <c r="DT20" s="297">
        <v>0</v>
      </c>
      <c r="DU20" s="297">
        <f t="shared" si="30"/>
        <v>3841</v>
      </c>
      <c r="DV20" s="297">
        <v>3775</v>
      </c>
      <c r="DW20" s="297">
        <v>0</v>
      </c>
      <c r="DX20" s="297">
        <v>66</v>
      </c>
      <c r="DY20" s="297">
        <v>0</v>
      </c>
      <c r="DZ20" s="297">
        <f t="shared" si="31"/>
        <v>0</v>
      </c>
      <c r="EA20" s="297">
        <f t="shared" si="32"/>
        <v>0</v>
      </c>
      <c r="EB20" s="297">
        <v>0</v>
      </c>
      <c r="EC20" s="297">
        <v>0</v>
      </c>
      <c r="ED20" s="297">
        <v>0</v>
      </c>
      <c r="EE20" s="297">
        <v>0</v>
      </c>
      <c r="EF20" s="297">
        <v>0</v>
      </c>
      <c r="EG20" s="297">
        <v>0</v>
      </c>
      <c r="EH20" s="297">
        <f t="shared" si="33"/>
        <v>0</v>
      </c>
      <c r="EI20" s="297">
        <v>0</v>
      </c>
      <c r="EJ20" s="297">
        <v>0</v>
      </c>
      <c r="EK20" s="297">
        <v>0</v>
      </c>
      <c r="EL20" s="297">
        <v>0</v>
      </c>
      <c r="EM20" s="297">
        <v>0</v>
      </c>
      <c r="EN20" s="297">
        <v>0</v>
      </c>
    </row>
    <row r="21" spans="1:144" s="282" customFormat="1" ht="12" customHeight="1">
      <c r="A21" s="277" t="s">
        <v>561</v>
      </c>
      <c r="B21" s="278" t="s">
        <v>589</v>
      </c>
      <c r="C21" s="277" t="s">
        <v>590</v>
      </c>
      <c r="D21" s="297">
        <f t="shared" si="5"/>
        <v>6378</v>
      </c>
      <c r="E21" s="297">
        <f t="shared" si="6"/>
        <v>5325</v>
      </c>
      <c r="F21" s="297">
        <f t="shared" si="7"/>
        <v>5113</v>
      </c>
      <c r="G21" s="297">
        <v>0</v>
      </c>
      <c r="H21" s="297">
        <v>5113</v>
      </c>
      <c r="I21" s="297">
        <v>0</v>
      </c>
      <c r="J21" s="297">
        <v>0</v>
      </c>
      <c r="K21" s="297">
        <v>0</v>
      </c>
      <c r="L21" s="297"/>
      <c r="M21" s="297">
        <f t="shared" si="8"/>
        <v>212</v>
      </c>
      <c r="N21" s="297">
        <v>0</v>
      </c>
      <c r="O21" s="297">
        <v>212</v>
      </c>
      <c r="P21" s="297">
        <v>0</v>
      </c>
      <c r="Q21" s="297">
        <v>0</v>
      </c>
      <c r="R21" s="297">
        <v>0</v>
      </c>
      <c r="S21" s="297">
        <v>0</v>
      </c>
      <c r="T21" s="297">
        <f t="shared" si="9"/>
        <v>243</v>
      </c>
      <c r="U21" s="297">
        <f t="shared" si="10"/>
        <v>110</v>
      </c>
      <c r="V21" s="297">
        <v>0</v>
      </c>
      <c r="W21" s="297">
        <v>0</v>
      </c>
      <c r="X21" s="297">
        <v>0</v>
      </c>
      <c r="Y21" s="297">
        <v>0</v>
      </c>
      <c r="Z21" s="297">
        <v>0</v>
      </c>
      <c r="AA21" s="297">
        <v>110</v>
      </c>
      <c r="AB21" s="297">
        <f t="shared" si="11"/>
        <v>133</v>
      </c>
      <c r="AC21" s="297">
        <v>0</v>
      </c>
      <c r="AD21" s="297">
        <v>0</v>
      </c>
      <c r="AE21" s="297">
        <v>0</v>
      </c>
      <c r="AF21" s="297">
        <v>0</v>
      </c>
      <c r="AG21" s="297">
        <v>0</v>
      </c>
      <c r="AH21" s="297">
        <v>133</v>
      </c>
      <c r="AI21" s="297">
        <f t="shared" si="12"/>
        <v>0</v>
      </c>
      <c r="AJ21" s="297">
        <f t="shared" si="13"/>
        <v>0</v>
      </c>
      <c r="AK21" s="297">
        <v>0</v>
      </c>
      <c r="AL21" s="297">
        <v>0</v>
      </c>
      <c r="AM21" s="297">
        <v>0</v>
      </c>
      <c r="AN21" s="297">
        <v>0</v>
      </c>
      <c r="AO21" s="297">
        <v>0</v>
      </c>
      <c r="AP21" s="297">
        <v>0</v>
      </c>
      <c r="AQ21" s="297">
        <f t="shared" si="14"/>
        <v>0</v>
      </c>
      <c r="AR21" s="297">
        <v>0</v>
      </c>
      <c r="AS21" s="297">
        <v>0</v>
      </c>
      <c r="AT21" s="297">
        <v>0</v>
      </c>
      <c r="AU21" s="297">
        <v>0</v>
      </c>
      <c r="AV21" s="297">
        <v>0</v>
      </c>
      <c r="AW21" s="297">
        <v>0</v>
      </c>
      <c r="AX21" s="297">
        <f t="shared" si="15"/>
        <v>0</v>
      </c>
      <c r="AY21" s="297">
        <f t="shared" si="16"/>
        <v>0</v>
      </c>
      <c r="AZ21" s="297">
        <v>0</v>
      </c>
      <c r="BA21" s="297">
        <v>0</v>
      </c>
      <c r="BB21" s="297">
        <v>0</v>
      </c>
      <c r="BC21" s="297">
        <v>0</v>
      </c>
      <c r="BD21" s="297">
        <v>0</v>
      </c>
      <c r="BE21" s="297">
        <v>0</v>
      </c>
      <c r="BF21" s="297">
        <f t="shared" si="17"/>
        <v>0</v>
      </c>
      <c r="BG21" s="297">
        <v>0</v>
      </c>
      <c r="BH21" s="297">
        <v>0</v>
      </c>
      <c r="BI21" s="297">
        <v>0</v>
      </c>
      <c r="BJ21" s="297">
        <v>0</v>
      </c>
      <c r="BK21" s="297">
        <v>0</v>
      </c>
      <c r="BL21" s="297">
        <v>0</v>
      </c>
      <c r="BM21" s="297">
        <f t="shared" si="18"/>
        <v>12</v>
      </c>
      <c r="BN21" s="297">
        <f t="shared" si="19"/>
        <v>12</v>
      </c>
      <c r="BO21" s="297">
        <v>0</v>
      </c>
      <c r="BP21" s="297">
        <v>0</v>
      </c>
      <c r="BQ21" s="297">
        <v>0</v>
      </c>
      <c r="BR21" s="297">
        <v>12</v>
      </c>
      <c r="BS21" s="297">
        <v>0</v>
      </c>
      <c r="BT21" s="297">
        <v>0</v>
      </c>
      <c r="BU21" s="297">
        <f t="shared" si="20"/>
        <v>0</v>
      </c>
      <c r="BV21" s="297">
        <v>0</v>
      </c>
      <c r="BW21" s="297">
        <v>0</v>
      </c>
      <c r="BX21" s="297">
        <v>0</v>
      </c>
      <c r="BY21" s="297">
        <v>0</v>
      </c>
      <c r="BZ21" s="297">
        <v>0</v>
      </c>
      <c r="CA21" s="297">
        <v>0</v>
      </c>
      <c r="CB21" s="297">
        <f t="shared" si="21"/>
        <v>0</v>
      </c>
      <c r="CC21" s="297">
        <f t="shared" si="22"/>
        <v>0</v>
      </c>
      <c r="CD21" s="297">
        <v>0</v>
      </c>
      <c r="CE21" s="297">
        <v>0</v>
      </c>
      <c r="CF21" s="297">
        <v>0</v>
      </c>
      <c r="CG21" s="297">
        <v>0</v>
      </c>
      <c r="CH21" s="297">
        <v>0</v>
      </c>
      <c r="CI21" s="297">
        <v>0</v>
      </c>
      <c r="CJ21" s="297">
        <f t="shared" si="23"/>
        <v>0</v>
      </c>
      <c r="CK21" s="297">
        <v>0</v>
      </c>
      <c r="CL21" s="297">
        <v>0</v>
      </c>
      <c r="CM21" s="297">
        <v>0</v>
      </c>
      <c r="CN21" s="297">
        <v>0</v>
      </c>
      <c r="CO21" s="297">
        <v>0</v>
      </c>
      <c r="CP21" s="297">
        <v>0</v>
      </c>
      <c r="CQ21" s="297">
        <f t="shared" si="24"/>
        <v>798</v>
      </c>
      <c r="CR21" s="297">
        <f t="shared" si="25"/>
        <v>773</v>
      </c>
      <c r="CS21" s="297">
        <v>0</v>
      </c>
      <c r="CT21" s="297">
        <v>0</v>
      </c>
      <c r="CU21" s="297">
        <v>0</v>
      </c>
      <c r="CV21" s="297">
        <v>773</v>
      </c>
      <c r="CW21" s="297">
        <v>0</v>
      </c>
      <c r="CX21" s="297">
        <v>0</v>
      </c>
      <c r="CY21" s="297">
        <f t="shared" si="26"/>
        <v>25</v>
      </c>
      <c r="CZ21" s="297">
        <v>0</v>
      </c>
      <c r="DA21" s="297">
        <v>0</v>
      </c>
      <c r="DB21" s="297">
        <v>0</v>
      </c>
      <c r="DC21" s="297">
        <v>25</v>
      </c>
      <c r="DD21" s="297">
        <v>0</v>
      </c>
      <c r="DE21" s="297">
        <v>0</v>
      </c>
      <c r="DF21" s="297">
        <f t="shared" si="27"/>
        <v>0</v>
      </c>
      <c r="DG21" s="297">
        <f t="shared" si="28"/>
        <v>0</v>
      </c>
      <c r="DH21" s="297">
        <v>0</v>
      </c>
      <c r="DI21" s="297">
        <v>0</v>
      </c>
      <c r="DJ21" s="297">
        <v>0</v>
      </c>
      <c r="DK21" s="297">
        <v>0</v>
      </c>
      <c r="DL21" s="297">
        <v>0</v>
      </c>
      <c r="DM21" s="297">
        <v>0</v>
      </c>
      <c r="DN21" s="297">
        <f t="shared" si="29"/>
        <v>0</v>
      </c>
      <c r="DO21" s="297">
        <v>0</v>
      </c>
      <c r="DP21" s="297">
        <v>0</v>
      </c>
      <c r="DQ21" s="297">
        <v>0</v>
      </c>
      <c r="DR21" s="297">
        <v>0</v>
      </c>
      <c r="DS21" s="297">
        <v>0</v>
      </c>
      <c r="DT21" s="297">
        <v>0</v>
      </c>
      <c r="DU21" s="297">
        <f t="shared" si="30"/>
        <v>0</v>
      </c>
      <c r="DV21" s="297">
        <v>0</v>
      </c>
      <c r="DW21" s="297">
        <v>0</v>
      </c>
      <c r="DX21" s="297">
        <v>0</v>
      </c>
      <c r="DY21" s="297">
        <v>0</v>
      </c>
      <c r="DZ21" s="297">
        <f t="shared" si="31"/>
        <v>0</v>
      </c>
      <c r="EA21" s="297">
        <f t="shared" si="32"/>
        <v>0</v>
      </c>
      <c r="EB21" s="297">
        <v>0</v>
      </c>
      <c r="EC21" s="297">
        <v>0</v>
      </c>
      <c r="ED21" s="297">
        <v>0</v>
      </c>
      <c r="EE21" s="297">
        <v>0</v>
      </c>
      <c r="EF21" s="297">
        <v>0</v>
      </c>
      <c r="EG21" s="297">
        <v>0</v>
      </c>
      <c r="EH21" s="297">
        <f t="shared" si="33"/>
        <v>0</v>
      </c>
      <c r="EI21" s="297">
        <v>0</v>
      </c>
      <c r="EJ21" s="297">
        <v>0</v>
      </c>
      <c r="EK21" s="297">
        <v>0</v>
      </c>
      <c r="EL21" s="297">
        <v>0</v>
      </c>
      <c r="EM21" s="297">
        <v>0</v>
      </c>
      <c r="EN21" s="297">
        <v>0</v>
      </c>
    </row>
    <row r="22" spans="1:144" s="282" customFormat="1" ht="12" customHeight="1">
      <c r="A22" s="277" t="s">
        <v>561</v>
      </c>
      <c r="B22" s="278" t="s">
        <v>591</v>
      </c>
      <c r="C22" s="277" t="s">
        <v>592</v>
      </c>
      <c r="D22" s="297">
        <f t="shared" si="5"/>
        <v>1828</v>
      </c>
      <c r="E22" s="297">
        <f t="shared" si="6"/>
        <v>1189</v>
      </c>
      <c r="F22" s="297">
        <f t="shared" si="7"/>
        <v>833</v>
      </c>
      <c r="G22" s="297">
        <v>0</v>
      </c>
      <c r="H22" s="297">
        <v>833</v>
      </c>
      <c r="I22" s="297">
        <v>0</v>
      </c>
      <c r="J22" s="297">
        <v>0</v>
      </c>
      <c r="K22" s="297">
        <v>0</v>
      </c>
      <c r="L22" s="297">
        <v>0</v>
      </c>
      <c r="M22" s="297">
        <f t="shared" si="8"/>
        <v>356</v>
      </c>
      <c r="N22" s="297">
        <v>0</v>
      </c>
      <c r="O22" s="297">
        <v>356</v>
      </c>
      <c r="P22" s="297">
        <v>0</v>
      </c>
      <c r="Q22" s="297">
        <v>0</v>
      </c>
      <c r="R22" s="297">
        <v>0</v>
      </c>
      <c r="S22" s="297">
        <v>0</v>
      </c>
      <c r="T22" s="297">
        <f t="shared" si="9"/>
        <v>0</v>
      </c>
      <c r="U22" s="297">
        <f t="shared" si="10"/>
        <v>0</v>
      </c>
      <c r="V22" s="297">
        <v>0</v>
      </c>
      <c r="W22" s="297">
        <v>0</v>
      </c>
      <c r="X22" s="297">
        <v>0</v>
      </c>
      <c r="Y22" s="297">
        <v>0</v>
      </c>
      <c r="Z22" s="297">
        <v>0</v>
      </c>
      <c r="AA22" s="297">
        <v>0</v>
      </c>
      <c r="AB22" s="297">
        <f t="shared" si="11"/>
        <v>0</v>
      </c>
      <c r="AC22" s="297">
        <v>0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>
        <f t="shared" si="12"/>
        <v>0</v>
      </c>
      <c r="AJ22" s="297">
        <f t="shared" si="13"/>
        <v>0</v>
      </c>
      <c r="AK22" s="297">
        <v>0</v>
      </c>
      <c r="AL22" s="297">
        <v>0</v>
      </c>
      <c r="AM22" s="297">
        <v>0</v>
      </c>
      <c r="AN22" s="297">
        <v>0</v>
      </c>
      <c r="AO22" s="297">
        <v>0</v>
      </c>
      <c r="AP22" s="297">
        <v>0</v>
      </c>
      <c r="AQ22" s="297">
        <f t="shared" si="14"/>
        <v>0</v>
      </c>
      <c r="AR22" s="297">
        <v>0</v>
      </c>
      <c r="AS22" s="297">
        <v>0</v>
      </c>
      <c r="AT22" s="297">
        <v>0</v>
      </c>
      <c r="AU22" s="297">
        <v>0</v>
      </c>
      <c r="AV22" s="297">
        <v>0</v>
      </c>
      <c r="AW22" s="297">
        <v>0</v>
      </c>
      <c r="AX22" s="297">
        <f t="shared" si="15"/>
        <v>0</v>
      </c>
      <c r="AY22" s="297">
        <f t="shared" si="16"/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v>0</v>
      </c>
      <c r="BE22" s="297">
        <v>0</v>
      </c>
      <c r="BF22" s="297">
        <f t="shared" si="17"/>
        <v>0</v>
      </c>
      <c r="BG22" s="297">
        <v>0</v>
      </c>
      <c r="BH22" s="297">
        <v>0</v>
      </c>
      <c r="BI22" s="297">
        <v>0</v>
      </c>
      <c r="BJ22" s="297">
        <v>0</v>
      </c>
      <c r="BK22" s="297">
        <v>0</v>
      </c>
      <c r="BL22" s="297">
        <v>0</v>
      </c>
      <c r="BM22" s="297">
        <f t="shared" si="18"/>
        <v>58</v>
      </c>
      <c r="BN22" s="297">
        <f t="shared" si="19"/>
        <v>40</v>
      </c>
      <c r="BO22" s="297">
        <v>0</v>
      </c>
      <c r="BP22" s="297">
        <v>0</v>
      </c>
      <c r="BQ22" s="297">
        <v>0</v>
      </c>
      <c r="BR22" s="297">
        <v>40</v>
      </c>
      <c r="BS22" s="297">
        <v>0</v>
      </c>
      <c r="BT22" s="297">
        <v>0</v>
      </c>
      <c r="BU22" s="297">
        <f t="shared" si="20"/>
        <v>18</v>
      </c>
      <c r="BV22" s="297">
        <v>0</v>
      </c>
      <c r="BW22" s="297">
        <v>0</v>
      </c>
      <c r="BX22" s="297">
        <v>0</v>
      </c>
      <c r="BY22" s="297">
        <v>18</v>
      </c>
      <c r="BZ22" s="297">
        <v>0</v>
      </c>
      <c r="CA22" s="297">
        <v>0</v>
      </c>
      <c r="CB22" s="297">
        <f t="shared" si="21"/>
        <v>0</v>
      </c>
      <c r="CC22" s="297">
        <f t="shared" si="22"/>
        <v>0</v>
      </c>
      <c r="CD22" s="297">
        <v>0</v>
      </c>
      <c r="CE22" s="297">
        <v>0</v>
      </c>
      <c r="CF22" s="297">
        <v>0</v>
      </c>
      <c r="CG22" s="297">
        <v>0</v>
      </c>
      <c r="CH22" s="297">
        <v>0</v>
      </c>
      <c r="CI22" s="297">
        <v>0</v>
      </c>
      <c r="CJ22" s="297">
        <f t="shared" si="23"/>
        <v>0</v>
      </c>
      <c r="CK22" s="297">
        <v>0</v>
      </c>
      <c r="CL22" s="297">
        <v>0</v>
      </c>
      <c r="CM22" s="297">
        <v>0</v>
      </c>
      <c r="CN22" s="297">
        <v>0</v>
      </c>
      <c r="CO22" s="297">
        <v>0</v>
      </c>
      <c r="CP22" s="297">
        <v>0</v>
      </c>
      <c r="CQ22" s="297">
        <f t="shared" si="24"/>
        <v>581</v>
      </c>
      <c r="CR22" s="297">
        <f t="shared" si="25"/>
        <v>470</v>
      </c>
      <c r="CS22" s="297">
        <v>0</v>
      </c>
      <c r="CT22" s="297">
        <v>0</v>
      </c>
      <c r="CU22" s="297">
        <v>119</v>
      </c>
      <c r="CV22" s="297">
        <v>351</v>
      </c>
      <c r="CW22" s="297">
        <v>0</v>
      </c>
      <c r="CX22" s="297">
        <v>0</v>
      </c>
      <c r="CY22" s="297">
        <f t="shared" si="26"/>
        <v>111</v>
      </c>
      <c r="CZ22" s="297">
        <v>0</v>
      </c>
      <c r="DA22" s="297">
        <v>0</v>
      </c>
      <c r="DB22" s="297">
        <v>111</v>
      </c>
      <c r="DC22" s="297">
        <v>0</v>
      </c>
      <c r="DD22" s="297">
        <v>0</v>
      </c>
      <c r="DE22" s="297">
        <v>0</v>
      </c>
      <c r="DF22" s="297">
        <f t="shared" si="27"/>
        <v>0</v>
      </c>
      <c r="DG22" s="297">
        <f t="shared" si="28"/>
        <v>0</v>
      </c>
      <c r="DH22" s="297">
        <v>0</v>
      </c>
      <c r="DI22" s="297">
        <v>0</v>
      </c>
      <c r="DJ22" s="297">
        <v>0</v>
      </c>
      <c r="DK22" s="297">
        <v>0</v>
      </c>
      <c r="DL22" s="297">
        <v>0</v>
      </c>
      <c r="DM22" s="297">
        <v>0</v>
      </c>
      <c r="DN22" s="297">
        <f t="shared" si="29"/>
        <v>0</v>
      </c>
      <c r="DO22" s="297">
        <v>0</v>
      </c>
      <c r="DP22" s="297">
        <v>0</v>
      </c>
      <c r="DQ22" s="297">
        <v>0</v>
      </c>
      <c r="DR22" s="297">
        <v>0</v>
      </c>
      <c r="DS22" s="297">
        <v>0</v>
      </c>
      <c r="DT22" s="297">
        <v>0</v>
      </c>
      <c r="DU22" s="297">
        <f t="shared" si="30"/>
        <v>0</v>
      </c>
      <c r="DV22" s="297">
        <v>0</v>
      </c>
      <c r="DW22" s="297">
        <v>0</v>
      </c>
      <c r="DX22" s="297">
        <v>0</v>
      </c>
      <c r="DY22" s="297">
        <v>0</v>
      </c>
      <c r="DZ22" s="297">
        <f t="shared" si="31"/>
        <v>0</v>
      </c>
      <c r="EA22" s="297">
        <f t="shared" si="32"/>
        <v>0</v>
      </c>
      <c r="EB22" s="297">
        <v>0</v>
      </c>
      <c r="EC22" s="297">
        <v>0</v>
      </c>
      <c r="ED22" s="297">
        <v>0</v>
      </c>
      <c r="EE22" s="297">
        <v>0</v>
      </c>
      <c r="EF22" s="297">
        <v>0</v>
      </c>
      <c r="EG22" s="297">
        <v>0</v>
      </c>
      <c r="EH22" s="297">
        <f t="shared" si="33"/>
        <v>0</v>
      </c>
      <c r="EI22" s="297">
        <v>0</v>
      </c>
      <c r="EJ22" s="297">
        <v>0</v>
      </c>
      <c r="EK22" s="297">
        <v>0</v>
      </c>
      <c r="EL22" s="297">
        <v>0</v>
      </c>
      <c r="EM22" s="297">
        <v>0</v>
      </c>
      <c r="EN22" s="297">
        <v>0</v>
      </c>
    </row>
    <row r="23" spans="1:144" s="282" customFormat="1" ht="12" customHeight="1">
      <c r="A23" s="277" t="s">
        <v>561</v>
      </c>
      <c r="B23" s="278" t="s">
        <v>593</v>
      </c>
      <c r="C23" s="277" t="s">
        <v>594</v>
      </c>
      <c r="D23" s="297">
        <f t="shared" si="5"/>
        <v>4192</v>
      </c>
      <c r="E23" s="297">
        <f t="shared" si="6"/>
        <v>3451</v>
      </c>
      <c r="F23" s="297">
        <f t="shared" si="7"/>
        <v>3225</v>
      </c>
      <c r="G23" s="297">
        <v>0</v>
      </c>
      <c r="H23" s="297">
        <v>3225</v>
      </c>
      <c r="I23" s="297">
        <v>0</v>
      </c>
      <c r="J23" s="297">
        <v>0</v>
      </c>
      <c r="K23" s="297">
        <v>0</v>
      </c>
      <c r="L23" s="297">
        <v>0</v>
      </c>
      <c r="M23" s="297">
        <f t="shared" si="8"/>
        <v>226</v>
      </c>
      <c r="N23" s="297">
        <v>0</v>
      </c>
      <c r="O23" s="297">
        <v>226</v>
      </c>
      <c r="P23" s="297">
        <v>0</v>
      </c>
      <c r="Q23" s="297">
        <v>0</v>
      </c>
      <c r="R23" s="297">
        <v>0</v>
      </c>
      <c r="S23" s="297">
        <v>0</v>
      </c>
      <c r="T23" s="297">
        <f t="shared" si="9"/>
        <v>185</v>
      </c>
      <c r="U23" s="297">
        <f t="shared" si="10"/>
        <v>140</v>
      </c>
      <c r="V23" s="297">
        <v>0</v>
      </c>
      <c r="W23" s="297">
        <v>0</v>
      </c>
      <c r="X23" s="297">
        <v>104</v>
      </c>
      <c r="Y23" s="297">
        <v>0</v>
      </c>
      <c r="Z23" s="297">
        <v>0</v>
      </c>
      <c r="AA23" s="297">
        <v>36</v>
      </c>
      <c r="AB23" s="297">
        <f t="shared" si="11"/>
        <v>45</v>
      </c>
      <c r="AC23" s="297">
        <v>0</v>
      </c>
      <c r="AD23" s="297">
        <v>0</v>
      </c>
      <c r="AE23" s="297">
        <v>34</v>
      </c>
      <c r="AF23" s="297">
        <v>0</v>
      </c>
      <c r="AG23" s="297">
        <v>0</v>
      </c>
      <c r="AH23" s="297">
        <v>11</v>
      </c>
      <c r="AI23" s="297">
        <f t="shared" si="12"/>
        <v>0</v>
      </c>
      <c r="AJ23" s="297">
        <f t="shared" si="13"/>
        <v>0</v>
      </c>
      <c r="AK23" s="297">
        <v>0</v>
      </c>
      <c r="AL23" s="297">
        <v>0</v>
      </c>
      <c r="AM23" s="297">
        <v>0</v>
      </c>
      <c r="AN23" s="297">
        <v>0</v>
      </c>
      <c r="AO23" s="297">
        <v>0</v>
      </c>
      <c r="AP23" s="297">
        <v>0</v>
      </c>
      <c r="AQ23" s="297">
        <f t="shared" si="14"/>
        <v>0</v>
      </c>
      <c r="AR23" s="297">
        <v>0</v>
      </c>
      <c r="AS23" s="297">
        <v>0</v>
      </c>
      <c r="AT23" s="297">
        <v>0</v>
      </c>
      <c r="AU23" s="297">
        <v>0</v>
      </c>
      <c r="AV23" s="297">
        <v>0</v>
      </c>
      <c r="AW23" s="297">
        <v>0</v>
      </c>
      <c r="AX23" s="297">
        <f t="shared" si="15"/>
        <v>0</v>
      </c>
      <c r="AY23" s="297">
        <f t="shared" si="16"/>
        <v>0</v>
      </c>
      <c r="AZ23" s="297">
        <v>0</v>
      </c>
      <c r="BA23" s="297">
        <v>0</v>
      </c>
      <c r="BB23" s="297">
        <v>0</v>
      </c>
      <c r="BC23" s="297">
        <v>0</v>
      </c>
      <c r="BD23" s="297">
        <v>0</v>
      </c>
      <c r="BE23" s="297">
        <v>0</v>
      </c>
      <c r="BF23" s="297">
        <f t="shared" si="17"/>
        <v>0</v>
      </c>
      <c r="BG23" s="297">
        <v>0</v>
      </c>
      <c r="BH23" s="297">
        <v>0</v>
      </c>
      <c r="BI23" s="297">
        <v>0</v>
      </c>
      <c r="BJ23" s="297">
        <v>0</v>
      </c>
      <c r="BK23" s="297">
        <v>0</v>
      </c>
      <c r="BL23" s="297">
        <v>0</v>
      </c>
      <c r="BM23" s="297">
        <f t="shared" si="18"/>
        <v>0</v>
      </c>
      <c r="BN23" s="297">
        <f t="shared" si="19"/>
        <v>0</v>
      </c>
      <c r="BO23" s="297">
        <v>0</v>
      </c>
      <c r="BP23" s="297">
        <v>0</v>
      </c>
      <c r="BQ23" s="297">
        <v>0</v>
      </c>
      <c r="BR23" s="297">
        <v>0</v>
      </c>
      <c r="BS23" s="297">
        <v>0</v>
      </c>
      <c r="BT23" s="297">
        <v>0</v>
      </c>
      <c r="BU23" s="297">
        <f t="shared" si="20"/>
        <v>0</v>
      </c>
      <c r="BV23" s="297">
        <v>0</v>
      </c>
      <c r="BW23" s="297">
        <v>0</v>
      </c>
      <c r="BX23" s="297">
        <v>0</v>
      </c>
      <c r="BY23" s="297">
        <v>0</v>
      </c>
      <c r="BZ23" s="297">
        <v>0</v>
      </c>
      <c r="CA23" s="297">
        <v>0</v>
      </c>
      <c r="CB23" s="297">
        <f t="shared" si="21"/>
        <v>0</v>
      </c>
      <c r="CC23" s="297">
        <f t="shared" si="22"/>
        <v>0</v>
      </c>
      <c r="CD23" s="297">
        <v>0</v>
      </c>
      <c r="CE23" s="297">
        <v>0</v>
      </c>
      <c r="CF23" s="297">
        <v>0</v>
      </c>
      <c r="CG23" s="297">
        <v>0</v>
      </c>
      <c r="CH23" s="297">
        <v>0</v>
      </c>
      <c r="CI23" s="297">
        <v>0</v>
      </c>
      <c r="CJ23" s="297">
        <f t="shared" si="23"/>
        <v>0</v>
      </c>
      <c r="CK23" s="297">
        <v>0</v>
      </c>
      <c r="CL23" s="297">
        <v>0</v>
      </c>
      <c r="CM23" s="297">
        <v>0</v>
      </c>
      <c r="CN23" s="297">
        <v>0</v>
      </c>
      <c r="CO23" s="297">
        <v>0</v>
      </c>
      <c r="CP23" s="297">
        <v>0</v>
      </c>
      <c r="CQ23" s="297">
        <f t="shared" si="24"/>
        <v>266</v>
      </c>
      <c r="CR23" s="297">
        <f t="shared" si="25"/>
        <v>259</v>
      </c>
      <c r="CS23" s="297">
        <v>0</v>
      </c>
      <c r="CT23" s="297">
        <v>0</v>
      </c>
      <c r="CU23" s="297">
        <v>0</v>
      </c>
      <c r="CV23" s="297">
        <v>259</v>
      </c>
      <c r="CW23" s="297">
        <v>0</v>
      </c>
      <c r="CX23" s="297">
        <v>0</v>
      </c>
      <c r="CY23" s="297">
        <f t="shared" si="26"/>
        <v>7</v>
      </c>
      <c r="CZ23" s="297">
        <v>0</v>
      </c>
      <c r="DA23" s="297">
        <v>0</v>
      </c>
      <c r="DB23" s="297">
        <v>0</v>
      </c>
      <c r="DC23" s="297">
        <v>7</v>
      </c>
      <c r="DD23" s="297">
        <v>0</v>
      </c>
      <c r="DE23" s="297">
        <v>0</v>
      </c>
      <c r="DF23" s="297">
        <f t="shared" si="27"/>
        <v>0</v>
      </c>
      <c r="DG23" s="297">
        <f t="shared" si="28"/>
        <v>0</v>
      </c>
      <c r="DH23" s="297">
        <v>0</v>
      </c>
      <c r="DI23" s="297">
        <v>0</v>
      </c>
      <c r="DJ23" s="297">
        <v>0</v>
      </c>
      <c r="DK23" s="297">
        <v>0</v>
      </c>
      <c r="DL23" s="297">
        <v>0</v>
      </c>
      <c r="DM23" s="297">
        <v>0</v>
      </c>
      <c r="DN23" s="297">
        <f t="shared" si="29"/>
        <v>0</v>
      </c>
      <c r="DO23" s="297">
        <v>0</v>
      </c>
      <c r="DP23" s="297">
        <v>0</v>
      </c>
      <c r="DQ23" s="297">
        <v>0</v>
      </c>
      <c r="DR23" s="297">
        <v>0</v>
      </c>
      <c r="DS23" s="297">
        <v>0</v>
      </c>
      <c r="DT23" s="297">
        <v>0</v>
      </c>
      <c r="DU23" s="297">
        <f t="shared" si="30"/>
        <v>290</v>
      </c>
      <c r="DV23" s="297">
        <v>266</v>
      </c>
      <c r="DW23" s="297">
        <v>12</v>
      </c>
      <c r="DX23" s="297">
        <v>11</v>
      </c>
      <c r="DY23" s="297">
        <v>1</v>
      </c>
      <c r="DZ23" s="297">
        <f t="shared" si="31"/>
        <v>0</v>
      </c>
      <c r="EA23" s="297">
        <f t="shared" si="32"/>
        <v>0</v>
      </c>
      <c r="EB23" s="297">
        <v>0</v>
      </c>
      <c r="EC23" s="297">
        <v>0</v>
      </c>
      <c r="ED23" s="297">
        <v>0</v>
      </c>
      <c r="EE23" s="297">
        <v>0</v>
      </c>
      <c r="EF23" s="297">
        <v>0</v>
      </c>
      <c r="EG23" s="297">
        <v>0</v>
      </c>
      <c r="EH23" s="297">
        <f t="shared" si="33"/>
        <v>0</v>
      </c>
      <c r="EI23" s="297">
        <v>0</v>
      </c>
      <c r="EJ23" s="297">
        <v>0</v>
      </c>
      <c r="EK23" s="297">
        <v>0</v>
      </c>
      <c r="EL23" s="297">
        <v>0</v>
      </c>
      <c r="EM23" s="297">
        <v>0</v>
      </c>
      <c r="EN23" s="297">
        <v>0</v>
      </c>
    </row>
    <row r="24" spans="1:144" s="282" customFormat="1" ht="12" customHeight="1">
      <c r="A24" s="277" t="s">
        <v>561</v>
      </c>
      <c r="B24" s="278" t="s">
        <v>627</v>
      </c>
      <c r="C24" s="277" t="s">
        <v>628</v>
      </c>
      <c r="D24" s="297">
        <f t="shared" si="5"/>
        <v>17409</v>
      </c>
      <c r="E24" s="297">
        <f t="shared" si="6"/>
        <v>14218</v>
      </c>
      <c r="F24" s="297">
        <f t="shared" si="7"/>
        <v>13512</v>
      </c>
      <c r="G24" s="297">
        <v>0</v>
      </c>
      <c r="H24" s="297">
        <v>13512</v>
      </c>
      <c r="I24" s="297">
        <v>0</v>
      </c>
      <c r="J24" s="297">
        <v>0</v>
      </c>
      <c r="K24" s="297">
        <v>0</v>
      </c>
      <c r="L24" s="297">
        <v>0</v>
      </c>
      <c r="M24" s="297">
        <f t="shared" si="8"/>
        <v>706</v>
      </c>
      <c r="N24" s="297">
        <v>0</v>
      </c>
      <c r="O24" s="297">
        <v>706</v>
      </c>
      <c r="P24" s="297">
        <v>0</v>
      </c>
      <c r="Q24" s="297">
        <v>0</v>
      </c>
      <c r="R24" s="297">
        <v>0</v>
      </c>
      <c r="S24" s="297">
        <v>0</v>
      </c>
      <c r="T24" s="297">
        <f t="shared" si="9"/>
        <v>985</v>
      </c>
      <c r="U24" s="297">
        <f t="shared" si="10"/>
        <v>544</v>
      </c>
      <c r="V24" s="297">
        <v>0</v>
      </c>
      <c r="W24" s="297">
        <v>0</v>
      </c>
      <c r="X24" s="297">
        <v>0</v>
      </c>
      <c r="Y24" s="297">
        <v>0</v>
      </c>
      <c r="Z24" s="297">
        <v>0</v>
      </c>
      <c r="AA24" s="297">
        <v>544</v>
      </c>
      <c r="AB24" s="297">
        <f t="shared" si="11"/>
        <v>441</v>
      </c>
      <c r="AC24" s="297">
        <v>0</v>
      </c>
      <c r="AD24" s="297">
        <v>0</v>
      </c>
      <c r="AE24" s="297">
        <v>0</v>
      </c>
      <c r="AF24" s="297">
        <v>0</v>
      </c>
      <c r="AG24" s="297">
        <v>0</v>
      </c>
      <c r="AH24" s="297">
        <v>441</v>
      </c>
      <c r="AI24" s="297">
        <f t="shared" si="12"/>
        <v>0</v>
      </c>
      <c r="AJ24" s="297">
        <f t="shared" si="13"/>
        <v>0</v>
      </c>
      <c r="AK24" s="297">
        <v>0</v>
      </c>
      <c r="AL24" s="297">
        <v>0</v>
      </c>
      <c r="AM24" s="297">
        <v>0</v>
      </c>
      <c r="AN24" s="297">
        <v>0</v>
      </c>
      <c r="AO24" s="297">
        <v>0</v>
      </c>
      <c r="AP24" s="297">
        <v>0</v>
      </c>
      <c r="AQ24" s="297">
        <f t="shared" si="14"/>
        <v>0</v>
      </c>
      <c r="AR24" s="297">
        <v>0</v>
      </c>
      <c r="AS24" s="297">
        <v>0</v>
      </c>
      <c r="AT24" s="297">
        <v>0</v>
      </c>
      <c r="AU24" s="297">
        <v>0</v>
      </c>
      <c r="AV24" s="297">
        <v>0</v>
      </c>
      <c r="AW24" s="297">
        <v>0</v>
      </c>
      <c r="AX24" s="297">
        <f t="shared" si="15"/>
        <v>0</v>
      </c>
      <c r="AY24" s="297">
        <f t="shared" si="16"/>
        <v>0</v>
      </c>
      <c r="AZ24" s="297">
        <v>0</v>
      </c>
      <c r="BA24" s="297">
        <v>0</v>
      </c>
      <c r="BB24" s="297">
        <v>0</v>
      </c>
      <c r="BC24" s="297">
        <v>0</v>
      </c>
      <c r="BD24" s="297">
        <v>0</v>
      </c>
      <c r="BE24" s="297">
        <v>0</v>
      </c>
      <c r="BF24" s="297">
        <f t="shared" si="17"/>
        <v>0</v>
      </c>
      <c r="BG24" s="297">
        <v>0</v>
      </c>
      <c r="BH24" s="297">
        <v>0</v>
      </c>
      <c r="BI24" s="297">
        <v>0</v>
      </c>
      <c r="BJ24" s="297">
        <v>0</v>
      </c>
      <c r="BK24" s="297">
        <v>0</v>
      </c>
      <c r="BL24" s="297">
        <v>0</v>
      </c>
      <c r="BM24" s="297">
        <f t="shared" si="18"/>
        <v>0</v>
      </c>
      <c r="BN24" s="297">
        <f t="shared" si="19"/>
        <v>0</v>
      </c>
      <c r="BO24" s="297">
        <v>0</v>
      </c>
      <c r="BP24" s="297">
        <v>0</v>
      </c>
      <c r="BQ24" s="297">
        <v>0</v>
      </c>
      <c r="BR24" s="297">
        <v>0</v>
      </c>
      <c r="BS24" s="297">
        <v>0</v>
      </c>
      <c r="BT24" s="297">
        <v>0</v>
      </c>
      <c r="BU24" s="297">
        <f t="shared" si="20"/>
        <v>0</v>
      </c>
      <c r="BV24" s="297">
        <v>0</v>
      </c>
      <c r="BW24" s="297">
        <v>0</v>
      </c>
      <c r="BX24" s="297">
        <v>0</v>
      </c>
      <c r="BY24" s="297">
        <v>0</v>
      </c>
      <c r="BZ24" s="297">
        <v>0</v>
      </c>
      <c r="CA24" s="297">
        <v>0</v>
      </c>
      <c r="CB24" s="297">
        <f t="shared" si="21"/>
        <v>0</v>
      </c>
      <c r="CC24" s="297">
        <f t="shared" si="22"/>
        <v>0</v>
      </c>
      <c r="CD24" s="297">
        <v>0</v>
      </c>
      <c r="CE24" s="297">
        <v>0</v>
      </c>
      <c r="CF24" s="297">
        <v>0</v>
      </c>
      <c r="CG24" s="297">
        <v>0</v>
      </c>
      <c r="CH24" s="297">
        <v>0</v>
      </c>
      <c r="CI24" s="297">
        <v>0</v>
      </c>
      <c r="CJ24" s="297">
        <f t="shared" si="23"/>
        <v>0</v>
      </c>
      <c r="CK24" s="297">
        <v>0</v>
      </c>
      <c r="CL24" s="297">
        <v>0</v>
      </c>
      <c r="CM24" s="297">
        <v>0</v>
      </c>
      <c r="CN24" s="297">
        <v>0</v>
      </c>
      <c r="CO24" s="297">
        <v>0</v>
      </c>
      <c r="CP24" s="297">
        <v>0</v>
      </c>
      <c r="CQ24" s="297">
        <f t="shared" si="24"/>
        <v>2178</v>
      </c>
      <c r="CR24" s="297">
        <f t="shared" si="25"/>
        <v>2129</v>
      </c>
      <c r="CS24" s="297">
        <v>0</v>
      </c>
      <c r="CT24" s="297">
        <v>0</v>
      </c>
      <c r="CU24" s="297">
        <v>0</v>
      </c>
      <c r="CV24" s="297">
        <v>2129</v>
      </c>
      <c r="CW24" s="297">
        <v>0</v>
      </c>
      <c r="CX24" s="297">
        <v>0</v>
      </c>
      <c r="CY24" s="297">
        <f t="shared" si="26"/>
        <v>49</v>
      </c>
      <c r="CZ24" s="297">
        <v>0</v>
      </c>
      <c r="DA24" s="297">
        <v>0</v>
      </c>
      <c r="DB24" s="297">
        <v>0</v>
      </c>
      <c r="DC24" s="297">
        <v>49</v>
      </c>
      <c r="DD24" s="297">
        <v>0</v>
      </c>
      <c r="DE24" s="297">
        <v>0</v>
      </c>
      <c r="DF24" s="297">
        <f t="shared" si="27"/>
        <v>0</v>
      </c>
      <c r="DG24" s="297">
        <f t="shared" si="28"/>
        <v>0</v>
      </c>
      <c r="DH24" s="297">
        <v>0</v>
      </c>
      <c r="DI24" s="297">
        <v>0</v>
      </c>
      <c r="DJ24" s="297">
        <v>0</v>
      </c>
      <c r="DK24" s="297">
        <v>0</v>
      </c>
      <c r="DL24" s="297">
        <v>0</v>
      </c>
      <c r="DM24" s="297">
        <v>0</v>
      </c>
      <c r="DN24" s="297">
        <f t="shared" si="29"/>
        <v>0</v>
      </c>
      <c r="DO24" s="297">
        <v>0</v>
      </c>
      <c r="DP24" s="297">
        <v>0</v>
      </c>
      <c r="DQ24" s="297">
        <v>0</v>
      </c>
      <c r="DR24" s="297">
        <v>0</v>
      </c>
      <c r="DS24" s="297">
        <v>0</v>
      </c>
      <c r="DT24" s="297">
        <v>0</v>
      </c>
      <c r="DU24" s="297">
        <f t="shared" si="30"/>
        <v>0</v>
      </c>
      <c r="DV24" s="297">
        <v>0</v>
      </c>
      <c r="DW24" s="297">
        <v>0</v>
      </c>
      <c r="DX24" s="297">
        <v>0</v>
      </c>
      <c r="DY24" s="297">
        <v>0</v>
      </c>
      <c r="DZ24" s="297">
        <f t="shared" si="31"/>
        <v>28</v>
      </c>
      <c r="EA24" s="297">
        <f t="shared" si="32"/>
        <v>20</v>
      </c>
      <c r="EB24" s="297">
        <v>0</v>
      </c>
      <c r="EC24" s="297">
        <v>0</v>
      </c>
      <c r="ED24" s="297">
        <v>20</v>
      </c>
      <c r="EE24" s="297">
        <v>0</v>
      </c>
      <c r="EF24" s="297">
        <v>0</v>
      </c>
      <c r="EG24" s="297">
        <v>0</v>
      </c>
      <c r="EH24" s="297">
        <f t="shared" si="33"/>
        <v>8</v>
      </c>
      <c r="EI24" s="297">
        <v>0</v>
      </c>
      <c r="EJ24" s="297">
        <v>0</v>
      </c>
      <c r="EK24" s="297">
        <v>8</v>
      </c>
      <c r="EL24" s="297">
        <v>0</v>
      </c>
      <c r="EM24" s="297">
        <v>0</v>
      </c>
      <c r="EN24" s="297">
        <v>0</v>
      </c>
    </row>
    <row r="25" spans="1:144" s="282" customFormat="1" ht="12" customHeight="1">
      <c r="A25" s="277" t="s">
        <v>561</v>
      </c>
      <c r="B25" s="278" t="s">
        <v>595</v>
      </c>
      <c r="C25" s="277" t="s">
        <v>596</v>
      </c>
      <c r="D25" s="297">
        <f t="shared" si="5"/>
        <v>10427</v>
      </c>
      <c r="E25" s="297">
        <f t="shared" si="6"/>
        <v>7557</v>
      </c>
      <c r="F25" s="297">
        <f t="shared" si="7"/>
        <v>7003</v>
      </c>
      <c r="G25" s="297">
        <v>0</v>
      </c>
      <c r="H25" s="297">
        <v>7003</v>
      </c>
      <c r="I25" s="297">
        <v>0</v>
      </c>
      <c r="J25" s="297">
        <v>0</v>
      </c>
      <c r="K25" s="297">
        <v>0</v>
      </c>
      <c r="L25" s="297">
        <v>0</v>
      </c>
      <c r="M25" s="297">
        <f t="shared" si="8"/>
        <v>554</v>
      </c>
      <c r="N25" s="297">
        <v>0</v>
      </c>
      <c r="O25" s="297">
        <v>554</v>
      </c>
      <c r="P25" s="297">
        <v>0</v>
      </c>
      <c r="Q25" s="297">
        <v>0</v>
      </c>
      <c r="R25" s="297">
        <v>0</v>
      </c>
      <c r="S25" s="297">
        <v>0</v>
      </c>
      <c r="T25" s="297">
        <f t="shared" si="9"/>
        <v>0</v>
      </c>
      <c r="U25" s="297">
        <f t="shared" si="10"/>
        <v>0</v>
      </c>
      <c r="V25" s="297">
        <v>0</v>
      </c>
      <c r="W25" s="297">
        <v>0</v>
      </c>
      <c r="X25" s="297">
        <v>0</v>
      </c>
      <c r="Y25" s="297">
        <v>0</v>
      </c>
      <c r="Z25" s="297">
        <v>0</v>
      </c>
      <c r="AA25" s="297">
        <v>0</v>
      </c>
      <c r="AB25" s="297">
        <f t="shared" si="11"/>
        <v>0</v>
      </c>
      <c r="AC25" s="297">
        <v>0</v>
      </c>
      <c r="AD25" s="297">
        <v>0</v>
      </c>
      <c r="AE25" s="297">
        <v>0</v>
      </c>
      <c r="AF25" s="297">
        <v>0</v>
      </c>
      <c r="AG25" s="297">
        <v>0</v>
      </c>
      <c r="AH25" s="297">
        <v>0</v>
      </c>
      <c r="AI25" s="297">
        <f t="shared" si="12"/>
        <v>1352</v>
      </c>
      <c r="AJ25" s="297">
        <f t="shared" si="13"/>
        <v>1296</v>
      </c>
      <c r="AK25" s="297">
        <v>0</v>
      </c>
      <c r="AL25" s="297">
        <v>0</v>
      </c>
      <c r="AM25" s="297">
        <v>0</v>
      </c>
      <c r="AN25" s="297">
        <v>1296</v>
      </c>
      <c r="AO25" s="297">
        <v>0</v>
      </c>
      <c r="AP25" s="297">
        <v>0</v>
      </c>
      <c r="AQ25" s="297">
        <f t="shared" si="14"/>
        <v>56</v>
      </c>
      <c r="AR25" s="297">
        <v>0</v>
      </c>
      <c r="AS25" s="297">
        <v>0</v>
      </c>
      <c r="AT25" s="297">
        <v>0</v>
      </c>
      <c r="AU25" s="297">
        <v>56</v>
      </c>
      <c r="AV25" s="297">
        <v>0</v>
      </c>
      <c r="AW25" s="297">
        <v>0</v>
      </c>
      <c r="AX25" s="297">
        <f t="shared" si="15"/>
        <v>0</v>
      </c>
      <c r="AY25" s="297">
        <f t="shared" si="16"/>
        <v>0</v>
      </c>
      <c r="AZ25" s="297">
        <v>0</v>
      </c>
      <c r="BA25" s="297">
        <v>0</v>
      </c>
      <c r="BB25" s="297">
        <v>0</v>
      </c>
      <c r="BC25" s="297">
        <v>0</v>
      </c>
      <c r="BD25" s="297">
        <v>0</v>
      </c>
      <c r="BE25" s="297">
        <v>0</v>
      </c>
      <c r="BF25" s="297">
        <f t="shared" si="17"/>
        <v>0</v>
      </c>
      <c r="BG25" s="297">
        <v>0</v>
      </c>
      <c r="BH25" s="297">
        <v>0</v>
      </c>
      <c r="BI25" s="297">
        <v>0</v>
      </c>
      <c r="BJ25" s="297">
        <v>0</v>
      </c>
      <c r="BK25" s="297">
        <v>0</v>
      </c>
      <c r="BL25" s="297">
        <v>0</v>
      </c>
      <c r="BM25" s="297">
        <f t="shared" si="18"/>
        <v>0</v>
      </c>
      <c r="BN25" s="297">
        <f t="shared" si="19"/>
        <v>0</v>
      </c>
      <c r="BO25" s="297">
        <v>0</v>
      </c>
      <c r="BP25" s="297">
        <v>0</v>
      </c>
      <c r="BQ25" s="297">
        <v>0</v>
      </c>
      <c r="BR25" s="297">
        <v>0</v>
      </c>
      <c r="BS25" s="297">
        <v>0</v>
      </c>
      <c r="BT25" s="297">
        <v>0</v>
      </c>
      <c r="BU25" s="297">
        <f t="shared" si="20"/>
        <v>0</v>
      </c>
      <c r="BV25" s="297">
        <v>0</v>
      </c>
      <c r="BW25" s="297">
        <v>0</v>
      </c>
      <c r="BX25" s="297">
        <v>0</v>
      </c>
      <c r="BY25" s="297">
        <v>0</v>
      </c>
      <c r="BZ25" s="297">
        <v>0</v>
      </c>
      <c r="CA25" s="297">
        <v>0</v>
      </c>
      <c r="CB25" s="297">
        <f t="shared" si="21"/>
        <v>0</v>
      </c>
      <c r="CC25" s="297">
        <f t="shared" si="22"/>
        <v>0</v>
      </c>
      <c r="CD25" s="297">
        <v>0</v>
      </c>
      <c r="CE25" s="297">
        <v>0</v>
      </c>
      <c r="CF25" s="297">
        <v>0</v>
      </c>
      <c r="CG25" s="297">
        <v>0</v>
      </c>
      <c r="CH25" s="297">
        <v>0</v>
      </c>
      <c r="CI25" s="297">
        <v>0</v>
      </c>
      <c r="CJ25" s="297">
        <f t="shared" si="23"/>
        <v>0</v>
      </c>
      <c r="CK25" s="297">
        <v>0</v>
      </c>
      <c r="CL25" s="297">
        <v>0</v>
      </c>
      <c r="CM25" s="297">
        <v>0</v>
      </c>
      <c r="CN25" s="297">
        <v>0</v>
      </c>
      <c r="CO25" s="297">
        <v>0</v>
      </c>
      <c r="CP25" s="297">
        <v>0</v>
      </c>
      <c r="CQ25" s="297">
        <f t="shared" si="24"/>
        <v>1518</v>
      </c>
      <c r="CR25" s="297">
        <f t="shared" si="25"/>
        <v>1385</v>
      </c>
      <c r="CS25" s="297">
        <v>0</v>
      </c>
      <c r="CT25" s="297">
        <v>0</v>
      </c>
      <c r="CU25" s="297">
        <v>0</v>
      </c>
      <c r="CV25" s="297">
        <v>1024</v>
      </c>
      <c r="CW25" s="297">
        <v>0</v>
      </c>
      <c r="CX25" s="297">
        <v>361</v>
      </c>
      <c r="CY25" s="297">
        <f t="shared" si="26"/>
        <v>133</v>
      </c>
      <c r="CZ25" s="297">
        <v>0</v>
      </c>
      <c r="DA25" s="297">
        <v>0</v>
      </c>
      <c r="DB25" s="297">
        <v>0</v>
      </c>
      <c r="DC25" s="297">
        <v>14</v>
      </c>
      <c r="DD25" s="297">
        <v>0</v>
      </c>
      <c r="DE25" s="297">
        <v>119</v>
      </c>
      <c r="DF25" s="297">
        <f t="shared" si="27"/>
        <v>0</v>
      </c>
      <c r="DG25" s="297">
        <f t="shared" si="28"/>
        <v>0</v>
      </c>
      <c r="DH25" s="297">
        <v>0</v>
      </c>
      <c r="DI25" s="297">
        <v>0</v>
      </c>
      <c r="DJ25" s="297">
        <v>0</v>
      </c>
      <c r="DK25" s="297">
        <v>0</v>
      </c>
      <c r="DL25" s="297">
        <v>0</v>
      </c>
      <c r="DM25" s="297">
        <v>0</v>
      </c>
      <c r="DN25" s="297">
        <f t="shared" si="29"/>
        <v>0</v>
      </c>
      <c r="DO25" s="297">
        <v>0</v>
      </c>
      <c r="DP25" s="297">
        <v>0</v>
      </c>
      <c r="DQ25" s="297">
        <v>0</v>
      </c>
      <c r="DR25" s="297">
        <v>0</v>
      </c>
      <c r="DS25" s="297">
        <v>0</v>
      </c>
      <c r="DT25" s="297">
        <v>0</v>
      </c>
      <c r="DU25" s="297">
        <f t="shared" si="30"/>
        <v>0</v>
      </c>
      <c r="DV25" s="297">
        <v>0</v>
      </c>
      <c r="DW25" s="297">
        <v>0</v>
      </c>
      <c r="DX25" s="297">
        <v>0</v>
      </c>
      <c r="DY25" s="297">
        <v>0</v>
      </c>
      <c r="DZ25" s="297">
        <f t="shared" si="31"/>
        <v>0</v>
      </c>
      <c r="EA25" s="297">
        <f t="shared" si="32"/>
        <v>0</v>
      </c>
      <c r="EB25" s="297">
        <v>0</v>
      </c>
      <c r="EC25" s="297">
        <v>0</v>
      </c>
      <c r="ED25" s="297">
        <v>0</v>
      </c>
      <c r="EE25" s="297">
        <v>0</v>
      </c>
      <c r="EF25" s="297">
        <v>0</v>
      </c>
      <c r="EG25" s="297">
        <v>0</v>
      </c>
      <c r="EH25" s="297">
        <f t="shared" si="33"/>
        <v>0</v>
      </c>
      <c r="EI25" s="297">
        <v>0</v>
      </c>
      <c r="EJ25" s="297">
        <v>0</v>
      </c>
      <c r="EK25" s="297">
        <v>0</v>
      </c>
      <c r="EL25" s="297">
        <v>0</v>
      </c>
      <c r="EM25" s="297">
        <v>0</v>
      </c>
      <c r="EN25" s="297">
        <v>0</v>
      </c>
    </row>
    <row r="26" spans="1:144" s="282" customFormat="1" ht="12" customHeight="1">
      <c r="A26" s="277" t="s">
        <v>561</v>
      </c>
      <c r="B26" s="278" t="s">
        <v>597</v>
      </c>
      <c r="C26" s="277" t="s">
        <v>598</v>
      </c>
      <c r="D26" s="297">
        <f t="shared" si="5"/>
        <v>10353</v>
      </c>
      <c r="E26" s="297">
        <f t="shared" si="6"/>
        <v>8145</v>
      </c>
      <c r="F26" s="297">
        <f t="shared" si="7"/>
        <v>7246</v>
      </c>
      <c r="G26" s="297">
        <v>0</v>
      </c>
      <c r="H26" s="297">
        <v>7246</v>
      </c>
      <c r="I26" s="297">
        <v>0</v>
      </c>
      <c r="J26" s="297">
        <v>0</v>
      </c>
      <c r="K26" s="297">
        <v>0</v>
      </c>
      <c r="L26" s="297">
        <v>0</v>
      </c>
      <c r="M26" s="297">
        <f t="shared" si="8"/>
        <v>899</v>
      </c>
      <c r="N26" s="297"/>
      <c r="O26" s="297">
        <v>899</v>
      </c>
      <c r="P26" s="297">
        <v>0</v>
      </c>
      <c r="Q26" s="297">
        <v>0</v>
      </c>
      <c r="R26" s="297">
        <v>0</v>
      </c>
      <c r="S26" s="297">
        <v>0</v>
      </c>
      <c r="T26" s="297">
        <f t="shared" si="9"/>
        <v>0</v>
      </c>
      <c r="U26" s="297">
        <f t="shared" si="10"/>
        <v>0</v>
      </c>
      <c r="V26" s="297">
        <v>0</v>
      </c>
      <c r="W26" s="297">
        <v>0</v>
      </c>
      <c r="X26" s="297">
        <v>0</v>
      </c>
      <c r="Y26" s="297">
        <v>0</v>
      </c>
      <c r="Z26" s="297">
        <v>0</v>
      </c>
      <c r="AA26" s="297"/>
      <c r="AB26" s="297">
        <f t="shared" si="11"/>
        <v>0</v>
      </c>
      <c r="AC26" s="297">
        <v>0</v>
      </c>
      <c r="AD26" s="297">
        <v>0</v>
      </c>
      <c r="AE26" s="297">
        <v>0</v>
      </c>
      <c r="AF26" s="297">
        <v>0</v>
      </c>
      <c r="AG26" s="297">
        <v>0</v>
      </c>
      <c r="AH26" s="297"/>
      <c r="AI26" s="297">
        <f t="shared" si="12"/>
        <v>816</v>
      </c>
      <c r="AJ26" s="297">
        <f t="shared" si="13"/>
        <v>815</v>
      </c>
      <c r="AK26" s="297">
        <v>0</v>
      </c>
      <c r="AL26" s="297"/>
      <c r="AM26" s="297">
        <v>0</v>
      </c>
      <c r="AN26" s="297">
        <v>815</v>
      </c>
      <c r="AO26" s="297">
        <v>0</v>
      </c>
      <c r="AP26" s="297">
        <v>0</v>
      </c>
      <c r="AQ26" s="297">
        <f t="shared" si="14"/>
        <v>1</v>
      </c>
      <c r="AR26" s="297"/>
      <c r="AS26" s="297">
        <v>0</v>
      </c>
      <c r="AT26" s="297">
        <v>0</v>
      </c>
      <c r="AU26" s="297">
        <v>1</v>
      </c>
      <c r="AV26" s="297">
        <v>0</v>
      </c>
      <c r="AW26" s="297">
        <v>0</v>
      </c>
      <c r="AX26" s="297">
        <f t="shared" si="15"/>
        <v>0</v>
      </c>
      <c r="AY26" s="297">
        <f t="shared" si="16"/>
        <v>0</v>
      </c>
      <c r="AZ26" s="297">
        <v>0</v>
      </c>
      <c r="BA26" s="297">
        <v>0</v>
      </c>
      <c r="BB26" s="297">
        <v>0</v>
      </c>
      <c r="BC26" s="297">
        <v>0</v>
      </c>
      <c r="BD26" s="297">
        <v>0</v>
      </c>
      <c r="BE26" s="297">
        <v>0</v>
      </c>
      <c r="BF26" s="297">
        <f t="shared" si="17"/>
        <v>0</v>
      </c>
      <c r="BG26" s="297">
        <v>0</v>
      </c>
      <c r="BH26" s="297">
        <v>0</v>
      </c>
      <c r="BI26" s="297">
        <v>0</v>
      </c>
      <c r="BJ26" s="297">
        <v>0</v>
      </c>
      <c r="BK26" s="297">
        <v>0</v>
      </c>
      <c r="BL26" s="297">
        <v>0</v>
      </c>
      <c r="BM26" s="297">
        <f t="shared" si="18"/>
        <v>0</v>
      </c>
      <c r="BN26" s="297">
        <f t="shared" si="19"/>
        <v>0</v>
      </c>
      <c r="BO26" s="297">
        <v>0</v>
      </c>
      <c r="BP26" s="297">
        <v>0</v>
      </c>
      <c r="BQ26" s="297">
        <v>0</v>
      </c>
      <c r="BR26" s="297">
        <v>0</v>
      </c>
      <c r="BS26" s="297">
        <v>0</v>
      </c>
      <c r="BT26" s="297">
        <v>0</v>
      </c>
      <c r="BU26" s="297">
        <f t="shared" si="20"/>
        <v>0</v>
      </c>
      <c r="BV26" s="297">
        <v>0</v>
      </c>
      <c r="BW26" s="297">
        <v>0</v>
      </c>
      <c r="BX26" s="297">
        <v>0</v>
      </c>
      <c r="BY26" s="297">
        <v>0</v>
      </c>
      <c r="BZ26" s="297">
        <v>0</v>
      </c>
      <c r="CA26" s="297">
        <v>0</v>
      </c>
      <c r="CB26" s="297">
        <f t="shared" si="21"/>
        <v>0</v>
      </c>
      <c r="CC26" s="297">
        <f t="shared" si="22"/>
        <v>0</v>
      </c>
      <c r="CD26" s="297">
        <v>0</v>
      </c>
      <c r="CE26" s="297">
        <v>0</v>
      </c>
      <c r="CF26" s="297">
        <v>0</v>
      </c>
      <c r="CG26" s="297">
        <v>0</v>
      </c>
      <c r="CH26" s="297">
        <v>0</v>
      </c>
      <c r="CI26" s="297">
        <v>0</v>
      </c>
      <c r="CJ26" s="297">
        <f t="shared" si="23"/>
        <v>0</v>
      </c>
      <c r="CK26" s="297">
        <v>0</v>
      </c>
      <c r="CL26" s="297">
        <v>0</v>
      </c>
      <c r="CM26" s="297">
        <v>0</v>
      </c>
      <c r="CN26" s="297">
        <v>0</v>
      </c>
      <c r="CO26" s="297">
        <v>0</v>
      </c>
      <c r="CP26" s="297">
        <v>0</v>
      </c>
      <c r="CQ26" s="297">
        <f t="shared" si="24"/>
        <v>1392</v>
      </c>
      <c r="CR26" s="297">
        <f t="shared" si="25"/>
        <v>1246</v>
      </c>
      <c r="CS26" s="297">
        <v>0</v>
      </c>
      <c r="CT26" s="297">
        <v>0</v>
      </c>
      <c r="CU26" s="297">
        <v>0</v>
      </c>
      <c r="CV26" s="297">
        <v>925</v>
      </c>
      <c r="CW26" s="297">
        <v>0</v>
      </c>
      <c r="CX26" s="297">
        <v>321</v>
      </c>
      <c r="CY26" s="297">
        <f t="shared" si="26"/>
        <v>146</v>
      </c>
      <c r="CZ26" s="297">
        <v>0</v>
      </c>
      <c r="DA26" s="297">
        <v>0</v>
      </c>
      <c r="DB26" s="297">
        <v>0</v>
      </c>
      <c r="DC26" s="297">
        <v>12</v>
      </c>
      <c r="DD26" s="297">
        <v>0</v>
      </c>
      <c r="DE26" s="297">
        <v>134</v>
      </c>
      <c r="DF26" s="297">
        <f t="shared" si="27"/>
        <v>0</v>
      </c>
      <c r="DG26" s="297">
        <f t="shared" si="28"/>
        <v>0</v>
      </c>
      <c r="DH26" s="297">
        <v>0</v>
      </c>
      <c r="DI26" s="297">
        <v>0</v>
      </c>
      <c r="DJ26" s="297">
        <v>0</v>
      </c>
      <c r="DK26" s="297">
        <v>0</v>
      </c>
      <c r="DL26" s="297">
        <v>0</v>
      </c>
      <c r="DM26" s="297">
        <v>0</v>
      </c>
      <c r="DN26" s="297">
        <f t="shared" si="29"/>
        <v>0</v>
      </c>
      <c r="DO26" s="297">
        <v>0</v>
      </c>
      <c r="DP26" s="297">
        <v>0</v>
      </c>
      <c r="DQ26" s="297">
        <v>0</v>
      </c>
      <c r="DR26" s="297">
        <v>0</v>
      </c>
      <c r="DS26" s="297">
        <v>0</v>
      </c>
      <c r="DT26" s="297">
        <v>0</v>
      </c>
      <c r="DU26" s="297">
        <f t="shared" si="30"/>
        <v>0</v>
      </c>
      <c r="DV26" s="297">
        <v>0</v>
      </c>
      <c r="DW26" s="297">
        <v>0</v>
      </c>
      <c r="DX26" s="297">
        <v>0</v>
      </c>
      <c r="DY26" s="297">
        <v>0</v>
      </c>
      <c r="DZ26" s="297">
        <f t="shared" si="31"/>
        <v>0</v>
      </c>
      <c r="EA26" s="297">
        <f t="shared" si="32"/>
        <v>0</v>
      </c>
      <c r="EB26" s="297">
        <v>0</v>
      </c>
      <c r="EC26" s="297">
        <v>0</v>
      </c>
      <c r="ED26" s="297">
        <v>0</v>
      </c>
      <c r="EE26" s="297">
        <v>0</v>
      </c>
      <c r="EF26" s="297">
        <v>0</v>
      </c>
      <c r="EG26" s="297">
        <v>0</v>
      </c>
      <c r="EH26" s="297">
        <f t="shared" si="33"/>
        <v>0</v>
      </c>
      <c r="EI26" s="297">
        <v>0</v>
      </c>
      <c r="EJ26" s="297">
        <v>0</v>
      </c>
      <c r="EK26" s="297">
        <v>0</v>
      </c>
      <c r="EL26" s="297">
        <v>0</v>
      </c>
      <c r="EM26" s="297">
        <v>0</v>
      </c>
      <c r="EN26" s="297">
        <v>0</v>
      </c>
    </row>
    <row r="27" spans="1:144" s="282" customFormat="1" ht="12" customHeight="1">
      <c r="A27" s="277" t="s">
        <v>561</v>
      </c>
      <c r="B27" s="278" t="s">
        <v>599</v>
      </c>
      <c r="C27" s="277" t="s">
        <v>600</v>
      </c>
      <c r="D27" s="297">
        <f t="shared" si="5"/>
        <v>1741</v>
      </c>
      <c r="E27" s="297">
        <f t="shared" si="6"/>
        <v>1434</v>
      </c>
      <c r="F27" s="297">
        <f t="shared" si="7"/>
        <v>1434</v>
      </c>
      <c r="G27" s="297">
        <v>0</v>
      </c>
      <c r="H27" s="297">
        <v>1434</v>
      </c>
      <c r="I27" s="297">
        <v>0</v>
      </c>
      <c r="J27" s="297">
        <v>0</v>
      </c>
      <c r="K27" s="297">
        <v>0</v>
      </c>
      <c r="L27" s="297">
        <v>0</v>
      </c>
      <c r="M27" s="297">
        <f t="shared" si="8"/>
        <v>0</v>
      </c>
      <c r="N27" s="297">
        <v>0</v>
      </c>
      <c r="O27" s="297">
        <v>0</v>
      </c>
      <c r="P27" s="297">
        <v>0</v>
      </c>
      <c r="Q27" s="297">
        <v>0</v>
      </c>
      <c r="R27" s="297">
        <v>0</v>
      </c>
      <c r="S27" s="297">
        <v>0</v>
      </c>
      <c r="T27" s="297">
        <f t="shared" si="9"/>
        <v>14</v>
      </c>
      <c r="U27" s="297">
        <f t="shared" si="10"/>
        <v>12</v>
      </c>
      <c r="V27" s="297">
        <v>0</v>
      </c>
      <c r="W27" s="297">
        <v>0</v>
      </c>
      <c r="X27" s="297">
        <v>0</v>
      </c>
      <c r="Y27" s="297">
        <v>0</v>
      </c>
      <c r="Z27" s="297">
        <v>0</v>
      </c>
      <c r="AA27" s="297">
        <v>12</v>
      </c>
      <c r="AB27" s="297">
        <f t="shared" si="11"/>
        <v>2</v>
      </c>
      <c r="AC27" s="297">
        <v>0</v>
      </c>
      <c r="AD27" s="297">
        <v>0</v>
      </c>
      <c r="AE27" s="297">
        <v>0</v>
      </c>
      <c r="AF27" s="297">
        <v>0</v>
      </c>
      <c r="AG27" s="297">
        <v>0</v>
      </c>
      <c r="AH27" s="297">
        <v>2</v>
      </c>
      <c r="AI27" s="297">
        <f t="shared" si="12"/>
        <v>0</v>
      </c>
      <c r="AJ27" s="297">
        <f t="shared" si="13"/>
        <v>0</v>
      </c>
      <c r="AK27" s="297">
        <v>0</v>
      </c>
      <c r="AL27" s="297">
        <v>0</v>
      </c>
      <c r="AM27" s="297">
        <v>0</v>
      </c>
      <c r="AN27" s="297">
        <v>0</v>
      </c>
      <c r="AO27" s="297">
        <v>0</v>
      </c>
      <c r="AP27" s="297">
        <v>0</v>
      </c>
      <c r="AQ27" s="297">
        <f t="shared" si="14"/>
        <v>0</v>
      </c>
      <c r="AR27" s="297">
        <v>0</v>
      </c>
      <c r="AS27" s="297">
        <v>0</v>
      </c>
      <c r="AT27" s="297">
        <v>0</v>
      </c>
      <c r="AU27" s="297">
        <v>0</v>
      </c>
      <c r="AV27" s="297">
        <v>0</v>
      </c>
      <c r="AW27" s="297">
        <v>0</v>
      </c>
      <c r="AX27" s="297">
        <f t="shared" si="15"/>
        <v>0</v>
      </c>
      <c r="AY27" s="297">
        <f t="shared" si="16"/>
        <v>0</v>
      </c>
      <c r="AZ27" s="297">
        <v>0</v>
      </c>
      <c r="BA27" s="297">
        <v>0</v>
      </c>
      <c r="BB27" s="297">
        <v>0</v>
      </c>
      <c r="BC27" s="297">
        <v>0</v>
      </c>
      <c r="BD27" s="297">
        <v>0</v>
      </c>
      <c r="BE27" s="297">
        <v>0</v>
      </c>
      <c r="BF27" s="297">
        <f t="shared" si="17"/>
        <v>0</v>
      </c>
      <c r="BG27" s="297">
        <v>0</v>
      </c>
      <c r="BH27" s="297">
        <v>0</v>
      </c>
      <c r="BI27" s="297">
        <v>0</v>
      </c>
      <c r="BJ27" s="297">
        <v>0</v>
      </c>
      <c r="BK27" s="297">
        <v>0</v>
      </c>
      <c r="BL27" s="297">
        <v>0</v>
      </c>
      <c r="BM27" s="297">
        <f t="shared" si="18"/>
        <v>0</v>
      </c>
      <c r="BN27" s="297">
        <f t="shared" si="19"/>
        <v>0</v>
      </c>
      <c r="BO27" s="297">
        <v>0</v>
      </c>
      <c r="BP27" s="297">
        <v>0</v>
      </c>
      <c r="BQ27" s="297">
        <v>0</v>
      </c>
      <c r="BR27" s="297">
        <v>0</v>
      </c>
      <c r="BS27" s="297">
        <v>0</v>
      </c>
      <c r="BT27" s="297">
        <v>0</v>
      </c>
      <c r="BU27" s="297">
        <f t="shared" si="20"/>
        <v>0</v>
      </c>
      <c r="BV27" s="297">
        <v>0</v>
      </c>
      <c r="BW27" s="297">
        <v>0</v>
      </c>
      <c r="BX27" s="297">
        <v>0</v>
      </c>
      <c r="BY27" s="297">
        <v>0</v>
      </c>
      <c r="BZ27" s="297">
        <v>0</v>
      </c>
      <c r="CA27" s="297">
        <v>0</v>
      </c>
      <c r="CB27" s="297">
        <f t="shared" si="21"/>
        <v>0</v>
      </c>
      <c r="CC27" s="297">
        <f t="shared" si="22"/>
        <v>0</v>
      </c>
      <c r="CD27" s="297">
        <v>0</v>
      </c>
      <c r="CE27" s="297">
        <v>0</v>
      </c>
      <c r="CF27" s="297">
        <v>0</v>
      </c>
      <c r="CG27" s="297">
        <v>0</v>
      </c>
      <c r="CH27" s="297">
        <v>0</v>
      </c>
      <c r="CI27" s="297">
        <v>0</v>
      </c>
      <c r="CJ27" s="297">
        <f t="shared" si="23"/>
        <v>0</v>
      </c>
      <c r="CK27" s="297">
        <v>0</v>
      </c>
      <c r="CL27" s="297">
        <v>0</v>
      </c>
      <c r="CM27" s="297">
        <v>0</v>
      </c>
      <c r="CN27" s="297">
        <v>0</v>
      </c>
      <c r="CO27" s="297">
        <v>0</v>
      </c>
      <c r="CP27" s="297">
        <v>0</v>
      </c>
      <c r="CQ27" s="297">
        <f t="shared" si="24"/>
        <v>0</v>
      </c>
      <c r="CR27" s="297">
        <f t="shared" si="25"/>
        <v>0</v>
      </c>
      <c r="CS27" s="297">
        <v>0</v>
      </c>
      <c r="CT27" s="297">
        <v>0</v>
      </c>
      <c r="CU27" s="297">
        <v>0</v>
      </c>
      <c r="CV27" s="297">
        <v>0</v>
      </c>
      <c r="CW27" s="297">
        <v>0</v>
      </c>
      <c r="CX27" s="297">
        <v>0</v>
      </c>
      <c r="CY27" s="297">
        <f t="shared" si="26"/>
        <v>0</v>
      </c>
      <c r="CZ27" s="297">
        <v>0</v>
      </c>
      <c r="DA27" s="297">
        <v>0</v>
      </c>
      <c r="DB27" s="297">
        <v>0</v>
      </c>
      <c r="DC27" s="297">
        <v>0</v>
      </c>
      <c r="DD27" s="297">
        <v>0</v>
      </c>
      <c r="DE27" s="297">
        <v>0</v>
      </c>
      <c r="DF27" s="297">
        <f t="shared" si="27"/>
        <v>0</v>
      </c>
      <c r="DG27" s="297">
        <f t="shared" si="28"/>
        <v>0</v>
      </c>
      <c r="DH27" s="297">
        <v>0</v>
      </c>
      <c r="DI27" s="297">
        <v>0</v>
      </c>
      <c r="DJ27" s="297">
        <v>0</v>
      </c>
      <c r="DK27" s="297">
        <v>0</v>
      </c>
      <c r="DL27" s="297">
        <v>0</v>
      </c>
      <c r="DM27" s="297">
        <v>0</v>
      </c>
      <c r="DN27" s="297">
        <f t="shared" si="29"/>
        <v>0</v>
      </c>
      <c r="DO27" s="297">
        <v>0</v>
      </c>
      <c r="DP27" s="297">
        <v>0</v>
      </c>
      <c r="DQ27" s="297">
        <v>0</v>
      </c>
      <c r="DR27" s="297">
        <v>0</v>
      </c>
      <c r="DS27" s="297">
        <v>0</v>
      </c>
      <c r="DT27" s="297">
        <v>0</v>
      </c>
      <c r="DU27" s="297">
        <f t="shared" si="30"/>
        <v>230</v>
      </c>
      <c r="DV27" s="297">
        <v>230</v>
      </c>
      <c r="DW27" s="297">
        <v>0</v>
      </c>
      <c r="DX27" s="297">
        <v>0</v>
      </c>
      <c r="DY27" s="297">
        <v>0</v>
      </c>
      <c r="DZ27" s="297">
        <f t="shared" si="31"/>
        <v>63</v>
      </c>
      <c r="EA27" s="297">
        <f t="shared" si="32"/>
        <v>56</v>
      </c>
      <c r="EB27" s="297">
        <v>0</v>
      </c>
      <c r="EC27" s="297">
        <v>0</v>
      </c>
      <c r="ED27" s="297">
        <v>56</v>
      </c>
      <c r="EE27" s="297"/>
      <c r="EF27" s="297">
        <v>0</v>
      </c>
      <c r="EG27" s="297">
        <v>0</v>
      </c>
      <c r="EH27" s="297">
        <f t="shared" si="33"/>
        <v>7</v>
      </c>
      <c r="EI27" s="297">
        <v>0</v>
      </c>
      <c r="EJ27" s="297">
        <v>0</v>
      </c>
      <c r="EK27" s="297">
        <v>7</v>
      </c>
      <c r="EL27" s="297">
        <v>0</v>
      </c>
      <c r="EM27" s="297">
        <v>0</v>
      </c>
      <c r="EN27" s="297">
        <v>0</v>
      </c>
    </row>
    <row r="28" spans="1:144" s="282" customFormat="1" ht="12" customHeight="1">
      <c r="A28" s="277" t="s">
        <v>561</v>
      </c>
      <c r="B28" s="278" t="s">
        <v>601</v>
      </c>
      <c r="C28" s="277" t="s">
        <v>602</v>
      </c>
      <c r="D28" s="297">
        <f t="shared" si="5"/>
        <v>4037</v>
      </c>
      <c r="E28" s="297">
        <f t="shared" si="6"/>
        <v>3317</v>
      </c>
      <c r="F28" s="297">
        <f t="shared" si="7"/>
        <v>3160</v>
      </c>
      <c r="G28" s="297">
        <v>0</v>
      </c>
      <c r="H28" s="297">
        <v>3160</v>
      </c>
      <c r="I28" s="297">
        <v>0</v>
      </c>
      <c r="J28" s="297">
        <v>0</v>
      </c>
      <c r="K28" s="297">
        <v>0</v>
      </c>
      <c r="L28" s="297">
        <v>0</v>
      </c>
      <c r="M28" s="297">
        <f t="shared" si="8"/>
        <v>157</v>
      </c>
      <c r="N28" s="297">
        <v>0</v>
      </c>
      <c r="O28" s="297">
        <v>157</v>
      </c>
      <c r="P28" s="297">
        <v>0</v>
      </c>
      <c r="Q28" s="297">
        <v>0</v>
      </c>
      <c r="R28" s="297">
        <v>0</v>
      </c>
      <c r="S28" s="297">
        <v>0</v>
      </c>
      <c r="T28" s="297">
        <f t="shared" si="9"/>
        <v>161</v>
      </c>
      <c r="U28" s="297">
        <f t="shared" si="10"/>
        <v>118</v>
      </c>
      <c r="V28" s="297">
        <v>0</v>
      </c>
      <c r="W28" s="297">
        <v>0</v>
      </c>
      <c r="X28" s="297">
        <v>118</v>
      </c>
      <c r="Y28" s="297">
        <v>0</v>
      </c>
      <c r="Z28" s="297">
        <v>0</v>
      </c>
      <c r="AA28" s="297">
        <v>0</v>
      </c>
      <c r="AB28" s="297">
        <f t="shared" si="11"/>
        <v>43</v>
      </c>
      <c r="AC28" s="297">
        <v>0</v>
      </c>
      <c r="AD28" s="297">
        <v>0</v>
      </c>
      <c r="AE28" s="297">
        <v>43</v>
      </c>
      <c r="AF28" s="297">
        <v>0</v>
      </c>
      <c r="AG28" s="297">
        <v>0</v>
      </c>
      <c r="AH28" s="297">
        <v>0</v>
      </c>
      <c r="AI28" s="297">
        <f t="shared" si="12"/>
        <v>82</v>
      </c>
      <c r="AJ28" s="297">
        <f t="shared" si="13"/>
        <v>82</v>
      </c>
      <c r="AK28" s="297">
        <v>0</v>
      </c>
      <c r="AL28" s="297">
        <v>0</v>
      </c>
      <c r="AM28" s="297">
        <v>0</v>
      </c>
      <c r="AN28" s="297">
        <v>82</v>
      </c>
      <c r="AO28" s="297">
        <v>0</v>
      </c>
      <c r="AP28" s="297">
        <v>0</v>
      </c>
      <c r="AQ28" s="297">
        <f t="shared" si="14"/>
        <v>0</v>
      </c>
      <c r="AR28" s="297">
        <v>0</v>
      </c>
      <c r="AS28" s="297">
        <v>0</v>
      </c>
      <c r="AT28" s="297">
        <v>0</v>
      </c>
      <c r="AU28" s="297">
        <v>0</v>
      </c>
      <c r="AV28" s="297">
        <v>0</v>
      </c>
      <c r="AW28" s="297">
        <v>0</v>
      </c>
      <c r="AX28" s="297">
        <f t="shared" si="15"/>
        <v>0</v>
      </c>
      <c r="AY28" s="297">
        <f t="shared" si="16"/>
        <v>0</v>
      </c>
      <c r="AZ28" s="297">
        <v>0</v>
      </c>
      <c r="BA28" s="297">
        <v>0</v>
      </c>
      <c r="BB28" s="297">
        <v>0</v>
      </c>
      <c r="BC28" s="297">
        <v>0</v>
      </c>
      <c r="BD28" s="297">
        <v>0</v>
      </c>
      <c r="BE28" s="297">
        <v>0</v>
      </c>
      <c r="BF28" s="297">
        <f t="shared" si="17"/>
        <v>0</v>
      </c>
      <c r="BG28" s="297">
        <v>0</v>
      </c>
      <c r="BH28" s="297">
        <v>0</v>
      </c>
      <c r="BI28" s="297">
        <v>0</v>
      </c>
      <c r="BJ28" s="297">
        <v>0</v>
      </c>
      <c r="BK28" s="297">
        <v>0</v>
      </c>
      <c r="BL28" s="297">
        <v>0</v>
      </c>
      <c r="BM28" s="297">
        <f t="shared" si="18"/>
        <v>0</v>
      </c>
      <c r="BN28" s="297">
        <f t="shared" si="19"/>
        <v>0</v>
      </c>
      <c r="BO28" s="297">
        <v>0</v>
      </c>
      <c r="BP28" s="297">
        <v>0</v>
      </c>
      <c r="BQ28" s="297">
        <v>0</v>
      </c>
      <c r="BR28" s="297">
        <v>0</v>
      </c>
      <c r="BS28" s="297">
        <v>0</v>
      </c>
      <c r="BT28" s="297">
        <v>0</v>
      </c>
      <c r="BU28" s="297">
        <f t="shared" si="20"/>
        <v>0</v>
      </c>
      <c r="BV28" s="297">
        <v>0</v>
      </c>
      <c r="BW28" s="297">
        <v>0</v>
      </c>
      <c r="BX28" s="297">
        <v>0</v>
      </c>
      <c r="BY28" s="297">
        <v>0</v>
      </c>
      <c r="BZ28" s="297">
        <v>0</v>
      </c>
      <c r="CA28" s="297">
        <v>0</v>
      </c>
      <c r="CB28" s="297">
        <f t="shared" si="21"/>
        <v>0</v>
      </c>
      <c r="CC28" s="297">
        <f t="shared" si="22"/>
        <v>0</v>
      </c>
      <c r="CD28" s="297">
        <v>0</v>
      </c>
      <c r="CE28" s="297">
        <v>0</v>
      </c>
      <c r="CF28" s="297">
        <v>0</v>
      </c>
      <c r="CG28" s="297">
        <v>0</v>
      </c>
      <c r="CH28" s="297">
        <v>0</v>
      </c>
      <c r="CI28" s="297">
        <v>0</v>
      </c>
      <c r="CJ28" s="297">
        <f t="shared" si="23"/>
        <v>0</v>
      </c>
      <c r="CK28" s="297">
        <v>0</v>
      </c>
      <c r="CL28" s="297">
        <v>0</v>
      </c>
      <c r="CM28" s="297">
        <v>0</v>
      </c>
      <c r="CN28" s="297">
        <v>0</v>
      </c>
      <c r="CO28" s="297">
        <v>0</v>
      </c>
      <c r="CP28" s="297">
        <v>0</v>
      </c>
      <c r="CQ28" s="297">
        <f t="shared" si="24"/>
        <v>0</v>
      </c>
      <c r="CR28" s="297">
        <f t="shared" si="25"/>
        <v>0</v>
      </c>
      <c r="CS28" s="297">
        <v>0</v>
      </c>
      <c r="CT28" s="297">
        <v>0</v>
      </c>
      <c r="CU28" s="297">
        <v>0</v>
      </c>
      <c r="CV28" s="297">
        <v>0</v>
      </c>
      <c r="CW28" s="297">
        <v>0</v>
      </c>
      <c r="CX28" s="297">
        <v>0</v>
      </c>
      <c r="CY28" s="297">
        <f t="shared" si="26"/>
        <v>0</v>
      </c>
      <c r="CZ28" s="297">
        <v>0</v>
      </c>
      <c r="DA28" s="297">
        <v>0</v>
      </c>
      <c r="DB28" s="297">
        <v>0</v>
      </c>
      <c r="DC28" s="297">
        <v>0</v>
      </c>
      <c r="DD28" s="297">
        <v>0</v>
      </c>
      <c r="DE28" s="297">
        <v>0</v>
      </c>
      <c r="DF28" s="297">
        <f t="shared" si="27"/>
        <v>0</v>
      </c>
      <c r="DG28" s="297">
        <f t="shared" si="28"/>
        <v>0</v>
      </c>
      <c r="DH28" s="297">
        <v>0</v>
      </c>
      <c r="DI28" s="297">
        <v>0</v>
      </c>
      <c r="DJ28" s="297">
        <v>0</v>
      </c>
      <c r="DK28" s="297">
        <v>0</v>
      </c>
      <c r="DL28" s="297">
        <v>0</v>
      </c>
      <c r="DM28" s="297">
        <v>0</v>
      </c>
      <c r="DN28" s="297">
        <f t="shared" si="29"/>
        <v>0</v>
      </c>
      <c r="DO28" s="297">
        <v>0</v>
      </c>
      <c r="DP28" s="297">
        <v>0</v>
      </c>
      <c r="DQ28" s="297">
        <v>0</v>
      </c>
      <c r="DR28" s="297">
        <v>0</v>
      </c>
      <c r="DS28" s="297">
        <v>0</v>
      </c>
      <c r="DT28" s="297">
        <v>0</v>
      </c>
      <c r="DU28" s="297">
        <f t="shared" si="30"/>
        <v>477</v>
      </c>
      <c r="DV28" s="297">
        <v>477</v>
      </c>
      <c r="DW28" s="297">
        <v>0</v>
      </c>
      <c r="DX28" s="297">
        <v>0</v>
      </c>
      <c r="DY28" s="297">
        <v>0</v>
      </c>
      <c r="DZ28" s="297">
        <f t="shared" si="31"/>
        <v>0</v>
      </c>
      <c r="EA28" s="297">
        <f t="shared" si="32"/>
        <v>0</v>
      </c>
      <c r="EB28" s="297">
        <v>0</v>
      </c>
      <c r="EC28" s="297">
        <v>0</v>
      </c>
      <c r="ED28" s="297">
        <v>0</v>
      </c>
      <c r="EE28" s="297">
        <v>0</v>
      </c>
      <c r="EF28" s="297">
        <v>0</v>
      </c>
      <c r="EG28" s="297">
        <v>0</v>
      </c>
      <c r="EH28" s="297">
        <f t="shared" si="33"/>
        <v>0</v>
      </c>
      <c r="EI28" s="297">
        <v>0</v>
      </c>
      <c r="EJ28" s="297">
        <v>0</v>
      </c>
      <c r="EK28" s="297">
        <v>0</v>
      </c>
      <c r="EL28" s="297">
        <v>0</v>
      </c>
      <c r="EM28" s="297">
        <v>0</v>
      </c>
      <c r="EN28" s="297">
        <v>0</v>
      </c>
    </row>
    <row r="29" spans="1:144" s="282" customFormat="1" ht="12" customHeight="1">
      <c r="A29" s="277" t="s">
        <v>561</v>
      </c>
      <c r="B29" s="278" t="s">
        <v>603</v>
      </c>
      <c r="C29" s="277" t="s">
        <v>604</v>
      </c>
      <c r="D29" s="297">
        <f t="shared" si="5"/>
        <v>2376</v>
      </c>
      <c r="E29" s="297">
        <f t="shared" si="6"/>
        <v>1987</v>
      </c>
      <c r="F29" s="297">
        <f t="shared" si="7"/>
        <v>1845</v>
      </c>
      <c r="G29" s="297">
        <v>0</v>
      </c>
      <c r="H29" s="297">
        <v>1845</v>
      </c>
      <c r="I29" s="297">
        <v>0</v>
      </c>
      <c r="J29" s="297">
        <v>0</v>
      </c>
      <c r="K29" s="297">
        <v>0</v>
      </c>
      <c r="L29" s="297">
        <v>0</v>
      </c>
      <c r="M29" s="297">
        <f t="shared" si="8"/>
        <v>142</v>
      </c>
      <c r="N29" s="297">
        <v>0</v>
      </c>
      <c r="O29" s="297">
        <v>142</v>
      </c>
      <c r="P29" s="297">
        <v>0</v>
      </c>
      <c r="Q29" s="297">
        <v>0</v>
      </c>
      <c r="R29" s="297">
        <v>0</v>
      </c>
      <c r="S29" s="297">
        <v>0</v>
      </c>
      <c r="T29" s="297">
        <f t="shared" si="9"/>
        <v>9</v>
      </c>
      <c r="U29" s="297">
        <f t="shared" si="10"/>
        <v>3</v>
      </c>
      <c r="V29" s="297">
        <v>0</v>
      </c>
      <c r="W29" s="297">
        <v>0</v>
      </c>
      <c r="X29" s="297">
        <v>0</v>
      </c>
      <c r="Y29" s="297">
        <v>0</v>
      </c>
      <c r="Z29" s="297">
        <v>0</v>
      </c>
      <c r="AA29" s="297">
        <v>3</v>
      </c>
      <c r="AB29" s="297">
        <f t="shared" si="11"/>
        <v>6</v>
      </c>
      <c r="AC29" s="297">
        <v>0</v>
      </c>
      <c r="AD29" s="297">
        <v>0</v>
      </c>
      <c r="AE29" s="297">
        <v>0</v>
      </c>
      <c r="AF29" s="297">
        <v>0</v>
      </c>
      <c r="AG29" s="297">
        <v>0</v>
      </c>
      <c r="AH29" s="297">
        <v>6</v>
      </c>
      <c r="AI29" s="297">
        <f t="shared" si="12"/>
        <v>0</v>
      </c>
      <c r="AJ29" s="297">
        <f t="shared" si="13"/>
        <v>0</v>
      </c>
      <c r="AK29" s="297">
        <v>0</v>
      </c>
      <c r="AL29" s="297">
        <v>0</v>
      </c>
      <c r="AM29" s="297">
        <v>0</v>
      </c>
      <c r="AN29" s="297">
        <v>0</v>
      </c>
      <c r="AO29" s="297">
        <v>0</v>
      </c>
      <c r="AP29" s="297">
        <v>0</v>
      </c>
      <c r="AQ29" s="297">
        <f t="shared" si="14"/>
        <v>0</v>
      </c>
      <c r="AR29" s="297">
        <v>0</v>
      </c>
      <c r="AS29" s="297">
        <v>0</v>
      </c>
      <c r="AT29" s="297">
        <v>0</v>
      </c>
      <c r="AU29" s="297">
        <v>0</v>
      </c>
      <c r="AV29" s="297">
        <v>0</v>
      </c>
      <c r="AW29" s="297">
        <v>0</v>
      </c>
      <c r="AX29" s="297">
        <f t="shared" si="15"/>
        <v>0</v>
      </c>
      <c r="AY29" s="297">
        <f t="shared" si="16"/>
        <v>0</v>
      </c>
      <c r="AZ29" s="297">
        <v>0</v>
      </c>
      <c r="BA29" s="297">
        <v>0</v>
      </c>
      <c r="BB29" s="297">
        <v>0</v>
      </c>
      <c r="BC29" s="297">
        <v>0</v>
      </c>
      <c r="BD29" s="297">
        <v>0</v>
      </c>
      <c r="BE29" s="297">
        <v>0</v>
      </c>
      <c r="BF29" s="297">
        <f t="shared" si="17"/>
        <v>0</v>
      </c>
      <c r="BG29" s="297">
        <v>0</v>
      </c>
      <c r="BH29" s="297">
        <v>0</v>
      </c>
      <c r="BI29" s="297">
        <v>0</v>
      </c>
      <c r="BJ29" s="297">
        <v>0</v>
      </c>
      <c r="BK29" s="297">
        <v>0</v>
      </c>
      <c r="BL29" s="297">
        <v>0</v>
      </c>
      <c r="BM29" s="297">
        <f t="shared" si="18"/>
        <v>0</v>
      </c>
      <c r="BN29" s="297">
        <f t="shared" si="19"/>
        <v>0</v>
      </c>
      <c r="BO29" s="297">
        <v>0</v>
      </c>
      <c r="BP29" s="297">
        <v>0</v>
      </c>
      <c r="BQ29" s="297">
        <v>0</v>
      </c>
      <c r="BR29" s="297">
        <v>0</v>
      </c>
      <c r="BS29" s="297">
        <v>0</v>
      </c>
      <c r="BT29" s="297">
        <v>0</v>
      </c>
      <c r="BU29" s="297">
        <f t="shared" si="20"/>
        <v>0</v>
      </c>
      <c r="BV29" s="297">
        <v>0</v>
      </c>
      <c r="BW29" s="297">
        <v>0</v>
      </c>
      <c r="BX29" s="297">
        <v>0</v>
      </c>
      <c r="BY29" s="297">
        <v>0</v>
      </c>
      <c r="BZ29" s="297">
        <v>0</v>
      </c>
      <c r="CA29" s="297">
        <v>0</v>
      </c>
      <c r="CB29" s="297">
        <f t="shared" si="21"/>
        <v>0</v>
      </c>
      <c r="CC29" s="297">
        <f t="shared" si="22"/>
        <v>0</v>
      </c>
      <c r="CD29" s="297">
        <v>0</v>
      </c>
      <c r="CE29" s="297">
        <v>0</v>
      </c>
      <c r="CF29" s="297">
        <v>0</v>
      </c>
      <c r="CG29" s="297">
        <v>0</v>
      </c>
      <c r="CH29" s="297">
        <v>0</v>
      </c>
      <c r="CI29" s="297">
        <v>0</v>
      </c>
      <c r="CJ29" s="297">
        <f t="shared" si="23"/>
        <v>0</v>
      </c>
      <c r="CK29" s="297">
        <v>0</v>
      </c>
      <c r="CL29" s="297">
        <v>0</v>
      </c>
      <c r="CM29" s="297">
        <v>0</v>
      </c>
      <c r="CN29" s="297">
        <v>0</v>
      </c>
      <c r="CO29" s="297">
        <v>0</v>
      </c>
      <c r="CP29" s="297">
        <v>0</v>
      </c>
      <c r="CQ29" s="297">
        <f t="shared" si="24"/>
        <v>255</v>
      </c>
      <c r="CR29" s="297">
        <f t="shared" si="25"/>
        <v>239</v>
      </c>
      <c r="CS29" s="297">
        <v>0</v>
      </c>
      <c r="CT29" s="297">
        <v>0</v>
      </c>
      <c r="CU29" s="297">
        <v>92</v>
      </c>
      <c r="CV29" s="297">
        <v>147</v>
      </c>
      <c r="CW29" s="297">
        <v>0</v>
      </c>
      <c r="CX29" s="297">
        <v>0</v>
      </c>
      <c r="CY29" s="297">
        <f t="shared" si="26"/>
        <v>16</v>
      </c>
      <c r="CZ29" s="297">
        <v>0</v>
      </c>
      <c r="DA29" s="297">
        <v>0</v>
      </c>
      <c r="DB29" s="297">
        <v>7</v>
      </c>
      <c r="DC29" s="297">
        <v>9</v>
      </c>
      <c r="DD29" s="297">
        <v>0</v>
      </c>
      <c r="DE29" s="297">
        <v>0</v>
      </c>
      <c r="DF29" s="297">
        <f t="shared" si="27"/>
        <v>0</v>
      </c>
      <c r="DG29" s="297">
        <f t="shared" si="28"/>
        <v>0</v>
      </c>
      <c r="DH29" s="297">
        <v>0</v>
      </c>
      <c r="DI29" s="297">
        <v>0</v>
      </c>
      <c r="DJ29" s="297">
        <v>0</v>
      </c>
      <c r="DK29" s="297">
        <v>0</v>
      </c>
      <c r="DL29" s="297">
        <v>0</v>
      </c>
      <c r="DM29" s="297">
        <v>0</v>
      </c>
      <c r="DN29" s="297">
        <f t="shared" si="29"/>
        <v>0</v>
      </c>
      <c r="DO29" s="297">
        <v>0</v>
      </c>
      <c r="DP29" s="297">
        <v>0</v>
      </c>
      <c r="DQ29" s="297">
        <v>0</v>
      </c>
      <c r="DR29" s="297">
        <v>0</v>
      </c>
      <c r="DS29" s="297">
        <v>0</v>
      </c>
      <c r="DT29" s="297">
        <v>0</v>
      </c>
      <c r="DU29" s="297">
        <f t="shared" si="30"/>
        <v>125</v>
      </c>
      <c r="DV29" s="297">
        <v>125</v>
      </c>
      <c r="DW29" s="297">
        <v>0</v>
      </c>
      <c r="DX29" s="297">
        <v>0</v>
      </c>
      <c r="DY29" s="297">
        <v>0</v>
      </c>
      <c r="DZ29" s="297">
        <f t="shared" si="31"/>
        <v>0</v>
      </c>
      <c r="EA29" s="297">
        <f t="shared" si="32"/>
        <v>0</v>
      </c>
      <c r="EB29" s="297">
        <v>0</v>
      </c>
      <c r="EC29" s="297">
        <v>0</v>
      </c>
      <c r="ED29" s="297">
        <v>0</v>
      </c>
      <c r="EE29" s="297">
        <v>0</v>
      </c>
      <c r="EF29" s="297">
        <v>0</v>
      </c>
      <c r="EG29" s="297">
        <v>0</v>
      </c>
      <c r="EH29" s="297">
        <f t="shared" si="33"/>
        <v>0</v>
      </c>
      <c r="EI29" s="297">
        <v>0</v>
      </c>
      <c r="EJ29" s="297">
        <v>0</v>
      </c>
      <c r="EK29" s="297">
        <v>0</v>
      </c>
      <c r="EL29" s="297">
        <v>0</v>
      </c>
      <c r="EM29" s="297">
        <v>0</v>
      </c>
      <c r="EN29" s="297">
        <v>0</v>
      </c>
    </row>
    <row r="30" spans="1:144" s="282" customFormat="1" ht="12" customHeight="1">
      <c r="A30" s="277" t="s">
        <v>561</v>
      </c>
      <c r="B30" s="278" t="s">
        <v>605</v>
      </c>
      <c r="C30" s="277" t="s">
        <v>606</v>
      </c>
      <c r="D30" s="297">
        <f t="shared" si="5"/>
        <v>1237</v>
      </c>
      <c r="E30" s="297">
        <f t="shared" si="6"/>
        <v>1034</v>
      </c>
      <c r="F30" s="297">
        <f t="shared" si="7"/>
        <v>1034</v>
      </c>
      <c r="G30" s="297">
        <v>0</v>
      </c>
      <c r="H30" s="297">
        <v>1034</v>
      </c>
      <c r="I30" s="297">
        <v>0</v>
      </c>
      <c r="J30" s="297">
        <v>0</v>
      </c>
      <c r="K30" s="297">
        <v>0</v>
      </c>
      <c r="L30" s="297">
        <v>0</v>
      </c>
      <c r="M30" s="297">
        <f t="shared" si="8"/>
        <v>0</v>
      </c>
      <c r="N30" s="297">
        <v>0</v>
      </c>
      <c r="O30" s="297">
        <v>0</v>
      </c>
      <c r="P30" s="297">
        <v>0</v>
      </c>
      <c r="Q30" s="297">
        <v>0</v>
      </c>
      <c r="R30" s="297">
        <v>0</v>
      </c>
      <c r="S30" s="297">
        <v>0</v>
      </c>
      <c r="T30" s="297">
        <f t="shared" si="9"/>
        <v>0</v>
      </c>
      <c r="U30" s="297">
        <f t="shared" si="10"/>
        <v>0</v>
      </c>
      <c r="V30" s="297">
        <v>0</v>
      </c>
      <c r="W30" s="297">
        <v>0</v>
      </c>
      <c r="X30" s="297">
        <v>0</v>
      </c>
      <c r="Y30" s="297">
        <v>0</v>
      </c>
      <c r="Z30" s="297">
        <v>0</v>
      </c>
      <c r="AA30" s="297">
        <v>0</v>
      </c>
      <c r="AB30" s="297">
        <f t="shared" si="11"/>
        <v>0</v>
      </c>
      <c r="AC30" s="297">
        <v>0</v>
      </c>
      <c r="AD30" s="297">
        <v>0</v>
      </c>
      <c r="AE30" s="297">
        <v>0</v>
      </c>
      <c r="AF30" s="297">
        <v>0</v>
      </c>
      <c r="AG30" s="297">
        <v>0</v>
      </c>
      <c r="AH30" s="297">
        <v>0</v>
      </c>
      <c r="AI30" s="297">
        <f t="shared" si="12"/>
        <v>0</v>
      </c>
      <c r="AJ30" s="297">
        <f t="shared" si="13"/>
        <v>0</v>
      </c>
      <c r="AK30" s="297">
        <v>0</v>
      </c>
      <c r="AL30" s="297">
        <v>0</v>
      </c>
      <c r="AM30" s="297">
        <v>0</v>
      </c>
      <c r="AN30" s="297">
        <v>0</v>
      </c>
      <c r="AO30" s="297">
        <v>0</v>
      </c>
      <c r="AP30" s="297">
        <v>0</v>
      </c>
      <c r="AQ30" s="297">
        <f t="shared" si="14"/>
        <v>0</v>
      </c>
      <c r="AR30" s="297">
        <v>0</v>
      </c>
      <c r="AS30" s="297">
        <v>0</v>
      </c>
      <c r="AT30" s="297">
        <v>0</v>
      </c>
      <c r="AU30" s="297">
        <v>0</v>
      </c>
      <c r="AV30" s="297">
        <v>0</v>
      </c>
      <c r="AW30" s="297">
        <v>0</v>
      </c>
      <c r="AX30" s="297">
        <f t="shared" si="15"/>
        <v>0</v>
      </c>
      <c r="AY30" s="297">
        <f t="shared" si="16"/>
        <v>0</v>
      </c>
      <c r="AZ30" s="297">
        <v>0</v>
      </c>
      <c r="BA30" s="297">
        <v>0</v>
      </c>
      <c r="BB30" s="297">
        <v>0</v>
      </c>
      <c r="BC30" s="297">
        <v>0</v>
      </c>
      <c r="BD30" s="297">
        <v>0</v>
      </c>
      <c r="BE30" s="297">
        <v>0</v>
      </c>
      <c r="BF30" s="297">
        <f t="shared" si="17"/>
        <v>0</v>
      </c>
      <c r="BG30" s="297">
        <v>0</v>
      </c>
      <c r="BH30" s="297">
        <v>0</v>
      </c>
      <c r="BI30" s="297">
        <v>0</v>
      </c>
      <c r="BJ30" s="297">
        <v>0</v>
      </c>
      <c r="BK30" s="297">
        <v>0</v>
      </c>
      <c r="BL30" s="297">
        <v>0</v>
      </c>
      <c r="BM30" s="297">
        <f t="shared" si="18"/>
        <v>0</v>
      </c>
      <c r="BN30" s="297">
        <f t="shared" si="19"/>
        <v>0</v>
      </c>
      <c r="BO30" s="297">
        <v>0</v>
      </c>
      <c r="BP30" s="297">
        <v>0</v>
      </c>
      <c r="BQ30" s="297">
        <v>0</v>
      </c>
      <c r="BR30" s="297">
        <v>0</v>
      </c>
      <c r="BS30" s="297">
        <v>0</v>
      </c>
      <c r="BT30" s="297">
        <v>0</v>
      </c>
      <c r="BU30" s="297">
        <f t="shared" si="20"/>
        <v>0</v>
      </c>
      <c r="BV30" s="297">
        <v>0</v>
      </c>
      <c r="BW30" s="297">
        <v>0</v>
      </c>
      <c r="BX30" s="297">
        <v>0</v>
      </c>
      <c r="BY30" s="297">
        <v>0</v>
      </c>
      <c r="BZ30" s="297">
        <v>0</v>
      </c>
      <c r="CA30" s="297">
        <v>0</v>
      </c>
      <c r="CB30" s="297">
        <f t="shared" si="21"/>
        <v>0</v>
      </c>
      <c r="CC30" s="297">
        <f t="shared" si="22"/>
        <v>0</v>
      </c>
      <c r="CD30" s="297">
        <v>0</v>
      </c>
      <c r="CE30" s="297">
        <v>0</v>
      </c>
      <c r="CF30" s="297">
        <v>0</v>
      </c>
      <c r="CG30" s="297">
        <v>0</v>
      </c>
      <c r="CH30" s="297">
        <v>0</v>
      </c>
      <c r="CI30" s="297">
        <v>0</v>
      </c>
      <c r="CJ30" s="297">
        <f t="shared" si="23"/>
        <v>0</v>
      </c>
      <c r="CK30" s="297">
        <v>0</v>
      </c>
      <c r="CL30" s="297">
        <v>0</v>
      </c>
      <c r="CM30" s="297">
        <v>0</v>
      </c>
      <c r="CN30" s="297">
        <v>0</v>
      </c>
      <c r="CO30" s="297">
        <v>0</v>
      </c>
      <c r="CP30" s="297">
        <v>0</v>
      </c>
      <c r="CQ30" s="297">
        <f t="shared" si="24"/>
        <v>136</v>
      </c>
      <c r="CR30" s="297">
        <f t="shared" si="25"/>
        <v>136</v>
      </c>
      <c r="CS30" s="297">
        <v>0</v>
      </c>
      <c r="CT30" s="297">
        <v>0</v>
      </c>
      <c r="CU30" s="297">
        <v>136</v>
      </c>
      <c r="CV30" s="297">
        <v>0</v>
      </c>
      <c r="CW30" s="297">
        <v>0</v>
      </c>
      <c r="CX30" s="297">
        <v>0</v>
      </c>
      <c r="CY30" s="297">
        <f t="shared" si="26"/>
        <v>0</v>
      </c>
      <c r="CZ30" s="297">
        <v>0</v>
      </c>
      <c r="DA30" s="297">
        <v>0</v>
      </c>
      <c r="DB30" s="297">
        <v>0</v>
      </c>
      <c r="DC30" s="297">
        <v>0</v>
      </c>
      <c r="DD30" s="297">
        <v>0</v>
      </c>
      <c r="DE30" s="297">
        <v>0</v>
      </c>
      <c r="DF30" s="297">
        <f t="shared" si="27"/>
        <v>0</v>
      </c>
      <c r="DG30" s="297">
        <f t="shared" si="28"/>
        <v>0</v>
      </c>
      <c r="DH30" s="297">
        <v>0</v>
      </c>
      <c r="DI30" s="297">
        <v>0</v>
      </c>
      <c r="DJ30" s="297">
        <v>0</v>
      </c>
      <c r="DK30" s="297">
        <v>0</v>
      </c>
      <c r="DL30" s="297">
        <v>0</v>
      </c>
      <c r="DM30" s="297">
        <v>0</v>
      </c>
      <c r="DN30" s="297">
        <f t="shared" si="29"/>
        <v>0</v>
      </c>
      <c r="DO30" s="297">
        <v>0</v>
      </c>
      <c r="DP30" s="297">
        <v>0</v>
      </c>
      <c r="DQ30" s="297">
        <v>0</v>
      </c>
      <c r="DR30" s="297">
        <v>0</v>
      </c>
      <c r="DS30" s="297">
        <v>0</v>
      </c>
      <c r="DT30" s="297">
        <v>0</v>
      </c>
      <c r="DU30" s="297">
        <f t="shared" si="30"/>
        <v>67</v>
      </c>
      <c r="DV30" s="297">
        <v>67</v>
      </c>
      <c r="DW30" s="297">
        <v>0</v>
      </c>
      <c r="DX30" s="297">
        <v>0</v>
      </c>
      <c r="DY30" s="297">
        <v>0</v>
      </c>
      <c r="DZ30" s="297">
        <f t="shared" si="31"/>
        <v>0</v>
      </c>
      <c r="EA30" s="297">
        <f t="shared" si="32"/>
        <v>0</v>
      </c>
      <c r="EB30" s="297">
        <v>0</v>
      </c>
      <c r="EC30" s="297">
        <v>0</v>
      </c>
      <c r="ED30" s="297">
        <v>0</v>
      </c>
      <c r="EE30" s="297">
        <v>0</v>
      </c>
      <c r="EF30" s="297">
        <v>0</v>
      </c>
      <c r="EG30" s="297">
        <v>0</v>
      </c>
      <c r="EH30" s="297">
        <f t="shared" si="33"/>
        <v>0</v>
      </c>
      <c r="EI30" s="297">
        <v>0</v>
      </c>
      <c r="EJ30" s="297">
        <v>0</v>
      </c>
      <c r="EK30" s="297">
        <v>0</v>
      </c>
      <c r="EL30" s="297">
        <v>0</v>
      </c>
      <c r="EM30" s="297">
        <v>0</v>
      </c>
      <c r="EN30" s="297">
        <v>0</v>
      </c>
    </row>
    <row r="31" spans="1:144" s="282" customFormat="1" ht="12" customHeight="1">
      <c r="A31" s="277" t="s">
        <v>561</v>
      </c>
      <c r="B31" s="278" t="s">
        <v>607</v>
      </c>
      <c r="C31" s="277" t="s">
        <v>608</v>
      </c>
      <c r="D31" s="297">
        <f t="shared" si="5"/>
        <v>3749</v>
      </c>
      <c r="E31" s="297">
        <f t="shared" si="6"/>
        <v>2713</v>
      </c>
      <c r="F31" s="297">
        <f t="shared" si="7"/>
        <v>2573</v>
      </c>
      <c r="G31" s="297">
        <v>0</v>
      </c>
      <c r="H31" s="297">
        <v>2573</v>
      </c>
      <c r="I31" s="297">
        <v>0</v>
      </c>
      <c r="J31" s="297">
        <v>0</v>
      </c>
      <c r="K31" s="297">
        <v>0</v>
      </c>
      <c r="L31" s="297">
        <v>0</v>
      </c>
      <c r="M31" s="297">
        <f t="shared" si="8"/>
        <v>140</v>
      </c>
      <c r="N31" s="297">
        <v>0</v>
      </c>
      <c r="O31" s="297">
        <v>140</v>
      </c>
      <c r="P31" s="297">
        <v>0</v>
      </c>
      <c r="Q31" s="297">
        <v>0</v>
      </c>
      <c r="R31" s="297">
        <v>0</v>
      </c>
      <c r="S31" s="297">
        <v>0</v>
      </c>
      <c r="T31" s="297">
        <f t="shared" si="9"/>
        <v>0</v>
      </c>
      <c r="U31" s="297">
        <f t="shared" si="10"/>
        <v>0</v>
      </c>
      <c r="V31" s="297">
        <v>0</v>
      </c>
      <c r="W31" s="297">
        <v>0</v>
      </c>
      <c r="X31" s="297">
        <v>0</v>
      </c>
      <c r="Y31" s="297">
        <v>0</v>
      </c>
      <c r="Z31" s="297">
        <v>0</v>
      </c>
      <c r="AA31" s="297">
        <v>0</v>
      </c>
      <c r="AB31" s="297">
        <f t="shared" si="11"/>
        <v>0</v>
      </c>
      <c r="AC31" s="297">
        <v>0</v>
      </c>
      <c r="AD31" s="297">
        <v>0</v>
      </c>
      <c r="AE31" s="297">
        <v>0</v>
      </c>
      <c r="AF31" s="297">
        <v>0</v>
      </c>
      <c r="AG31" s="297">
        <v>0</v>
      </c>
      <c r="AH31" s="297">
        <v>0</v>
      </c>
      <c r="AI31" s="297">
        <f t="shared" si="12"/>
        <v>0</v>
      </c>
      <c r="AJ31" s="297">
        <f t="shared" si="13"/>
        <v>0</v>
      </c>
      <c r="AK31" s="297">
        <v>0</v>
      </c>
      <c r="AL31" s="297">
        <v>0</v>
      </c>
      <c r="AM31" s="297">
        <v>0</v>
      </c>
      <c r="AN31" s="297">
        <v>0</v>
      </c>
      <c r="AO31" s="297">
        <v>0</v>
      </c>
      <c r="AP31" s="297">
        <v>0</v>
      </c>
      <c r="AQ31" s="297">
        <f t="shared" si="14"/>
        <v>0</v>
      </c>
      <c r="AR31" s="297">
        <v>0</v>
      </c>
      <c r="AS31" s="297">
        <v>0</v>
      </c>
      <c r="AT31" s="297">
        <v>0</v>
      </c>
      <c r="AU31" s="297">
        <v>0</v>
      </c>
      <c r="AV31" s="297">
        <v>0</v>
      </c>
      <c r="AW31" s="297">
        <v>0</v>
      </c>
      <c r="AX31" s="297">
        <f t="shared" si="15"/>
        <v>0</v>
      </c>
      <c r="AY31" s="297">
        <f t="shared" si="16"/>
        <v>0</v>
      </c>
      <c r="AZ31" s="297">
        <v>0</v>
      </c>
      <c r="BA31" s="297">
        <v>0</v>
      </c>
      <c r="BB31" s="297">
        <v>0</v>
      </c>
      <c r="BC31" s="297">
        <v>0</v>
      </c>
      <c r="BD31" s="297">
        <v>0</v>
      </c>
      <c r="BE31" s="297">
        <v>0</v>
      </c>
      <c r="BF31" s="297">
        <f t="shared" si="17"/>
        <v>0</v>
      </c>
      <c r="BG31" s="297">
        <v>0</v>
      </c>
      <c r="BH31" s="297">
        <v>0</v>
      </c>
      <c r="BI31" s="297">
        <v>0</v>
      </c>
      <c r="BJ31" s="297">
        <v>0</v>
      </c>
      <c r="BK31" s="297">
        <v>0</v>
      </c>
      <c r="BL31" s="297">
        <v>0</v>
      </c>
      <c r="BM31" s="297">
        <f t="shared" si="18"/>
        <v>0</v>
      </c>
      <c r="BN31" s="297">
        <f t="shared" si="19"/>
        <v>0</v>
      </c>
      <c r="BO31" s="297">
        <v>0</v>
      </c>
      <c r="BP31" s="297">
        <v>0</v>
      </c>
      <c r="BQ31" s="297">
        <v>0</v>
      </c>
      <c r="BR31" s="297">
        <v>0</v>
      </c>
      <c r="BS31" s="297">
        <v>0</v>
      </c>
      <c r="BT31" s="297">
        <v>0</v>
      </c>
      <c r="BU31" s="297">
        <f t="shared" si="20"/>
        <v>0</v>
      </c>
      <c r="BV31" s="297">
        <v>0</v>
      </c>
      <c r="BW31" s="297">
        <v>0</v>
      </c>
      <c r="BX31" s="297">
        <v>0</v>
      </c>
      <c r="BY31" s="297">
        <v>0</v>
      </c>
      <c r="BZ31" s="297">
        <v>0</v>
      </c>
      <c r="CA31" s="297">
        <v>0</v>
      </c>
      <c r="CB31" s="297">
        <f t="shared" si="21"/>
        <v>0</v>
      </c>
      <c r="CC31" s="297">
        <f t="shared" si="22"/>
        <v>0</v>
      </c>
      <c r="CD31" s="297">
        <v>0</v>
      </c>
      <c r="CE31" s="297">
        <v>0</v>
      </c>
      <c r="CF31" s="297">
        <v>0</v>
      </c>
      <c r="CG31" s="297">
        <v>0</v>
      </c>
      <c r="CH31" s="297">
        <v>0</v>
      </c>
      <c r="CI31" s="297">
        <v>0</v>
      </c>
      <c r="CJ31" s="297">
        <f t="shared" si="23"/>
        <v>0</v>
      </c>
      <c r="CK31" s="297">
        <v>0</v>
      </c>
      <c r="CL31" s="297">
        <v>0</v>
      </c>
      <c r="CM31" s="297">
        <v>0</v>
      </c>
      <c r="CN31" s="297">
        <v>0</v>
      </c>
      <c r="CO31" s="297">
        <v>0</v>
      </c>
      <c r="CP31" s="297">
        <v>0</v>
      </c>
      <c r="CQ31" s="297">
        <f t="shared" si="24"/>
        <v>580</v>
      </c>
      <c r="CR31" s="297">
        <f t="shared" si="25"/>
        <v>555</v>
      </c>
      <c r="CS31" s="297">
        <v>0</v>
      </c>
      <c r="CT31" s="297">
        <v>0</v>
      </c>
      <c r="CU31" s="297">
        <v>74</v>
      </c>
      <c r="CV31" s="297">
        <v>444</v>
      </c>
      <c r="CW31" s="297">
        <v>0</v>
      </c>
      <c r="CX31" s="297">
        <v>37</v>
      </c>
      <c r="CY31" s="297">
        <f t="shared" si="26"/>
        <v>25</v>
      </c>
      <c r="CZ31" s="297">
        <v>0</v>
      </c>
      <c r="DA31" s="297">
        <v>0</v>
      </c>
      <c r="DB31" s="297">
        <v>11</v>
      </c>
      <c r="DC31" s="297">
        <v>14</v>
      </c>
      <c r="DD31" s="297">
        <v>0</v>
      </c>
      <c r="DE31" s="297">
        <v>0</v>
      </c>
      <c r="DF31" s="297">
        <f t="shared" si="27"/>
        <v>0</v>
      </c>
      <c r="DG31" s="297">
        <f t="shared" si="28"/>
        <v>0</v>
      </c>
      <c r="DH31" s="297">
        <v>0</v>
      </c>
      <c r="DI31" s="297">
        <v>0</v>
      </c>
      <c r="DJ31" s="297">
        <v>0</v>
      </c>
      <c r="DK31" s="297">
        <v>0</v>
      </c>
      <c r="DL31" s="297">
        <v>0</v>
      </c>
      <c r="DM31" s="297">
        <v>0</v>
      </c>
      <c r="DN31" s="297">
        <f t="shared" si="29"/>
        <v>0</v>
      </c>
      <c r="DO31" s="297">
        <v>0</v>
      </c>
      <c r="DP31" s="297">
        <v>0</v>
      </c>
      <c r="DQ31" s="297">
        <v>0</v>
      </c>
      <c r="DR31" s="297">
        <v>0</v>
      </c>
      <c r="DS31" s="297">
        <v>0</v>
      </c>
      <c r="DT31" s="297">
        <v>0</v>
      </c>
      <c r="DU31" s="297">
        <f t="shared" si="30"/>
        <v>438</v>
      </c>
      <c r="DV31" s="297">
        <v>372</v>
      </c>
      <c r="DW31" s="297">
        <v>0</v>
      </c>
      <c r="DX31" s="297">
        <v>66</v>
      </c>
      <c r="DY31" s="297">
        <v>0</v>
      </c>
      <c r="DZ31" s="297">
        <f t="shared" si="31"/>
        <v>18</v>
      </c>
      <c r="EA31" s="297">
        <f t="shared" si="32"/>
        <v>0</v>
      </c>
      <c r="EB31" s="297">
        <v>0</v>
      </c>
      <c r="EC31" s="297">
        <v>0</v>
      </c>
      <c r="ED31" s="297">
        <v>0</v>
      </c>
      <c r="EE31" s="297">
        <v>0</v>
      </c>
      <c r="EF31" s="297">
        <v>0</v>
      </c>
      <c r="EG31" s="297">
        <v>0</v>
      </c>
      <c r="EH31" s="297">
        <f t="shared" si="33"/>
        <v>18</v>
      </c>
      <c r="EI31" s="297">
        <v>0</v>
      </c>
      <c r="EJ31" s="297">
        <v>0</v>
      </c>
      <c r="EK31" s="297">
        <v>18</v>
      </c>
      <c r="EL31" s="297">
        <v>0</v>
      </c>
      <c r="EM31" s="297">
        <v>0</v>
      </c>
      <c r="EN31" s="297">
        <v>0</v>
      </c>
    </row>
    <row r="32" spans="1:144" s="282" customFormat="1" ht="12" customHeight="1">
      <c r="A32" s="277" t="s">
        <v>561</v>
      </c>
      <c r="B32" s="278" t="s">
        <v>609</v>
      </c>
      <c r="C32" s="277" t="s">
        <v>610</v>
      </c>
      <c r="D32" s="297">
        <f t="shared" si="5"/>
        <v>4717</v>
      </c>
      <c r="E32" s="297">
        <f t="shared" si="6"/>
        <v>4089</v>
      </c>
      <c r="F32" s="297">
        <f t="shared" si="7"/>
        <v>3836</v>
      </c>
      <c r="G32" s="297">
        <v>0</v>
      </c>
      <c r="H32" s="297">
        <v>3826</v>
      </c>
      <c r="I32" s="297">
        <v>0</v>
      </c>
      <c r="J32" s="297">
        <v>0</v>
      </c>
      <c r="K32" s="297">
        <v>0</v>
      </c>
      <c r="L32" s="297">
        <v>10</v>
      </c>
      <c r="M32" s="297">
        <f t="shared" si="8"/>
        <v>253</v>
      </c>
      <c r="N32" s="297">
        <v>0</v>
      </c>
      <c r="O32" s="297">
        <v>162</v>
      </c>
      <c r="P32" s="297">
        <v>0</v>
      </c>
      <c r="Q32" s="297">
        <v>0</v>
      </c>
      <c r="R32" s="297">
        <v>0</v>
      </c>
      <c r="S32" s="297">
        <v>91</v>
      </c>
      <c r="T32" s="297">
        <f t="shared" si="9"/>
        <v>0</v>
      </c>
      <c r="U32" s="297">
        <f t="shared" si="10"/>
        <v>0</v>
      </c>
      <c r="V32" s="297">
        <v>0</v>
      </c>
      <c r="W32" s="297">
        <v>0</v>
      </c>
      <c r="X32" s="297">
        <v>0</v>
      </c>
      <c r="Y32" s="297">
        <v>0</v>
      </c>
      <c r="Z32" s="297">
        <v>0</v>
      </c>
      <c r="AA32" s="297">
        <v>0</v>
      </c>
      <c r="AB32" s="297">
        <f t="shared" si="11"/>
        <v>0</v>
      </c>
      <c r="AC32" s="297">
        <v>0</v>
      </c>
      <c r="AD32" s="297">
        <v>0</v>
      </c>
      <c r="AE32" s="297">
        <v>0</v>
      </c>
      <c r="AF32" s="297">
        <v>0</v>
      </c>
      <c r="AG32" s="297">
        <v>0</v>
      </c>
      <c r="AH32" s="297">
        <v>0</v>
      </c>
      <c r="AI32" s="297">
        <f t="shared" si="12"/>
        <v>0</v>
      </c>
      <c r="AJ32" s="297">
        <f t="shared" si="13"/>
        <v>0</v>
      </c>
      <c r="AK32" s="297">
        <v>0</v>
      </c>
      <c r="AL32" s="297">
        <v>0</v>
      </c>
      <c r="AM32" s="297">
        <v>0</v>
      </c>
      <c r="AN32" s="297">
        <v>0</v>
      </c>
      <c r="AO32" s="297">
        <v>0</v>
      </c>
      <c r="AP32" s="297">
        <v>0</v>
      </c>
      <c r="AQ32" s="297">
        <f t="shared" si="14"/>
        <v>0</v>
      </c>
      <c r="AR32" s="297">
        <v>0</v>
      </c>
      <c r="AS32" s="297">
        <v>0</v>
      </c>
      <c r="AT32" s="297">
        <v>0</v>
      </c>
      <c r="AU32" s="297">
        <v>0</v>
      </c>
      <c r="AV32" s="297">
        <v>0</v>
      </c>
      <c r="AW32" s="297">
        <v>0</v>
      </c>
      <c r="AX32" s="297">
        <f t="shared" si="15"/>
        <v>0</v>
      </c>
      <c r="AY32" s="297">
        <f t="shared" si="16"/>
        <v>0</v>
      </c>
      <c r="AZ32" s="297">
        <v>0</v>
      </c>
      <c r="BA32" s="297">
        <v>0</v>
      </c>
      <c r="BB32" s="297">
        <v>0</v>
      </c>
      <c r="BC32" s="297">
        <v>0</v>
      </c>
      <c r="BD32" s="297">
        <v>0</v>
      </c>
      <c r="BE32" s="297">
        <v>0</v>
      </c>
      <c r="BF32" s="297">
        <f t="shared" si="17"/>
        <v>0</v>
      </c>
      <c r="BG32" s="297">
        <v>0</v>
      </c>
      <c r="BH32" s="297">
        <v>0</v>
      </c>
      <c r="BI32" s="297">
        <v>0</v>
      </c>
      <c r="BJ32" s="297">
        <v>0</v>
      </c>
      <c r="BK32" s="297">
        <v>0</v>
      </c>
      <c r="BL32" s="297">
        <v>0</v>
      </c>
      <c r="BM32" s="297">
        <f t="shared" si="18"/>
        <v>0</v>
      </c>
      <c r="BN32" s="297">
        <f t="shared" si="19"/>
        <v>0</v>
      </c>
      <c r="BO32" s="297">
        <v>0</v>
      </c>
      <c r="BP32" s="297">
        <v>0</v>
      </c>
      <c r="BQ32" s="297">
        <v>0</v>
      </c>
      <c r="BR32" s="297">
        <v>0</v>
      </c>
      <c r="BS32" s="297">
        <v>0</v>
      </c>
      <c r="BT32" s="297">
        <v>0</v>
      </c>
      <c r="BU32" s="297">
        <f t="shared" si="20"/>
        <v>0</v>
      </c>
      <c r="BV32" s="297">
        <v>0</v>
      </c>
      <c r="BW32" s="297">
        <v>0</v>
      </c>
      <c r="BX32" s="297">
        <v>0</v>
      </c>
      <c r="BY32" s="297">
        <v>0</v>
      </c>
      <c r="BZ32" s="297">
        <v>0</v>
      </c>
      <c r="CA32" s="297">
        <v>0</v>
      </c>
      <c r="CB32" s="297">
        <f t="shared" si="21"/>
        <v>0</v>
      </c>
      <c r="CC32" s="297">
        <f t="shared" si="22"/>
        <v>0</v>
      </c>
      <c r="CD32" s="297">
        <v>0</v>
      </c>
      <c r="CE32" s="297">
        <v>0</v>
      </c>
      <c r="CF32" s="297">
        <v>0</v>
      </c>
      <c r="CG32" s="297">
        <v>0</v>
      </c>
      <c r="CH32" s="297">
        <v>0</v>
      </c>
      <c r="CI32" s="297">
        <v>0</v>
      </c>
      <c r="CJ32" s="297">
        <f t="shared" si="23"/>
        <v>0</v>
      </c>
      <c r="CK32" s="297">
        <v>0</v>
      </c>
      <c r="CL32" s="297">
        <v>0</v>
      </c>
      <c r="CM32" s="297">
        <v>0</v>
      </c>
      <c r="CN32" s="297">
        <v>0</v>
      </c>
      <c r="CO32" s="297">
        <v>0</v>
      </c>
      <c r="CP32" s="297">
        <v>0</v>
      </c>
      <c r="CQ32" s="297">
        <f t="shared" si="24"/>
        <v>286</v>
      </c>
      <c r="CR32" s="297">
        <f t="shared" si="25"/>
        <v>257</v>
      </c>
      <c r="CS32" s="297">
        <v>0</v>
      </c>
      <c r="CT32" s="297">
        <v>0</v>
      </c>
      <c r="CU32" s="297">
        <v>27</v>
      </c>
      <c r="CV32" s="297">
        <v>229</v>
      </c>
      <c r="CW32" s="297">
        <v>0</v>
      </c>
      <c r="CX32" s="297">
        <v>1</v>
      </c>
      <c r="CY32" s="297">
        <f t="shared" si="26"/>
        <v>29</v>
      </c>
      <c r="CZ32" s="297">
        <v>0</v>
      </c>
      <c r="DA32" s="297">
        <v>0</v>
      </c>
      <c r="DB32" s="297">
        <v>28</v>
      </c>
      <c r="DC32" s="297">
        <v>1</v>
      </c>
      <c r="DD32" s="297">
        <v>0</v>
      </c>
      <c r="DE32" s="297">
        <v>0</v>
      </c>
      <c r="DF32" s="297">
        <f t="shared" si="27"/>
        <v>0</v>
      </c>
      <c r="DG32" s="297">
        <f t="shared" si="28"/>
        <v>0</v>
      </c>
      <c r="DH32" s="297">
        <v>0</v>
      </c>
      <c r="DI32" s="297">
        <v>0</v>
      </c>
      <c r="DJ32" s="297">
        <v>0</v>
      </c>
      <c r="DK32" s="297">
        <v>0</v>
      </c>
      <c r="DL32" s="297">
        <v>0</v>
      </c>
      <c r="DM32" s="297">
        <v>0</v>
      </c>
      <c r="DN32" s="297">
        <f t="shared" si="29"/>
        <v>0</v>
      </c>
      <c r="DO32" s="297">
        <v>0</v>
      </c>
      <c r="DP32" s="297">
        <v>0</v>
      </c>
      <c r="DQ32" s="297">
        <v>0</v>
      </c>
      <c r="DR32" s="297">
        <v>0</v>
      </c>
      <c r="DS32" s="297">
        <v>0</v>
      </c>
      <c r="DT32" s="297">
        <v>0</v>
      </c>
      <c r="DU32" s="297">
        <f t="shared" si="30"/>
        <v>127</v>
      </c>
      <c r="DV32" s="297">
        <v>126</v>
      </c>
      <c r="DW32" s="297">
        <v>0</v>
      </c>
      <c r="DX32" s="297">
        <v>1</v>
      </c>
      <c r="DY32" s="297">
        <v>0</v>
      </c>
      <c r="DZ32" s="297">
        <f t="shared" si="31"/>
        <v>215</v>
      </c>
      <c r="EA32" s="297">
        <f t="shared" si="32"/>
        <v>109</v>
      </c>
      <c r="EB32" s="297">
        <v>0</v>
      </c>
      <c r="EC32" s="297">
        <v>0</v>
      </c>
      <c r="ED32" s="297">
        <v>105</v>
      </c>
      <c r="EE32" s="297">
        <v>0</v>
      </c>
      <c r="EF32" s="297">
        <v>0</v>
      </c>
      <c r="EG32" s="297">
        <v>4</v>
      </c>
      <c r="EH32" s="297">
        <f t="shared" si="33"/>
        <v>106</v>
      </c>
      <c r="EI32" s="297">
        <v>0</v>
      </c>
      <c r="EJ32" s="297">
        <v>0</v>
      </c>
      <c r="EK32" s="297">
        <v>105</v>
      </c>
      <c r="EL32" s="297">
        <v>0</v>
      </c>
      <c r="EM32" s="297">
        <v>0</v>
      </c>
      <c r="EN32" s="297">
        <v>1</v>
      </c>
    </row>
    <row r="33" spans="1:144" s="282" customFormat="1" ht="12" customHeight="1">
      <c r="A33" s="277" t="s">
        <v>561</v>
      </c>
      <c r="B33" s="278" t="s">
        <v>611</v>
      </c>
      <c r="C33" s="277" t="s">
        <v>612</v>
      </c>
      <c r="D33" s="297">
        <f t="shared" si="5"/>
        <v>2787</v>
      </c>
      <c r="E33" s="297">
        <f t="shared" si="6"/>
        <v>2261</v>
      </c>
      <c r="F33" s="297">
        <f t="shared" si="7"/>
        <v>2142</v>
      </c>
      <c r="G33" s="297">
        <v>0</v>
      </c>
      <c r="H33" s="297">
        <v>2138</v>
      </c>
      <c r="I33" s="297">
        <v>0</v>
      </c>
      <c r="J33" s="297">
        <v>0</v>
      </c>
      <c r="K33" s="297">
        <v>0</v>
      </c>
      <c r="L33" s="297">
        <v>4</v>
      </c>
      <c r="M33" s="297">
        <f t="shared" si="8"/>
        <v>119</v>
      </c>
      <c r="N33" s="297">
        <v>0</v>
      </c>
      <c r="O33" s="297">
        <v>101</v>
      </c>
      <c r="P33" s="297">
        <v>0</v>
      </c>
      <c r="Q33" s="297">
        <v>0</v>
      </c>
      <c r="R33" s="297">
        <v>0</v>
      </c>
      <c r="S33" s="297">
        <v>18</v>
      </c>
      <c r="T33" s="297">
        <f t="shared" si="9"/>
        <v>0</v>
      </c>
      <c r="U33" s="297">
        <f t="shared" si="10"/>
        <v>0</v>
      </c>
      <c r="V33" s="297">
        <v>0</v>
      </c>
      <c r="W33" s="297">
        <v>0</v>
      </c>
      <c r="X33" s="297">
        <v>0</v>
      </c>
      <c r="Y33" s="297">
        <v>0</v>
      </c>
      <c r="Z33" s="297">
        <v>0</v>
      </c>
      <c r="AA33" s="297">
        <v>0</v>
      </c>
      <c r="AB33" s="297">
        <f t="shared" si="11"/>
        <v>0</v>
      </c>
      <c r="AC33" s="297">
        <v>0</v>
      </c>
      <c r="AD33" s="297">
        <v>0</v>
      </c>
      <c r="AE33" s="297">
        <v>0</v>
      </c>
      <c r="AF33" s="297">
        <v>0</v>
      </c>
      <c r="AG33" s="297">
        <v>0</v>
      </c>
      <c r="AH33" s="297">
        <v>0</v>
      </c>
      <c r="AI33" s="297">
        <f t="shared" si="12"/>
        <v>0</v>
      </c>
      <c r="AJ33" s="297">
        <f t="shared" si="13"/>
        <v>0</v>
      </c>
      <c r="AK33" s="297">
        <v>0</v>
      </c>
      <c r="AL33" s="297">
        <v>0</v>
      </c>
      <c r="AM33" s="297">
        <v>0</v>
      </c>
      <c r="AN33" s="297">
        <v>0</v>
      </c>
      <c r="AO33" s="297">
        <v>0</v>
      </c>
      <c r="AP33" s="297">
        <v>0</v>
      </c>
      <c r="AQ33" s="297">
        <f t="shared" si="14"/>
        <v>0</v>
      </c>
      <c r="AR33" s="297">
        <v>0</v>
      </c>
      <c r="AS33" s="297">
        <v>0</v>
      </c>
      <c r="AT33" s="297">
        <v>0</v>
      </c>
      <c r="AU33" s="297">
        <v>0</v>
      </c>
      <c r="AV33" s="297">
        <v>0</v>
      </c>
      <c r="AW33" s="297">
        <v>0</v>
      </c>
      <c r="AX33" s="297">
        <f t="shared" si="15"/>
        <v>0</v>
      </c>
      <c r="AY33" s="297">
        <f t="shared" si="16"/>
        <v>0</v>
      </c>
      <c r="AZ33" s="297">
        <v>0</v>
      </c>
      <c r="BA33" s="297">
        <v>0</v>
      </c>
      <c r="BB33" s="297">
        <v>0</v>
      </c>
      <c r="BC33" s="297">
        <v>0</v>
      </c>
      <c r="BD33" s="297">
        <v>0</v>
      </c>
      <c r="BE33" s="297">
        <v>0</v>
      </c>
      <c r="BF33" s="297">
        <f t="shared" si="17"/>
        <v>0</v>
      </c>
      <c r="BG33" s="297">
        <v>0</v>
      </c>
      <c r="BH33" s="297">
        <v>0</v>
      </c>
      <c r="BI33" s="297">
        <v>0</v>
      </c>
      <c r="BJ33" s="297">
        <v>0</v>
      </c>
      <c r="BK33" s="297">
        <v>0</v>
      </c>
      <c r="BL33" s="297">
        <v>0</v>
      </c>
      <c r="BM33" s="297">
        <f t="shared" si="18"/>
        <v>0</v>
      </c>
      <c r="BN33" s="297">
        <f t="shared" si="19"/>
        <v>0</v>
      </c>
      <c r="BO33" s="297">
        <v>0</v>
      </c>
      <c r="BP33" s="297">
        <v>0</v>
      </c>
      <c r="BQ33" s="297">
        <v>0</v>
      </c>
      <c r="BR33" s="297">
        <v>0</v>
      </c>
      <c r="BS33" s="297">
        <v>0</v>
      </c>
      <c r="BT33" s="297">
        <v>0</v>
      </c>
      <c r="BU33" s="297">
        <f t="shared" si="20"/>
        <v>0</v>
      </c>
      <c r="BV33" s="297">
        <v>0</v>
      </c>
      <c r="BW33" s="297">
        <v>0</v>
      </c>
      <c r="BX33" s="297">
        <v>0</v>
      </c>
      <c r="BY33" s="297">
        <v>0</v>
      </c>
      <c r="BZ33" s="297">
        <v>0</v>
      </c>
      <c r="CA33" s="297">
        <v>0</v>
      </c>
      <c r="CB33" s="297">
        <f t="shared" si="21"/>
        <v>0</v>
      </c>
      <c r="CC33" s="297">
        <f t="shared" si="22"/>
        <v>0</v>
      </c>
      <c r="CD33" s="297">
        <v>0</v>
      </c>
      <c r="CE33" s="297">
        <v>0</v>
      </c>
      <c r="CF33" s="297">
        <v>0</v>
      </c>
      <c r="CG33" s="297">
        <v>0</v>
      </c>
      <c r="CH33" s="297">
        <v>0</v>
      </c>
      <c r="CI33" s="297">
        <v>0</v>
      </c>
      <c r="CJ33" s="297">
        <f t="shared" si="23"/>
        <v>0</v>
      </c>
      <c r="CK33" s="297">
        <v>0</v>
      </c>
      <c r="CL33" s="297">
        <v>0</v>
      </c>
      <c r="CM33" s="297">
        <v>0</v>
      </c>
      <c r="CN33" s="297">
        <v>0</v>
      </c>
      <c r="CO33" s="297">
        <v>0</v>
      </c>
      <c r="CP33" s="297">
        <v>0</v>
      </c>
      <c r="CQ33" s="297">
        <f t="shared" si="24"/>
        <v>304</v>
      </c>
      <c r="CR33" s="297">
        <f t="shared" si="25"/>
        <v>301</v>
      </c>
      <c r="CS33" s="297">
        <v>0</v>
      </c>
      <c r="CT33" s="297">
        <v>0</v>
      </c>
      <c r="CU33" s="297">
        <v>30</v>
      </c>
      <c r="CV33" s="297">
        <v>269</v>
      </c>
      <c r="CW33" s="297">
        <v>0</v>
      </c>
      <c r="CX33" s="297">
        <v>2</v>
      </c>
      <c r="CY33" s="297">
        <f t="shared" si="26"/>
        <v>3</v>
      </c>
      <c r="CZ33" s="297">
        <v>0</v>
      </c>
      <c r="DA33" s="297">
        <v>0</v>
      </c>
      <c r="DB33" s="297">
        <v>2</v>
      </c>
      <c r="DC33" s="297">
        <v>1</v>
      </c>
      <c r="DD33" s="297">
        <v>0</v>
      </c>
      <c r="DE33" s="297">
        <v>0</v>
      </c>
      <c r="DF33" s="297">
        <f t="shared" si="27"/>
        <v>0</v>
      </c>
      <c r="DG33" s="297">
        <f t="shared" si="28"/>
        <v>0</v>
      </c>
      <c r="DH33" s="297">
        <v>0</v>
      </c>
      <c r="DI33" s="297">
        <v>0</v>
      </c>
      <c r="DJ33" s="297">
        <v>0</v>
      </c>
      <c r="DK33" s="297">
        <v>0</v>
      </c>
      <c r="DL33" s="297">
        <v>0</v>
      </c>
      <c r="DM33" s="297">
        <v>0</v>
      </c>
      <c r="DN33" s="297">
        <f t="shared" si="29"/>
        <v>0</v>
      </c>
      <c r="DO33" s="297">
        <v>0</v>
      </c>
      <c r="DP33" s="297">
        <v>0</v>
      </c>
      <c r="DQ33" s="297">
        <v>0</v>
      </c>
      <c r="DR33" s="297">
        <v>0</v>
      </c>
      <c r="DS33" s="297">
        <v>0</v>
      </c>
      <c r="DT33" s="297">
        <v>0</v>
      </c>
      <c r="DU33" s="297">
        <f t="shared" si="30"/>
        <v>136</v>
      </c>
      <c r="DV33" s="297">
        <v>135</v>
      </c>
      <c r="DW33" s="297">
        <v>0</v>
      </c>
      <c r="DX33" s="297">
        <v>1</v>
      </c>
      <c r="DY33" s="297">
        <v>0</v>
      </c>
      <c r="DZ33" s="297">
        <f t="shared" si="31"/>
        <v>86</v>
      </c>
      <c r="EA33" s="297">
        <f t="shared" si="32"/>
        <v>80</v>
      </c>
      <c r="EB33" s="297">
        <v>0</v>
      </c>
      <c r="EC33" s="297">
        <v>0</v>
      </c>
      <c r="ED33" s="297">
        <v>77</v>
      </c>
      <c r="EE33" s="297">
        <v>0</v>
      </c>
      <c r="EF33" s="297">
        <v>0</v>
      </c>
      <c r="EG33" s="297">
        <v>3</v>
      </c>
      <c r="EH33" s="297">
        <f t="shared" si="33"/>
        <v>6</v>
      </c>
      <c r="EI33" s="297">
        <v>0</v>
      </c>
      <c r="EJ33" s="297">
        <v>0</v>
      </c>
      <c r="EK33" s="297">
        <v>6</v>
      </c>
      <c r="EL33" s="297">
        <v>0</v>
      </c>
      <c r="EM33" s="297">
        <v>0</v>
      </c>
      <c r="EN33" s="297">
        <v>0</v>
      </c>
    </row>
    <row r="34" spans="1:144" s="282" customFormat="1" ht="12" customHeight="1">
      <c r="A34" s="277" t="s">
        <v>561</v>
      </c>
      <c r="B34" s="278" t="s">
        <v>613</v>
      </c>
      <c r="C34" s="277" t="s">
        <v>614</v>
      </c>
      <c r="D34" s="297">
        <f t="shared" si="5"/>
        <v>939</v>
      </c>
      <c r="E34" s="297">
        <f t="shared" si="6"/>
        <v>778</v>
      </c>
      <c r="F34" s="297">
        <f t="shared" si="7"/>
        <v>767</v>
      </c>
      <c r="G34" s="297">
        <v>0</v>
      </c>
      <c r="H34" s="297">
        <v>763</v>
      </c>
      <c r="I34" s="297">
        <v>0</v>
      </c>
      <c r="J34" s="297">
        <v>0</v>
      </c>
      <c r="K34" s="297">
        <v>0</v>
      </c>
      <c r="L34" s="297">
        <v>4</v>
      </c>
      <c r="M34" s="297">
        <f t="shared" si="8"/>
        <v>11</v>
      </c>
      <c r="N34" s="297">
        <v>0</v>
      </c>
      <c r="O34" s="297">
        <v>7</v>
      </c>
      <c r="P34" s="297">
        <v>0</v>
      </c>
      <c r="Q34" s="297">
        <v>0</v>
      </c>
      <c r="R34" s="297">
        <v>0</v>
      </c>
      <c r="S34" s="297">
        <v>4</v>
      </c>
      <c r="T34" s="297">
        <f t="shared" si="9"/>
        <v>0</v>
      </c>
      <c r="U34" s="297">
        <f t="shared" si="10"/>
        <v>0</v>
      </c>
      <c r="V34" s="297">
        <v>0</v>
      </c>
      <c r="W34" s="297">
        <v>0</v>
      </c>
      <c r="X34" s="297">
        <v>0</v>
      </c>
      <c r="Y34" s="297">
        <v>0</v>
      </c>
      <c r="Z34" s="297">
        <v>0</v>
      </c>
      <c r="AA34" s="297">
        <v>0</v>
      </c>
      <c r="AB34" s="297">
        <f t="shared" si="11"/>
        <v>0</v>
      </c>
      <c r="AC34" s="297">
        <v>0</v>
      </c>
      <c r="AD34" s="297">
        <v>0</v>
      </c>
      <c r="AE34" s="297">
        <v>0</v>
      </c>
      <c r="AF34" s="297">
        <v>0</v>
      </c>
      <c r="AG34" s="297">
        <v>0</v>
      </c>
      <c r="AH34" s="297">
        <v>0</v>
      </c>
      <c r="AI34" s="297">
        <f t="shared" si="12"/>
        <v>0</v>
      </c>
      <c r="AJ34" s="297">
        <f t="shared" si="13"/>
        <v>0</v>
      </c>
      <c r="AK34" s="297">
        <v>0</v>
      </c>
      <c r="AL34" s="297">
        <v>0</v>
      </c>
      <c r="AM34" s="297">
        <v>0</v>
      </c>
      <c r="AN34" s="297">
        <v>0</v>
      </c>
      <c r="AO34" s="297">
        <v>0</v>
      </c>
      <c r="AP34" s="297">
        <v>0</v>
      </c>
      <c r="AQ34" s="297">
        <f t="shared" si="14"/>
        <v>0</v>
      </c>
      <c r="AR34" s="297">
        <v>0</v>
      </c>
      <c r="AS34" s="297">
        <v>0</v>
      </c>
      <c r="AT34" s="297">
        <v>0</v>
      </c>
      <c r="AU34" s="297">
        <v>0</v>
      </c>
      <c r="AV34" s="297">
        <v>0</v>
      </c>
      <c r="AW34" s="297">
        <v>0</v>
      </c>
      <c r="AX34" s="297">
        <f t="shared" si="15"/>
        <v>0</v>
      </c>
      <c r="AY34" s="297">
        <f t="shared" si="16"/>
        <v>0</v>
      </c>
      <c r="AZ34" s="297">
        <v>0</v>
      </c>
      <c r="BA34" s="297">
        <v>0</v>
      </c>
      <c r="BB34" s="297">
        <v>0</v>
      </c>
      <c r="BC34" s="297">
        <v>0</v>
      </c>
      <c r="BD34" s="297">
        <v>0</v>
      </c>
      <c r="BE34" s="297">
        <v>0</v>
      </c>
      <c r="BF34" s="297">
        <f t="shared" si="17"/>
        <v>0</v>
      </c>
      <c r="BG34" s="297">
        <v>0</v>
      </c>
      <c r="BH34" s="297">
        <v>0</v>
      </c>
      <c r="BI34" s="297">
        <v>0</v>
      </c>
      <c r="BJ34" s="297">
        <v>0</v>
      </c>
      <c r="BK34" s="297">
        <v>0</v>
      </c>
      <c r="BL34" s="297">
        <v>0</v>
      </c>
      <c r="BM34" s="297">
        <f t="shared" si="18"/>
        <v>0</v>
      </c>
      <c r="BN34" s="297">
        <f t="shared" si="19"/>
        <v>0</v>
      </c>
      <c r="BO34" s="297">
        <v>0</v>
      </c>
      <c r="BP34" s="297">
        <v>0</v>
      </c>
      <c r="BQ34" s="297">
        <v>0</v>
      </c>
      <c r="BR34" s="297">
        <v>0</v>
      </c>
      <c r="BS34" s="297">
        <v>0</v>
      </c>
      <c r="BT34" s="297">
        <v>0</v>
      </c>
      <c r="BU34" s="297">
        <f t="shared" si="20"/>
        <v>0</v>
      </c>
      <c r="BV34" s="297">
        <v>0</v>
      </c>
      <c r="BW34" s="297">
        <v>0</v>
      </c>
      <c r="BX34" s="297">
        <v>0</v>
      </c>
      <c r="BY34" s="297">
        <v>0</v>
      </c>
      <c r="BZ34" s="297">
        <v>0</v>
      </c>
      <c r="CA34" s="297">
        <v>0</v>
      </c>
      <c r="CB34" s="297">
        <f t="shared" si="21"/>
        <v>0</v>
      </c>
      <c r="CC34" s="297">
        <f t="shared" si="22"/>
        <v>0</v>
      </c>
      <c r="CD34" s="297">
        <v>0</v>
      </c>
      <c r="CE34" s="297">
        <v>0</v>
      </c>
      <c r="CF34" s="297">
        <v>0</v>
      </c>
      <c r="CG34" s="297">
        <v>0</v>
      </c>
      <c r="CH34" s="297">
        <v>0</v>
      </c>
      <c r="CI34" s="297">
        <v>0</v>
      </c>
      <c r="CJ34" s="297">
        <f t="shared" si="23"/>
        <v>0</v>
      </c>
      <c r="CK34" s="297">
        <v>0</v>
      </c>
      <c r="CL34" s="297">
        <v>0</v>
      </c>
      <c r="CM34" s="297">
        <v>0</v>
      </c>
      <c r="CN34" s="297">
        <v>0</v>
      </c>
      <c r="CO34" s="297">
        <v>0</v>
      </c>
      <c r="CP34" s="297">
        <v>0</v>
      </c>
      <c r="CQ34" s="297">
        <f t="shared" si="24"/>
        <v>90</v>
      </c>
      <c r="CR34" s="297">
        <f t="shared" si="25"/>
        <v>89</v>
      </c>
      <c r="CS34" s="297">
        <v>0</v>
      </c>
      <c r="CT34" s="297">
        <v>0</v>
      </c>
      <c r="CU34" s="297">
        <v>10</v>
      </c>
      <c r="CV34" s="297">
        <v>78</v>
      </c>
      <c r="CW34" s="297">
        <v>0</v>
      </c>
      <c r="CX34" s="297">
        <v>1</v>
      </c>
      <c r="CY34" s="297">
        <f t="shared" si="26"/>
        <v>1</v>
      </c>
      <c r="CZ34" s="297">
        <v>0</v>
      </c>
      <c r="DA34" s="297">
        <v>0</v>
      </c>
      <c r="DB34" s="297">
        <v>1</v>
      </c>
      <c r="DC34" s="297">
        <v>0</v>
      </c>
      <c r="DD34" s="297">
        <v>0</v>
      </c>
      <c r="DE34" s="297">
        <v>0</v>
      </c>
      <c r="DF34" s="297">
        <f t="shared" si="27"/>
        <v>0</v>
      </c>
      <c r="DG34" s="297">
        <f t="shared" si="28"/>
        <v>0</v>
      </c>
      <c r="DH34" s="297">
        <v>0</v>
      </c>
      <c r="DI34" s="297">
        <v>0</v>
      </c>
      <c r="DJ34" s="297">
        <v>0</v>
      </c>
      <c r="DK34" s="297">
        <v>0</v>
      </c>
      <c r="DL34" s="297">
        <v>0</v>
      </c>
      <c r="DM34" s="297">
        <v>0</v>
      </c>
      <c r="DN34" s="297">
        <f t="shared" si="29"/>
        <v>0</v>
      </c>
      <c r="DO34" s="297">
        <v>0</v>
      </c>
      <c r="DP34" s="297">
        <v>0</v>
      </c>
      <c r="DQ34" s="297">
        <v>0</v>
      </c>
      <c r="DR34" s="297">
        <v>0</v>
      </c>
      <c r="DS34" s="297">
        <v>0</v>
      </c>
      <c r="DT34" s="297">
        <v>0</v>
      </c>
      <c r="DU34" s="297">
        <f t="shared" si="30"/>
        <v>45</v>
      </c>
      <c r="DV34" s="297">
        <v>45</v>
      </c>
      <c r="DW34" s="297">
        <v>0</v>
      </c>
      <c r="DX34" s="297">
        <v>0</v>
      </c>
      <c r="DY34" s="297">
        <v>0</v>
      </c>
      <c r="DZ34" s="297">
        <f t="shared" si="31"/>
        <v>26</v>
      </c>
      <c r="EA34" s="297">
        <f t="shared" si="32"/>
        <v>26</v>
      </c>
      <c r="EB34" s="297">
        <v>0</v>
      </c>
      <c r="EC34" s="297">
        <v>0</v>
      </c>
      <c r="ED34" s="297">
        <v>24</v>
      </c>
      <c r="EE34" s="297">
        <v>0</v>
      </c>
      <c r="EF34" s="297">
        <v>0</v>
      </c>
      <c r="EG34" s="297">
        <v>2</v>
      </c>
      <c r="EH34" s="297">
        <f t="shared" si="33"/>
        <v>0</v>
      </c>
      <c r="EI34" s="297">
        <v>0</v>
      </c>
      <c r="EJ34" s="297">
        <v>0</v>
      </c>
      <c r="EK34" s="297">
        <v>0</v>
      </c>
      <c r="EL34" s="297">
        <v>0</v>
      </c>
      <c r="EM34" s="297">
        <v>0</v>
      </c>
      <c r="EN34" s="297">
        <v>0</v>
      </c>
    </row>
    <row r="35" spans="1:144" s="282" customFormat="1" ht="12" customHeight="1">
      <c r="A35" s="277" t="s">
        <v>561</v>
      </c>
      <c r="B35" s="278" t="s">
        <v>615</v>
      </c>
      <c r="C35" s="277" t="s">
        <v>616</v>
      </c>
      <c r="D35" s="297">
        <f t="shared" si="5"/>
        <v>1041</v>
      </c>
      <c r="E35" s="297">
        <f t="shared" si="6"/>
        <v>903</v>
      </c>
      <c r="F35" s="297">
        <f t="shared" si="7"/>
        <v>870</v>
      </c>
      <c r="G35" s="297">
        <v>0</v>
      </c>
      <c r="H35" s="297">
        <v>870</v>
      </c>
      <c r="I35" s="297">
        <v>0</v>
      </c>
      <c r="J35" s="297">
        <v>0</v>
      </c>
      <c r="K35" s="297">
        <v>0</v>
      </c>
      <c r="L35" s="297">
        <v>0</v>
      </c>
      <c r="M35" s="297">
        <f t="shared" si="8"/>
        <v>33</v>
      </c>
      <c r="N35" s="297">
        <v>0</v>
      </c>
      <c r="O35" s="297">
        <v>33</v>
      </c>
      <c r="P35" s="297">
        <v>0</v>
      </c>
      <c r="Q35" s="297">
        <v>0</v>
      </c>
      <c r="R35" s="297">
        <v>0</v>
      </c>
      <c r="S35" s="297">
        <v>0</v>
      </c>
      <c r="T35" s="297">
        <f t="shared" si="9"/>
        <v>79</v>
      </c>
      <c r="U35" s="297">
        <f t="shared" si="10"/>
        <v>73</v>
      </c>
      <c r="V35" s="297">
        <v>0</v>
      </c>
      <c r="W35" s="297">
        <v>0</v>
      </c>
      <c r="X35" s="297">
        <v>73</v>
      </c>
      <c r="Y35" s="297">
        <v>0</v>
      </c>
      <c r="Z35" s="297">
        <v>0</v>
      </c>
      <c r="AA35" s="297">
        <v>0</v>
      </c>
      <c r="AB35" s="297">
        <f t="shared" si="11"/>
        <v>6</v>
      </c>
      <c r="AC35" s="297">
        <v>0</v>
      </c>
      <c r="AD35" s="297">
        <v>0</v>
      </c>
      <c r="AE35" s="297">
        <v>6</v>
      </c>
      <c r="AF35" s="297">
        <v>0</v>
      </c>
      <c r="AG35" s="297">
        <v>0</v>
      </c>
      <c r="AH35" s="297">
        <v>0</v>
      </c>
      <c r="AI35" s="297">
        <f t="shared" si="12"/>
        <v>0</v>
      </c>
      <c r="AJ35" s="297">
        <f t="shared" si="13"/>
        <v>0</v>
      </c>
      <c r="AK35" s="297">
        <v>0</v>
      </c>
      <c r="AL35" s="297">
        <v>0</v>
      </c>
      <c r="AM35" s="297">
        <v>0</v>
      </c>
      <c r="AN35" s="297">
        <v>0</v>
      </c>
      <c r="AO35" s="297">
        <v>0</v>
      </c>
      <c r="AP35" s="297">
        <v>0</v>
      </c>
      <c r="AQ35" s="297">
        <f t="shared" si="14"/>
        <v>0</v>
      </c>
      <c r="AR35" s="297">
        <v>0</v>
      </c>
      <c r="AS35" s="297">
        <v>0</v>
      </c>
      <c r="AT35" s="297">
        <v>0</v>
      </c>
      <c r="AU35" s="297">
        <v>0</v>
      </c>
      <c r="AV35" s="297">
        <v>0</v>
      </c>
      <c r="AW35" s="297">
        <v>0</v>
      </c>
      <c r="AX35" s="297">
        <f t="shared" si="15"/>
        <v>0</v>
      </c>
      <c r="AY35" s="297">
        <f t="shared" si="16"/>
        <v>0</v>
      </c>
      <c r="AZ35" s="297">
        <v>0</v>
      </c>
      <c r="BA35" s="297">
        <v>0</v>
      </c>
      <c r="BB35" s="297">
        <v>0</v>
      </c>
      <c r="BC35" s="297">
        <v>0</v>
      </c>
      <c r="BD35" s="297">
        <v>0</v>
      </c>
      <c r="BE35" s="297">
        <v>0</v>
      </c>
      <c r="BF35" s="297">
        <f t="shared" si="17"/>
        <v>0</v>
      </c>
      <c r="BG35" s="297">
        <v>0</v>
      </c>
      <c r="BH35" s="297">
        <v>0</v>
      </c>
      <c r="BI35" s="297">
        <v>0</v>
      </c>
      <c r="BJ35" s="297">
        <v>0</v>
      </c>
      <c r="BK35" s="297">
        <v>0</v>
      </c>
      <c r="BL35" s="297">
        <v>0</v>
      </c>
      <c r="BM35" s="297">
        <f t="shared" si="18"/>
        <v>0</v>
      </c>
      <c r="BN35" s="297">
        <f t="shared" si="19"/>
        <v>0</v>
      </c>
      <c r="BO35" s="297">
        <v>0</v>
      </c>
      <c r="BP35" s="297">
        <v>0</v>
      </c>
      <c r="BQ35" s="297">
        <v>0</v>
      </c>
      <c r="BR35" s="297">
        <v>0</v>
      </c>
      <c r="BS35" s="297">
        <v>0</v>
      </c>
      <c r="BT35" s="297">
        <v>0</v>
      </c>
      <c r="BU35" s="297">
        <f t="shared" si="20"/>
        <v>0</v>
      </c>
      <c r="BV35" s="297">
        <v>0</v>
      </c>
      <c r="BW35" s="297">
        <v>0</v>
      </c>
      <c r="BX35" s="297">
        <v>0</v>
      </c>
      <c r="BY35" s="297">
        <v>0</v>
      </c>
      <c r="BZ35" s="297">
        <v>0</v>
      </c>
      <c r="CA35" s="297">
        <v>0</v>
      </c>
      <c r="CB35" s="297">
        <f t="shared" si="21"/>
        <v>0</v>
      </c>
      <c r="CC35" s="297">
        <f t="shared" si="22"/>
        <v>0</v>
      </c>
      <c r="CD35" s="297">
        <v>0</v>
      </c>
      <c r="CE35" s="297">
        <v>0</v>
      </c>
      <c r="CF35" s="297">
        <v>0</v>
      </c>
      <c r="CG35" s="297">
        <v>0</v>
      </c>
      <c r="CH35" s="297">
        <v>0</v>
      </c>
      <c r="CI35" s="297">
        <v>0</v>
      </c>
      <c r="CJ35" s="297">
        <f t="shared" si="23"/>
        <v>0</v>
      </c>
      <c r="CK35" s="297">
        <v>0</v>
      </c>
      <c r="CL35" s="297">
        <v>0</v>
      </c>
      <c r="CM35" s="297">
        <v>0</v>
      </c>
      <c r="CN35" s="297">
        <v>0</v>
      </c>
      <c r="CO35" s="297">
        <v>0</v>
      </c>
      <c r="CP35" s="297">
        <v>0</v>
      </c>
      <c r="CQ35" s="297">
        <f t="shared" si="24"/>
        <v>29</v>
      </c>
      <c r="CR35" s="297">
        <f t="shared" si="25"/>
        <v>29</v>
      </c>
      <c r="CS35" s="297">
        <v>0</v>
      </c>
      <c r="CT35" s="297">
        <v>0</v>
      </c>
      <c r="CU35" s="297">
        <v>0</v>
      </c>
      <c r="CV35" s="297">
        <v>29</v>
      </c>
      <c r="CW35" s="297">
        <v>0</v>
      </c>
      <c r="CX35" s="297">
        <v>0</v>
      </c>
      <c r="CY35" s="297">
        <f t="shared" si="26"/>
        <v>0</v>
      </c>
      <c r="CZ35" s="297">
        <v>0</v>
      </c>
      <c r="DA35" s="297">
        <v>0</v>
      </c>
      <c r="DB35" s="297">
        <v>0</v>
      </c>
      <c r="DC35" s="297">
        <v>0</v>
      </c>
      <c r="DD35" s="297">
        <v>0</v>
      </c>
      <c r="DE35" s="297">
        <v>0</v>
      </c>
      <c r="DF35" s="297">
        <f t="shared" si="27"/>
        <v>0</v>
      </c>
      <c r="DG35" s="297">
        <f t="shared" si="28"/>
        <v>0</v>
      </c>
      <c r="DH35" s="297">
        <v>0</v>
      </c>
      <c r="DI35" s="297">
        <v>0</v>
      </c>
      <c r="DJ35" s="297">
        <v>0</v>
      </c>
      <c r="DK35" s="297">
        <v>0</v>
      </c>
      <c r="DL35" s="297">
        <v>0</v>
      </c>
      <c r="DM35" s="297">
        <v>0</v>
      </c>
      <c r="DN35" s="297">
        <f t="shared" si="29"/>
        <v>0</v>
      </c>
      <c r="DO35" s="297">
        <v>0</v>
      </c>
      <c r="DP35" s="297">
        <v>0</v>
      </c>
      <c r="DQ35" s="297">
        <v>0</v>
      </c>
      <c r="DR35" s="297">
        <v>0</v>
      </c>
      <c r="DS35" s="297">
        <v>0</v>
      </c>
      <c r="DT35" s="297">
        <v>0</v>
      </c>
      <c r="DU35" s="297">
        <f t="shared" si="30"/>
        <v>30</v>
      </c>
      <c r="DV35" s="297">
        <v>27</v>
      </c>
      <c r="DW35" s="297">
        <v>0</v>
      </c>
      <c r="DX35" s="297">
        <v>3</v>
      </c>
      <c r="DY35" s="297">
        <v>0</v>
      </c>
      <c r="DZ35" s="297">
        <f t="shared" si="31"/>
        <v>0</v>
      </c>
      <c r="EA35" s="297">
        <f t="shared" si="32"/>
        <v>0</v>
      </c>
      <c r="EB35" s="297">
        <v>0</v>
      </c>
      <c r="EC35" s="297">
        <v>0</v>
      </c>
      <c r="ED35" s="297">
        <v>0</v>
      </c>
      <c r="EE35" s="297">
        <v>0</v>
      </c>
      <c r="EF35" s="297">
        <v>0</v>
      </c>
      <c r="EG35" s="297">
        <v>0</v>
      </c>
      <c r="EH35" s="297">
        <f t="shared" si="33"/>
        <v>0</v>
      </c>
      <c r="EI35" s="297">
        <v>0</v>
      </c>
      <c r="EJ35" s="297">
        <v>0</v>
      </c>
      <c r="EK35" s="297">
        <v>0</v>
      </c>
      <c r="EL35" s="297">
        <v>0</v>
      </c>
      <c r="EM35" s="297">
        <v>0</v>
      </c>
      <c r="EN35" s="297">
        <v>0</v>
      </c>
    </row>
    <row r="36" spans="1:144" s="282" customFormat="1" ht="12" customHeight="1">
      <c r="A36" s="277" t="s">
        <v>561</v>
      </c>
      <c r="B36" s="278" t="s">
        <v>617</v>
      </c>
      <c r="C36" s="277" t="s">
        <v>618</v>
      </c>
      <c r="D36" s="297">
        <f t="shared" si="5"/>
        <v>2471</v>
      </c>
      <c r="E36" s="297">
        <f t="shared" si="6"/>
        <v>1934</v>
      </c>
      <c r="F36" s="297">
        <f t="shared" si="7"/>
        <v>1855</v>
      </c>
      <c r="G36" s="297">
        <v>0</v>
      </c>
      <c r="H36" s="297">
        <v>1855</v>
      </c>
      <c r="I36" s="297">
        <v>0</v>
      </c>
      <c r="J36" s="297">
        <v>0</v>
      </c>
      <c r="K36" s="297">
        <v>0</v>
      </c>
      <c r="L36" s="297">
        <v>0</v>
      </c>
      <c r="M36" s="297">
        <f t="shared" si="8"/>
        <v>79</v>
      </c>
      <c r="N36" s="297">
        <v>0</v>
      </c>
      <c r="O36" s="297">
        <v>73</v>
      </c>
      <c r="P36" s="297">
        <v>4</v>
      </c>
      <c r="Q36" s="297">
        <v>2</v>
      </c>
      <c r="R36" s="297">
        <v>0</v>
      </c>
      <c r="S36" s="297">
        <v>0</v>
      </c>
      <c r="T36" s="297">
        <f t="shared" si="9"/>
        <v>234</v>
      </c>
      <c r="U36" s="297">
        <f t="shared" si="10"/>
        <v>230</v>
      </c>
      <c r="V36" s="297">
        <v>0</v>
      </c>
      <c r="W36" s="297">
        <v>0</v>
      </c>
      <c r="X36" s="297">
        <v>78</v>
      </c>
      <c r="Y36" s="297">
        <v>51</v>
      </c>
      <c r="Z36" s="297">
        <v>0</v>
      </c>
      <c r="AA36" s="297">
        <v>101</v>
      </c>
      <c r="AB36" s="297">
        <f t="shared" si="11"/>
        <v>4</v>
      </c>
      <c r="AC36" s="297">
        <v>0</v>
      </c>
      <c r="AD36" s="297">
        <v>0</v>
      </c>
      <c r="AE36" s="297">
        <v>0</v>
      </c>
      <c r="AF36" s="297">
        <v>0</v>
      </c>
      <c r="AG36" s="297">
        <v>0</v>
      </c>
      <c r="AH36" s="297">
        <v>4</v>
      </c>
      <c r="AI36" s="297">
        <f t="shared" si="12"/>
        <v>24</v>
      </c>
      <c r="AJ36" s="297">
        <f t="shared" si="13"/>
        <v>24</v>
      </c>
      <c r="AK36" s="297">
        <v>0</v>
      </c>
      <c r="AL36" s="297">
        <v>0</v>
      </c>
      <c r="AM36" s="297">
        <v>0</v>
      </c>
      <c r="AN36" s="297">
        <v>24</v>
      </c>
      <c r="AO36" s="297">
        <v>0</v>
      </c>
      <c r="AP36" s="297">
        <v>0</v>
      </c>
      <c r="AQ36" s="297">
        <f t="shared" si="14"/>
        <v>0</v>
      </c>
      <c r="AR36" s="297">
        <v>0</v>
      </c>
      <c r="AS36" s="297">
        <v>0</v>
      </c>
      <c r="AT36" s="297">
        <v>0</v>
      </c>
      <c r="AU36" s="297">
        <v>0</v>
      </c>
      <c r="AV36" s="297">
        <v>0</v>
      </c>
      <c r="AW36" s="297">
        <v>0</v>
      </c>
      <c r="AX36" s="297">
        <f t="shared" si="15"/>
        <v>0</v>
      </c>
      <c r="AY36" s="297">
        <f t="shared" si="16"/>
        <v>0</v>
      </c>
      <c r="AZ36" s="297">
        <v>0</v>
      </c>
      <c r="BA36" s="297">
        <v>0</v>
      </c>
      <c r="BB36" s="297">
        <v>0</v>
      </c>
      <c r="BC36" s="297">
        <v>0</v>
      </c>
      <c r="BD36" s="297">
        <v>0</v>
      </c>
      <c r="BE36" s="297">
        <v>0</v>
      </c>
      <c r="BF36" s="297">
        <f t="shared" si="17"/>
        <v>0</v>
      </c>
      <c r="BG36" s="297">
        <v>0</v>
      </c>
      <c r="BH36" s="297">
        <v>0</v>
      </c>
      <c r="BI36" s="297">
        <v>0</v>
      </c>
      <c r="BJ36" s="297">
        <v>0</v>
      </c>
      <c r="BK36" s="297">
        <v>0</v>
      </c>
      <c r="BL36" s="297">
        <v>0</v>
      </c>
      <c r="BM36" s="297">
        <f t="shared" si="18"/>
        <v>0</v>
      </c>
      <c r="BN36" s="297">
        <f t="shared" si="19"/>
        <v>0</v>
      </c>
      <c r="BO36" s="297">
        <v>0</v>
      </c>
      <c r="BP36" s="297">
        <v>0</v>
      </c>
      <c r="BQ36" s="297">
        <v>0</v>
      </c>
      <c r="BR36" s="297">
        <v>0</v>
      </c>
      <c r="BS36" s="297">
        <v>0</v>
      </c>
      <c r="BT36" s="297">
        <v>0</v>
      </c>
      <c r="BU36" s="297">
        <f t="shared" si="20"/>
        <v>0</v>
      </c>
      <c r="BV36" s="297">
        <v>0</v>
      </c>
      <c r="BW36" s="297">
        <v>0</v>
      </c>
      <c r="BX36" s="297">
        <v>0</v>
      </c>
      <c r="BY36" s="297">
        <v>0</v>
      </c>
      <c r="BZ36" s="297">
        <v>0</v>
      </c>
      <c r="CA36" s="297">
        <v>0</v>
      </c>
      <c r="CB36" s="297">
        <f t="shared" si="21"/>
        <v>0</v>
      </c>
      <c r="CC36" s="297">
        <f t="shared" si="22"/>
        <v>0</v>
      </c>
      <c r="CD36" s="297">
        <v>0</v>
      </c>
      <c r="CE36" s="297">
        <v>0</v>
      </c>
      <c r="CF36" s="297">
        <v>0</v>
      </c>
      <c r="CG36" s="297">
        <v>0</v>
      </c>
      <c r="CH36" s="297">
        <v>0</v>
      </c>
      <c r="CI36" s="297">
        <v>0</v>
      </c>
      <c r="CJ36" s="297">
        <f t="shared" si="23"/>
        <v>0</v>
      </c>
      <c r="CK36" s="297">
        <v>0</v>
      </c>
      <c r="CL36" s="297">
        <v>0</v>
      </c>
      <c r="CM36" s="297">
        <v>0</v>
      </c>
      <c r="CN36" s="297">
        <v>0</v>
      </c>
      <c r="CO36" s="297">
        <v>0</v>
      </c>
      <c r="CP36" s="297">
        <v>0</v>
      </c>
      <c r="CQ36" s="297">
        <f t="shared" si="24"/>
        <v>0</v>
      </c>
      <c r="CR36" s="297">
        <f t="shared" si="25"/>
        <v>0</v>
      </c>
      <c r="CS36" s="297">
        <v>0</v>
      </c>
      <c r="CT36" s="297">
        <v>0</v>
      </c>
      <c r="CU36" s="297">
        <v>0</v>
      </c>
      <c r="CV36" s="297">
        <v>0</v>
      </c>
      <c r="CW36" s="297">
        <v>0</v>
      </c>
      <c r="CX36" s="297">
        <v>0</v>
      </c>
      <c r="CY36" s="297">
        <f t="shared" si="26"/>
        <v>0</v>
      </c>
      <c r="CZ36" s="297">
        <v>0</v>
      </c>
      <c r="DA36" s="297">
        <v>0</v>
      </c>
      <c r="DB36" s="297">
        <v>0</v>
      </c>
      <c r="DC36" s="297">
        <v>0</v>
      </c>
      <c r="DD36" s="297">
        <v>0</v>
      </c>
      <c r="DE36" s="297">
        <v>0</v>
      </c>
      <c r="DF36" s="297">
        <f t="shared" si="27"/>
        <v>0</v>
      </c>
      <c r="DG36" s="297">
        <f t="shared" si="28"/>
        <v>0</v>
      </c>
      <c r="DH36" s="297">
        <v>0</v>
      </c>
      <c r="DI36" s="297">
        <v>0</v>
      </c>
      <c r="DJ36" s="297">
        <v>0</v>
      </c>
      <c r="DK36" s="297">
        <v>0</v>
      </c>
      <c r="DL36" s="297">
        <v>0</v>
      </c>
      <c r="DM36" s="297">
        <v>0</v>
      </c>
      <c r="DN36" s="297">
        <f t="shared" si="29"/>
        <v>0</v>
      </c>
      <c r="DO36" s="297">
        <v>0</v>
      </c>
      <c r="DP36" s="297">
        <v>0</v>
      </c>
      <c r="DQ36" s="297">
        <v>0</v>
      </c>
      <c r="DR36" s="297">
        <v>0</v>
      </c>
      <c r="DS36" s="297">
        <v>0</v>
      </c>
      <c r="DT36" s="297">
        <v>0</v>
      </c>
      <c r="DU36" s="297">
        <f t="shared" si="30"/>
        <v>279</v>
      </c>
      <c r="DV36" s="297">
        <v>279</v>
      </c>
      <c r="DW36" s="297">
        <v>0</v>
      </c>
      <c r="DX36" s="297">
        <v>0</v>
      </c>
      <c r="DY36" s="297">
        <v>0</v>
      </c>
      <c r="DZ36" s="297">
        <f t="shared" si="31"/>
        <v>0</v>
      </c>
      <c r="EA36" s="297">
        <f t="shared" si="32"/>
        <v>0</v>
      </c>
      <c r="EB36" s="297">
        <v>0</v>
      </c>
      <c r="EC36" s="297">
        <v>0</v>
      </c>
      <c r="ED36" s="297">
        <v>0</v>
      </c>
      <c r="EE36" s="297">
        <v>0</v>
      </c>
      <c r="EF36" s="297">
        <v>0</v>
      </c>
      <c r="EG36" s="297">
        <v>0</v>
      </c>
      <c r="EH36" s="297">
        <f t="shared" si="33"/>
        <v>0</v>
      </c>
      <c r="EI36" s="297">
        <v>0</v>
      </c>
      <c r="EJ36" s="297">
        <v>0</v>
      </c>
      <c r="EK36" s="297">
        <v>0</v>
      </c>
      <c r="EL36" s="297">
        <v>0</v>
      </c>
      <c r="EM36" s="297">
        <v>0</v>
      </c>
      <c r="EN36" s="297">
        <v>0</v>
      </c>
    </row>
    <row r="37" spans="1:144" s="282" customFormat="1" ht="12" customHeight="1">
      <c r="A37" s="277" t="s">
        <v>561</v>
      </c>
      <c r="B37" s="278" t="s">
        <v>619</v>
      </c>
      <c r="C37" s="277" t="s">
        <v>620</v>
      </c>
      <c r="D37" s="297">
        <f t="shared" si="5"/>
        <v>1307</v>
      </c>
      <c r="E37" s="297">
        <f t="shared" si="6"/>
        <v>1126</v>
      </c>
      <c r="F37" s="297">
        <f t="shared" si="7"/>
        <v>958</v>
      </c>
      <c r="G37" s="297">
        <v>0</v>
      </c>
      <c r="H37" s="297">
        <v>958</v>
      </c>
      <c r="I37" s="297">
        <v>0</v>
      </c>
      <c r="J37" s="297">
        <v>0</v>
      </c>
      <c r="K37" s="297">
        <v>0</v>
      </c>
      <c r="L37" s="297">
        <v>0</v>
      </c>
      <c r="M37" s="297">
        <f t="shared" si="8"/>
        <v>168</v>
      </c>
      <c r="N37" s="297">
        <v>0</v>
      </c>
      <c r="O37" s="297">
        <v>168</v>
      </c>
      <c r="P37" s="297">
        <v>0</v>
      </c>
      <c r="Q37" s="297">
        <v>0</v>
      </c>
      <c r="R37" s="297">
        <v>0</v>
      </c>
      <c r="S37" s="297">
        <v>0</v>
      </c>
      <c r="T37" s="297">
        <f t="shared" si="9"/>
        <v>80</v>
      </c>
      <c r="U37" s="297">
        <f t="shared" si="10"/>
        <v>56</v>
      </c>
      <c r="V37" s="297">
        <v>0</v>
      </c>
      <c r="W37" s="297">
        <v>0</v>
      </c>
      <c r="X37" s="297">
        <v>56</v>
      </c>
      <c r="Y37" s="297">
        <v>0</v>
      </c>
      <c r="Z37" s="297">
        <v>0</v>
      </c>
      <c r="AA37" s="297">
        <v>0</v>
      </c>
      <c r="AB37" s="297">
        <f t="shared" si="11"/>
        <v>24</v>
      </c>
      <c r="AC37" s="297">
        <v>0</v>
      </c>
      <c r="AD37" s="297">
        <v>0</v>
      </c>
      <c r="AE37" s="297">
        <v>24</v>
      </c>
      <c r="AF37" s="297">
        <v>0</v>
      </c>
      <c r="AG37" s="297">
        <v>0</v>
      </c>
      <c r="AH37" s="297">
        <v>0</v>
      </c>
      <c r="AI37" s="297">
        <f t="shared" si="12"/>
        <v>0</v>
      </c>
      <c r="AJ37" s="297">
        <f t="shared" si="13"/>
        <v>0</v>
      </c>
      <c r="AK37" s="297">
        <v>0</v>
      </c>
      <c r="AL37" s="297">
        <v>0</v>
      </c>
      <c r="AM37" s="297">
        <v>0</v>
      </c>
      <c r="AN37" s="297">
        <v>0</v>
      </c>
      <c r="AO37" s="297">
        <v>0</v>
      </c>
      <c r="AP37" s="297">
        <v>0</v>
      </c>
      <c r="AQ37" s="297">
        <f t="shared" si="14"/>
        <v>0</v>
      </c>
      <c r="AR37" s="297">
        <v>0</v>
      </c>
      <c r="AS37" s="297">
        <v>0</v>
      </c>
      <c r="AT37" s="297">
        <v>0</v>
      </c>
      <c r="AU37" s="297">
        <v>0</v>
      </c>
      <c r="AV37" s="297">
        <v>0</v>
      </c>
      <c r="AW37" s="297">
        <v>0</v>
      </c>
      <c r="AX37" s="297">
        <f t="shared" si="15"/>
        <v>0</v>
      </c>
      <c r="AY37" s="297">
        <f t="shared" si="16"/>
        <v>0</v>
      </c>
      <c r="AZ37" s="297">
        <v>0</v>
      </c>
      <c r="BA37" s="297">
        <v>0</v>
      </c>
      <c r="BB37" s="297">
        <v>0</v>
      </c>
      <c r="BC37" s="297">
        <v>0</v>
      </c>
      <c r="BD37" s="297">
        <v>0</v>
      </c>
      <c r="BE37" s="297">
        <v>0</v>
      </c>
      <c r="BF37" s="297">
        <f t="shared" si="17"/>
        <v>0</v>
      </c>
      <c r="BG37" s="297">
        <v>0</v>
      </c>
      <c r="BH37" s="297">
        <v>0</v>
      </c>
      <c r="BI37" s="297">
        <v>0</v>
      </c>
      <c r="BJ37" s="297">
        <v>0</v>
      </c>
      <c r="BK37" s="297">
        <v>0</v>
      </c>
      <c r="BL37" s="297">
        <v>0</v>
      </c>
      <c r="BM37" s="297">
        <f t="shared" si="18"/>
        <v>0</v>
      </c>
      <c r="BN37" s="297">
        <f t="shared" si="19"/>
        <v>0</v>
      </c>
      <c r="BO37" s="297">
        <v>0</v>
      </c>
      <c r="BP37" s="297">
        <v>0</v>
      </c>
      <c r="BQ37" s="297">
        <v>0</v>
      </c>
      <c r="BR37" s="297">
        <v>0</v>
      </c>
      <c r="BS37" s="297">
        <v>0</v>
      </c>
      <c r="BT37" s="297">
        <v>0</v>
      </c>
      <c r="BU37" s="297">
        <f t="shared" si="20"/>
        <v>0</v>
      </c>
      <c r="BV37" s="297">
        <v>0</v>
      </c>
      <c r="BW37" s="297">
        <v>0</v>
      </c>
      <c r="BX37" s="297">
        <v>0</v>
      </c>
      <c r="BY37" s="297">
        <v>0</v>
      </c>
      <c r="BZ37" s="297">
        <v>0</v>
      </c>
      <c r="CA37" s="297">
        <v>0</v>
      </c>
      <c r="CB37" s="297">
        <f t="shared" si="21"/>
        <v>0</v>
      </c>
      <c r="CC37" s="297">
        <f t="shared" si="22"/>
        <v>0</v>
      </c>
      <c r="CD37" s="297">
        <v>0</v>
      </c>
      <c r="CE37" s="297">
        <v>0</v>
      </c>
      <c r="CF37" s="297">
        <v>0</v>
      </c>
      <c r="CG37" s="297">
        <v>0</v>
      </c>
      <c r="CH37" s="297">
        <v>0</v>
      </c>
      <c r="CI37" s="297">
        <v>0</v>
      </c>
      <c r="CJ37" s="297">
        <f t="shared" si="23"/>
        <v>0</v>
      </c>
      <c r="CK37" s="297">
        <v>0</v>
      </c>
      <c r="CL37" s="297">
        <v>0</v>
      </c>
      <c r="CM37" s="297">
        <v>0</v>
      </c>
      <c r="CN37" s="297">
        <v>0</v>
      </c>
      <c r="CO37" s="297">
        <v>0</v>
      </c>
      <c r="CP37" s="297">
        <v>0</v>
      </c>
      <c r="CQ37" s="297">
        <f t="shared" si="24"/>
        <v>49</v>
      </c>
      <c r="CR37" s="297">
        <f t="shared" si="25"/>
        <v>49</v>
      </c>
      <c r="CS37" s="297">
        <v>0</v>
      </c>
      <c r="CT37" s="297">
        <v>0</v>
      </c>
      <c r="CU37" s="297">
        <v>0</v>
      </c>
      <c r="CV37" s="297">
        <v>49</v>
      </c>
      <c r="CW37" s="297">
        <v>0</v>
      </c>
      <c r="CX37" s="297">
        <v>0</v>
      </c>
      <c r="CY37" s="297">
        <f t="shared" si="26"/>
        <v>0</v>
      </c>
      <c r="CZ37" s="297">
        <v>0</v>
      </c>
      <c r="DA37" s="297">
        <v>0</v>
      </c>
      <c r="DB37" s="297">
        <v>0</v>
      </c>
      <c r="DC37" s="297">
        <v>0</v>
      </c>
      <c r="DD37" s="297">
        <v>0</v>
      </c>
      <c r="DE37" s="297">
        <v>0</v>
      </c>
      <c r="DF37" s="297">
        <f t="shared" si="27"/>
        <v>0</v>
      </c>
      <c r="DG37" s="297">
        <f t="shared" si="28"/>
        <v>0</v>
      </c>
      <c r="DH37" s="297">
        <v>0</v>
      </c>
      <c r="DI37" s="297">
        <v>0</v>
      </c>
      <c r="DJ37" s="297">
        <v>0</v>
      </c>
      <c r="DK37" s="297">
        <v>0</v>
      </c>
      <c r="DL37" s="297">
        <v>0</v>
      </c>
      <c r="DM37" s="297">
        <v>0</v>
      </c>
      <c r="DN37" s="297">
        <f t="shared" si="29"/>
        <v>0</v>
      </c>
      <c r="DO37" s="297">
        <v>0</v>
      </c>
      <c r="DP37" s="297">
        <v>0</v>
      </c>
      <c r="DQ37" s="297">
        <v>0</v>
      </c>
      <c r="DR37" s="297">
        <v>0</v>
      </c>
      <c r="DS37" s="297">
        <v>0</v>
      </c>
      <c r="DT37" s="297">
        <v>0</v>
      </c>
      <c r="DU37" s="297">
        <f t="shared" si="30"/>
        <v>52</v>
      </c>
      <c r="DV37" s="297">
        <v>45</v>
      </c>
      <c r="DW37" s="297">
        <v>0</v>
      </c>
      <c r="DX37" s="297">
        <v>7</v>
      </c>
      <c r="DY37" s="297">
        <v>0</v>
      </c>
      <c r="DZ37" s="297">
        <f t="shared" si="31"/>
        <v>0</v>
      </c>
      <c r="EA37" s="297">
        <f t="shared" si="32"/>
        <v>0</v>
      </c>
      <c r="EB37" s="297">
        <v>0</v>
      </c>
      <c r="EC37" s="297">
        <v>0</v>
      </c>
      <c r="ED37" s="297">
        <v>0</v>
      </c>
      <c r="EE37" s="297">
        <v>0</v>
      </c>
      <c r="EF37" s="297">
        <v>0</v>
      </c>
      <c r="EG37" s="297">
        <v>0</v>
      </c>
      <c r="EH37" s="297">
        <f t="shared" si="33"/>
        <v>0</v>
      </c>
      <c r="EI37" s="297">
        <v>0</v>
      </c>
      <c r="EJ37" s="297">
        <v>0</v>
      </c>
      <c r="EK37" s="297">
        <v>0</v>
      </c>
      <c r="EL37" s="297">
        <v>0</v>
      </c>
      <c r="EM37" s="297">
        <v>0</v>
      </c>
      <c r="EN37" s="297">
        <v>0</v>
      </c>
    </row>
    <row r="38" spans="1:144" s="282" customFormat="1" ht="12" customHeight="1">
      <c r="A38" s="277" t="s">
        <v>561</v>
      </c>
      <c r="B38" s="278" t="s">
        <v>621</v>
      </c>
      <c r="C38" s="277" t="s">
        <v>622</v>
      </c>
      <c r="D38" s="297">
        <f t="shared" si="5"/>
        <v>1706</v>
      </c>
      <c r="E38" s="297">
        <f t="shared" si="6"/>
        <v>1440</v>
      </c>
      <c r="F38" s="297">
        <f t="shared" si="7"/>
        <v>1379</v>
      </c>
      <c r="G38" s="297">
        <v>0</v>
      </c>
      <c r="H38" s="297">
        <v>1348</v>
      </c>
      <c r="I38" s="297">
        <v>0</v>
      </c>
      <c r="J38" s="297">
        <v>0</v>
      </c>
      <c r="K38" s="297">
        <v>0</v>
      </c>
      <c r="L38" s="297">
        <v>31</v>
      </c>
      <c r="M38" s="297">
        <f t="shared" si="8"/>
        <v>61</v>
      </c>
      <c r="N38" s="297">
        <v>0</v>
      </c>
      <c r="O38" s="297">
        <v>61</v>
      </c>
      <c r="P38" s="297">
        <v>0</v>
      </c>
      <c r="Q38" s="297">
        <v>0</v>
      </c>
      <c r="R38" s="297">
        <v>0</v>
      </c>
      <c r="S38" s="297">
        <v>0</v>
      </c>
      <c r="T38" s="297">
        <f t="shared" si="9"/>
        <v>154</v>
      </c>
      <c r="U38" s="297">
        <f t="shared" si="10"/>
        <v>142</v>
      </c>
      <c r="V38" s="297">
        <v>0</v>
      </c>
      <c r="W38" s="297">
        <v>0</v>
      </c>
      <c r="X38" s="297">
        <v>48</v>
      </c>
      <c r="Y38" s="297">
        <v>40</v>
      </c>
      <c r="Z38" s="297">
        <v>0</v>
      </c>
      <c r="AA38" s="297">
        <v>54</v>
      </c>
      <c r="AB38" s="297">
        <f t="shared" si="11"/>
        <v>12</v>
      </c>
      <c r="AC38" s="297">
        <v>0</v>
      </c>
      <c r="AD38" s="297">
        <v>0</v>
      </c>
      <c r="AE38" s="297">
        <v>4</v>
      </c>
      <c r="AF38" s="297">
        <v>2</v>
      </c>
      <c r="AG38" s="297">
        <v>0</v>
      </c>
      <c r="AH38" s="297">
        <v>6</v>
      </c>
      <c r="AI38" s="297">
        <f t="shared" si="12"/>
        <v>0</v>
      </c>
      <c r="AJ38" s="297">
        <f t="shared" si="13"/>
        <v>0</v>
      </c>
      <c r="AK38" s="297">
        <v>0</v>
      </c>
      <c r="AL38" s="297">
        <v>0</v>
      </c>
      <c r="AM38" s="297">
        <v>0</v>
      </c>
      <c r="AN38" s="297">
        <v>0</v>
      </c>
      <c r="AO38" s="297">
        <v>0</v>
      </c>
      <c r="AP38" s="297">
        <v>0</v>
      </c>
      <c r="AQ38" s="297">
        <f t="shared" si="14"/>
        <v>0</v>
      </c>
      <c r="AR38" s="297">
        <v>0</v>
      </c>
      <c r="AS38" s="297">
        <v>0</v>
      </c>
      <c r="AT38" s="297">
        <v>0</v>
      </c>
      <c r="AU38" s="297">
        <v>0</v>
      </c>
      <c r="AV38" s="297">
        <v>0</v>
      </c>
      <c r="AW38" s="297">
        <v>0</v>
      </c>
      <c r="AX38" s="297">
        <f t="shared" si="15"/>
        <v>0</v>
      </c>
      <c r="AY38" s="297">
        <f t="shared" si="16"/>
        <v>0</v>
      </c>
      <c r="AZ38" s="297">
        <v>0</v>
      </c>
      <c r="BA38" s="297">
        <v>0</v>
      </c>
      <c r="BB38" s="297">
        <v>0</v>
      </c>
      <c r="BC38" s="297">
        <v>0</v>
      </c>
      <c r="BD38" s="297">
        <v>0</v>
      </c>
      <c r="BE38" s="297">
        <v>0</v>
      </c>
      <c r="BF38" s="297">
        <f t="shared" si="17"/>
        <v>0</v>
      </c>
      <c r="BG38" s="297">
        <v>0</v>
      </c>
      <c r="BH38" s="297">
        <v>0</v>
      </c>
      <c r="BI38" s="297">
        <v>0</v>
      </c>
      <c r="BJ38" s="297">
        <v>0</v>
      </c>
      <c r="BK38" s="297">
        <v>0</v>
      </c>
      <c r="BL38" s="297">
        <v>0</v>
      </c>
      <c r="BM38" s="297">
        <f t="shared" si="18"/>
        <v>0</v>
      </c>
      <c r="BN38" s="297">
        <f t="shared" si="19"/>
        <v>0</v>
      </c>
      <c r="BO38" s="297">
        <v>0</v>
      </c>
      <c r="BP38" s="297">
        <v>0</v>
      </c>
      <c r="BQ38" s="297">
        <v>0</v>
      </c>
      <c r="BR38" s="297">
        <v>0</v>
      </c>
      <c r="BS38" s="297">
        <v>0</v>
      </c>
      <c r="BT38" s="297">
        <v>0</v>
      </c>
      <c r="BU38" s="297">
        <f t="shared" si="20"/>
        <v>0</v>
      </c>
      <c r="BV38" s="297">
        <v>0</v>
      </c>
      <c r="BW38" s="297">
        <v>0</v>
      </c>
      <c r="BX38" s="297">
        <v>0</v>
      </c>
      <c r="BY38" s="297">
        <v>0</v>
      </c>
      <c r="BZ38" s="297">
        <v>0</v>
      </c>
      <c r="CA38" s="297">
        <v>0</v>
      </c>
      <c r="CB38" s="297">
        <f t="shared" si="21"/>
        <v>0</v>
      </c>
      <c r="CC38" s="297">
        <f t="shared" si="22"/>
        <v>0</v>
      </c>
      <c r="CD38" s="297">
        <v>0</v>
      </c>
      <c r="CE38" s="297">
        <v>0</v>
      </c>
      <c r="CF38" s="297">
        <v>0</v>
      </c>
      <c r="CG38" s="297">
        <v>0</v>
      </c>
      <c r="CH38" s="297">
        <v>0</v>
      </c>
      <c r="CI38" s="297">
        <v>0</v>
      </c>
      <c r="CJ38" s="297">
        <f t="shared" si="23"/>
        <v>0</v>
      </c>
      <c r="CK38" s="297">
        <v>0</v>
      </c>
      <c r="CL38" s="297">
        <v>0</v>
      </c>
      <c r="CM38" s="297">
        <v>0</v>
      </c>
      <c r="CN38" s="297">
        <v>0</v>
      </c>
      <c r="CO38" s="297">
        <v>0</v>
      </c>
      <c r="CP38" s="297">
        <v>0</v>
      </c>
      <c r="CQ38" s="297">
        <f t="shared" si="24"/>
        <v>0</v>
      </c>
      <c r="CR38" s="297">
        <f t="shared" si="25"/>
        <v>0</v>
      </c>
      <c r="CS38" s="297">
        <v>0</v>
      </c>
      <c r="CT38" s="297">
        <v>0</v>
      </c>
      <c r="CU38" s="297">
        <v>0</v>
      </c>
      <c r="CV38" s="297">
        <v>0</v>
      </c>
      <c r="CW38" s="297">
        <v>0</v>
      </c>
      <c r="CX38" s="297">
        <v>0</v>
      </c>
      <c r="CY38" s="297">
        <f t="shared" si="26"/>
        <v>0</v>
      </c>
      <c r="CZ38" s="297">
        <v>0</v>
      </c>
      <c r="DA38" s="297">
        <v>0</v>
      </c>
      <c r="DB38" s="297">
        <v>0</v>
      </c>
      <c r="DC38" s="297">
        <v>0</v>
      </c>
      <c r="DD38" s="297">
        <v>0</v>
      </c>
      <c r="DE38" s="297">
        <v>0</v>
      </c>
      <c r="DF38" s="297">
        <f t="shared" si="27"/>
        <v>0</v>
      </c>
      <c r="DG38" s="297">
        <f t="shared" si="28"/>
        <v>0</v>
      </c>
      <c r="DH38" s="297">
        <v>0</v>
      </c>
      <c r="DI38" s="297">
        <v>0</v>
      </c>
      <c r="DJ38" s="297">
        <v>0</v>
      </c>
      <c r="DK38" s="297">
        <v>0</v>
      </c>
      <c r="DL38" s="297">
        <v>0</v>
      </c>
      <c r="DM38" s="297">
        <v>0</v>
      </c>
      <c r="DN38" s="297">
        <f t="shared" si="29"/>
        <v>0</v>
      </c>
      <c r="DO38" s="297">
        <v>0</v>
      </c>
      <c r="DP38" s="297">
        <v>0</v>
      </c>
      <c r="DQ38" s="297">
        <v>0</v>
      </c>
      <c r="DR38" s="297">
        <v>0</v>
      </c>
      <c r="DS38" s="297">
        <v>0</v>
      </c>
      <c r="DT38" s="297">
        <v>0</v>
      </c>
      <c r="DU38" s="297">
        <f t="shared" si="30"/>
        <v>112</v>
      </c>
      <c r="DV38" s="297">
        <v>103</v>
      </c>
      <c r="DW38" s="297">
        <v>0</v>
      </c>
      <c r="DX38" s="297">
        <v>9</v>
      </c>
      <c r="DY38" s="297">
        <v>0</v>
      </c>
      <c r="DZ38" s="297">
        <f t="shared" si="31"/>
        <v>0</v>
      </c>
      <c r="EA38" s="297">
        <f t="shared" si="32"/>
        <v>0</v>
      </c>
      <c r="EB38" s="297">
        <v>0</v>
      </c>
      <c r="EC38" s="297">
        <v>0</v>
      </c>
      <c r="ED38" s="297">
        <v>0</v>
      </c>
      <c r="EE38" s="297">
        <v>0</v>
      </c>
      <c r="EF38" s="297">
        <v>0</v>
      </c>
      <c r="EG38" s="297">
        <v>0</v>
      </c>
      <c r="EH38" s="297">
        <f t="shared" si="33"/>
        <v>0</v>
      </c>
      <c r="EI38" s="297">
        <v>0</v>
      </c>
      <c r="EJ38" s="297">
        <v>0</v>
      </c>
      <c r="EK38" s="297">
        <v>0</v>
      </c>
      <c r="EL38" s="297">
        <v>0</v>
      </c>
      <c r="EM38" s="297">
        <v>0</v>
      </c>
      <c r="EN38" s="297">
        <v>0</v>
      </c>
    </row>
    <row r="39" spans="1:144" s="282" customFormat="1" ht="12" customHeight="1">
      <c r="A39" s="277" t="s">
        <v>561</v>
      </c>
      <c r="B39" s="278" t="s">
        <v>623</v>
      </c>
      <c r="C39" s="277" t="s">
        <v>624</v>
      </c>
      <c r="D39" s="297">
        <f t="shared" si="5"/>
        <v>4461</v>
      </c>
      <c r="E39" s="297">
        <f t="shared" si="6"/>
        <v>3632</v>
      </c>
      <c r="F39" s="297">
        <f t="shared" si="7"/>
        <v>3116</v>
      </c>
      <c r="G39" s="297">
        <v>0</v>
      </c>
      <c r="H39" s="297">
        <v>3116</v>
      </c>
      <c r="I39" s="297"/>
      <c r="J39" s="297"/>
      <c r="K39" s="297">
        <v>0</v>
      </c>
      <c r="L39" s="297">
        <v>0</v>
      </c>
      <c r="M39" s="297">
        <f t="shared" si="8"/>
        <v>516</v>
      </c>
      <c r="N39" s="297">
        <v>0</v>
      </c>
      <c r="O39" s="297">
        <v>516</v>
      </c>
      <c r="P39" s="297">
        <v>0</v>
      </c>
      <c r="Q39" s="297">
        <v>0</v>
      </c>
      <c r="R39" s="297">
        <v>0</v>
      </c>
      <c r="S39" s="297">
        <v>0</v>
      </c>
      <c r="T39" s="297">
        <f t="shared" si="9"/>
        <v>394</v>
      </c>
      <c r="U39" s="297">
        <f t="shared" si="10"/>
        <v>252</v>
      </c>
      <c r="V39" s="297">
        <v>0</v>
      </c>
      <c r="W39" s="297">
        <v>0</v>
      </c>
      <c r="X39" s="297">
        <v>252</v>
      </c>
      <c r="Y39" s="297">
        <v>0</v>
      </c>
      <c r="Z39" s="297">
        <v>0</v>
      </c>
      <c r="AA39" s="297">
        <v>0</v>
      </c>
      <c r="AB39" s="297">
        <f t="shared" si="11"/>
        <v>142</v>
      </c>
      <c r="AC39" s="297">
        <v>0</v>
      </c>
      <c r="AD39" s="297">
        <v>0</v>
      </c>
      <c r="AE39" s="297">
        <v>142</v>
      </c>
      <c r="AF39" s="297">
        <v>0</v>
      </c>
      <c r="AG39" s="297">
        <v>0</v>
      </c>
      <c r="AH39" s="297">
        <v>0</v>
      </c>
      <c r="AI39" s="297">
        <f t="shared" si="12"/>
        <v>0</v>
      </c>
      <c r="AJ39" s="297">
        <f t="shared" si="13"/>
        <v>0</v>
      </c>
      <c r="AK39" s="297">
        <v>0</v>
      </c>
      <c r="AL39" s="297">
        <v>0</v>
      </c>
      <c r="AM39" s="297">
        <v>0</v>
      </c>
      <c r="AN39" s="297">
        <v>0</v>
      </c>
      <c r="AO39" s="297">
        <v>0</v>
      </c>
      <c r="AP39" s="297">
        <v>0</v>
      </c>
      <c r="AQ39" s="297">
        <f t="shared" si="14"/>
        <v>0</v>
      </c>
      <c r="AR39" s="297">
        <v>0</v>
      </c>
      <c r="AS39" s="297">
        <v>0</v>
      </c>
      <c r="AT39" s="297">
        <v>0</v>
      </c>
      <c r="AU39" s="297">
        <v>0</v>
      </c>
      <c r="AV39" s="297">
        <v>0</v>
      </c>
      <c r="AW39" s="297">
        <v>0</v>
      </c>
      <c r="AX39" s="297">
        <f t="shared" si="15"/>
        <v>0</v>
      </c>
      <c r="AY39" s="297">
        <f t="shared" si="16"/>
        <v>0</v>
      </c>
      <c r="AZ39" s="297">
        <v>0</v>
      </c>
      <c r="BA39" s="297">
        <v>0</v>
      </c>
      <c r="BB39" s="297">
        <v>0</v>
      </c>
      <c r="BC39" s="297">
        <v>0</v>
      </c>
      <c r="BD39" s="297">
        <v>0</v>
      </c>
      <c r="BE39" s="297">
        <v>0</v>
      </c>
      <c r="BF39" s="297">
        <f t="shared" si="17"/>
        <v>0</v>
      </c>
      <c r="BG39" s="297">
        <v>0</v>
      </c>
      <c r="BH39" s="297">
        <v>0</v>
      </c>
      <c r="BI39" s="297">
        <v>0</v>
      </c>
      <c r="BJ39" s="297">
        <v>0</v>
      </c>
      <c r="BK39" s="297">
        <v>0</v>
      </c>
      <c r="BL39" s="297">
        <v>0</v>
      </c>
      <c r="BM39" s="297">
        <f t="shared" si="18"/>
        <v>0</v>
      </c>
      <c r="BN39" s="297">
        <f t="shared" si="19"/>
        <v>0</v>
      </c>
      <c r="BO39" s="297">
        <v>0</v>
      </c>
      <c r="BP39" s="297">
        <v>0</v>
      </c>
      <c r="BQ39" s="297">
        <v>0</v>
      </c>
      <c r="BR39" s="297">
        <v>0</v>
      </c>
      <c r="BS39" s="297">
        <v>0</v>
      </c>
      <c r="BT39" s="297">
        <v>0</v>
      </c>
      <c r="BU39" s="297">
        <f t="shared" si="20"/>
        <v>0</v>
      </c>
      <c r="BV39" s="297">
        <v>0</v>
      </c>
      <c r="BW39" s="297">
        <v>0</v>
      </c>
      <c r="BX39" s="297">
        <v>0</v>
      </c>
      <c r="BY39" s="297">
        <v>0</v>
      </c>
      <c r="BZ39" s="297">
        <v>0</v>
      </c>
      <c r="CA39" s="297">
        <v>0</v>
      </c>
      <c r="CB39" s="297">
        <f t="shared" si="21"/>
        <v>0</v>
      </c>
      <c r="CC39" s="297">
        <f t="shared" si="22"/>
        <v>0</v>
      </c>
      <c r="CD39" s="297">
        <v>0</v>
      </c>
      <c r="CE39" s="297">
        <v>0</v>
      </c>
      <c r="CF39" s="297">
        <v>0</v>
      </c>
      <c r="CG39" s="297">
        <v>0</v>
      </c>
      <c r="CH39" s="297">
        <v>0</v>
      </c>
      <c r="CI39" s="297">
        <v>0</v>
      </c>
      <c r="CJ39" s="297">
        <f t="shared" si="23"/>
        <v>0</v>
      </c>
      <c r="CK39" s="297">
        <v>0</v>
      </c>
      <c r="CL39" s="297">
        <v>0</v>
      </c>
      <c r="CM39" s="297">
        <v>0</v>
      </c>
      <c r="CN39" s="297">
        <v>0</v>
      </c>
      <c r="CO39" s="297">
        <v>0</v>
      </c>
      <c r="CP39" s="297">
        <v>0</v>
      </c>
      <c r="CQ39" s="297">
        <f t="shared" si="24"/>
        <v>196</v>
      </c>
      <c r="CR39" s="297">
        <f t="shared" si="25"/>
        <v>183</v>
      </c>
      <c r="CS39" s="297">
        <v>0</v>
      </c>
      <c r="CT39" s="297">
        <v>0</v>
      </c>
      <c r="CU39" s="297">
        <v>0</v>
      </c>
      <c r="CV39" s="297">
        <v>183</v>
      </c>
      <c r="CW39" s="297">
        <v>0</v>
      </c>
      <c r="CX39" s="297">
        <v>0</v>
      </c>
      <c r="CY39" s="297">
        <f t="shared" si="26"/>
        <v>13</v>
      </c>
      <c r="CZ39" s="297">
        <v>0</v>
      </c>
      <c r="DA39" s="297">
        <v>0</v>
      </c>
      <c r="DB39" s="297">
        <v>0</v>
      </c>
      <c r="DC39" s="297">
        <v>13</v>
      </c>
      <c r="DD39" s="297">
        <v>0</v>
      </c>
      <c r="DE39" s="297">
        <v>0</v>
      </c>
      <c r="DF39" s="297">
        <f t="shared" si="27"/>
        <v>0</v>
      </c>
      <c r="DG39" s="297">
        <f t="shared" si="28"/>
        <v>0</v>
      </c>
      <c r="DH39" s="297">
        <v>0</v>
      </c>
      <c r="DI39" s="297">
        <v>0</v>
      </c>
      <c r="DJ39" s="297">
        <v>0</v>
      </c>
      <c r="DK39" s="297">
        <v>0</v>
      </c>
      <c r="DL39" s="297">
        <v>0</v>
      </c>
      <c r="DM39" s="297">
        <v>0</v>
      </c>
      <c r="DN39" s="297">
        <f t="shared" si="29"/>
        <v>0</v>
      </c>
      <c r="DO39" s="297">
        <v>0</v>
      </c>
      <c r="DP39" s="297">
        <v>0</v>
      </c>
      <c r="DQ39" s="297">
        <v>0</v>
      </c>
      <c r="DR39" s="297">
        <v>0</v>
      </c>
      <c r="DS39" s="297">
        <v>0</v>
      </c>
      <c r="DT39" s="297">
        <v>0</v>
      </c>
      <c r="DU39" s="297">
        <f t="shared" si="30"/>
        <v>239</v>
      </c>
      <c r="DV39" s="297">
        <v>193</v>
      </c>
      <c r="DW39" s="297">
        <v>0</v>
      </c>
      <c r="DX39" s="297">
        <v>46</v>
      </c>
      <c r="DY39" s="297">
        <v>0</v>
      </c>
      <c r="DZ39" s="297">
        <f t="shared" si="31"/>
        <v>0</v>
      </c>
      <c r="EA39" s="297">
        <f t="shared" si="32"/>
        <v>0</v>
      </c>
      <c r="EB39" s="297">
        <v>0</v>
      </c>
      <c r="EC39" s="297">
        <v>0</v>
      </c>
      <c r="ED39" s="297">
        <v>0</v>
      </c>
      <c r="EE39" s="297">
        <v>0</v>
      </c>
      <c r="EF39" s="297">
        <v>0</v>
      </c>
      <c r="EG39" s="297">
        <v>0</v>
      </c>
      <c r="EH39" s="297">
        <f t="shared" si="33"/>
        <v>0</v>
      </c>
      <c r="EI39" s="297">
        <v>0</v>
      </c>
      <c r="EJ39" s="297">
        <v>0</v>
      </c>
      <c r="EK39" s="297">
        <v>0</v>
      </c>
      <c r="EL39" s="297">
        <v>0</v>
      </c>
      <c r="EM39" s="297">
        <v>0</v>
      </c>
      <c r="EN39" s="297">
        <v>0</v>
      </c>
    </row>
    <row r="40" spans="1:144" s="282" customFormat="1" ht="12" customHeight="1">
      <c r="A40" s="277" t="s">
        <v>561</v>
      </c>
      <c r="B40" s="278" t="s">
        <v>625</v>
      </c>
      <c r="C40" s="277" t="s">
        <v>626</v>
      </c>
      <c r="D40" s="297">
        <f t="shared" si="5"/>
        <v>3979</v>
      </c>
      <c r="E40" s="297">
        <f t="shared" si="6"/>
        <v>3142</v>
      </c>
      <c r="F40" s="297">
        <f t="shared" si="7"/>
        <v>3090</v>
      </c>
      <c r="G40" s="297">
        <v>0</v>
      </c>
      <c r="H40" s="297">
        <v>3090</v>
      </c>
      <c r="I40" s="297"/>
      <c r="J40" s="297">
        <v>0</v>
      </c>
      <c r="K40" s="297">
        <v>0</v>
      </c>
      <c r="L40" s="297">
        <v>0</v>
      </c>
      <c r="M40" s="297">
        <f t="shared" si="8"/>
        <v>52</v>
      </c>
      <c r="N40" s="297">
        <v>0</v>
      </c>
      <c r="O40" s="297">
        <v>52</v>
      </c>
      <c r="P40" s="297"/>
      <c r="Q40" s="297">
        <v>0</v>
      </c>
      <c r="R40" s="297">
        <v>0</v>
      </c>
      <c r="S40" s="297">
        <v>0</v>
      </c>
      <c r="T40" s="297">
        <f t="shared" si="9"/>
        <v>370</v>
      </c>
      <c r="U40" s="297">
        <f t="shared" si="10"/>
        <v>333</v>
      </c>
      <c r="V40" s="297">
        <v>0</v>
      </c>
      <c r="W40" s="297">
        <v>0</v>
      </c>
      <c r="X40" s="297">
        <v>77</v>
      </c>
      <c r="Y40" s="297">
        <v>36</v>
      </c>
      <c r="Z40" s="297">
        <v>0</v>
      </c>
      <c r="AA40" s="297">
        <v>220</v>
      </c>
      <c r="AB40" s="297">
        <f t="shared" si="11"/>
        <v>37</v>
      </c>
      <c r="AC40" s="297">
        <v>0</v>
      </c>
      <c r="AD40" s="297">
        <v>0</v>
      </c>
      <c r="AE40" s="297">
        <v>10</v>
      </c>
      <c r="AF40" s="297">
        <v>14</v>
      </c>
      <c r="AG40" s="297">
        <v>0</v>
      </c>
      <c r="AH40" s="297">
        <v>13</v>
      </c>
      <c r="AI40" s="297">
        <f t="shared" si="12"/>
        <v>0</v>
      </c>
      <c r="AJ40" s="297">
        <f t="shared" si="13"/>
        <v>0</v>
      </c>
      <c r="AK40" s="297">
        <v>0</v>
      </c>
      <c r="AL40" s="297">
        <v>0</v>
      </c>
      <c r="AM40" s="297">
        <v>0</v>
      </c>
      <c r="AN40" s="297">
        <v>0</v>
      </c>
      <c r="AO40" s="297">
        <v>0</v>
      </c>
      <c r="AP40" s="297">
        <v>0</v>
      </c>
      <c r="AQ40" s="297">
        <f t="shared" si="14"/>
        <v>0</v>
      </c>
      <c r="AR40" s="297">
        <v>0</v>
      </c>
      <c r="AS40" s="297">
        <v>0</v>
      </c>
      <c r="AT40" s="297">
        <v>0</v>
      </c>
      <c r="AU40" s="297">
        <v>0</v>
      </c>
      <c r="AV40" s="297">
        <v>0</v>
      </c>
      <c r="AW40" s="297">
        <v>0</v>
      </c>
      <c r="AX40" s="297">
        <f t="shared" si="15"/>
        <v>0</v>
      </c>
      <c r="AY40" s="297">
        <f t="shared" si="16"/>
        <v>0</v>
      </c>
      <c r="AZ40" s="297">
        <v>0</v>
      </c>
      <c r="BA40" s="297">
        <v>0</v>
      </c>
      <c r="BB40" s="297">
        <v>0</v>
      </c>
      <c r="BC40" s="297">
        <v>0</v>
      </c>
      <c r="BD40" s="297">
        <v>0</v>
      </c>
      <c r="BE40" s="297">
        <v>0</v>
      </c>
      <c r="BF40" s="297">
        <f t="shared" si="17"/>
        <v>0</v>
      </c>
      <c r="BG40" s="297">
        <v>0</v>
      </c>
      <c r="BH40" s="297">
        <v>0</v>
      </c>
      <c r="BI40" s="297">
        <v>0</v>
      </c>
      <c r="BJ40" s="297">
        <v>0</v>
      </c>
      <c r="BK40" s="297">
        <v>0</v>
      </c>
      <c r="BL40" s="297">
        <v>0</v>
      </c>
      <c r="BM40" s="297">
        <f t="shared" si="18"/>
        <v>0</v>
      </c>
      <c r="BN40" s="297">
        <f t="shared" si="19"/>
        <v>0</v>
      </c>
      <c r="BO40" s="297">
        <v>0</v>
      </c>
      <c r="BP40" s="297">
        <v>0</v>
      </c>
      <c r="BQ40" s="297">
        <v>0</v>
      </c>
      <c r="BR40" s="297">
        <v>0</v>
      </c>
      <c r="BS40" s="297">
        <v>0</v>
      </c>
      <c r="BT40" s="297">
        <v>0</v>
      </c>
      <c r="BU40" s="297">
        <f t="shared" si="20"/>
        <v>0</v>
      </c>
      <c r="BV40" s="297">
        <v>0</v>
      </c>
      <c r="BW40" s="297">
        <v>0</v>
      </c>
      <c r="BX40" s="297">
        <v>0</v>
      </c>
      <c r="BY40" s="297">
        <v>0</v>
      </c>
      <c r="BZ40" s="297">
        <v>0</v>
      </c>
      <c r="CA40" s="297">
        <v>0</v>
      </c>
      <c r="CB40" s="297">
        <f t="shared" si="21"/>
        <v>0</v>
      </c>
      <c r="CC40" s="297">
        <f t="shared" si="22"/>
        <v>0</v>
      </c>
      <c r="CD40" s="297">
        <v>0</v>
      </c>
      <c r="CE40" s="297">
        <v>0</v>
      </c>
      <c r="CF40" s="297">
        <v>0</v>
      </c>
      <c r="CG40" s="297">
        <v>0</v>
      </c>
      <c r="CH40" s="297">
        <v>0</v>
      </c>
      <c r="CI40" s="297">
        <v>0</v>
      </c>
      <c r="CJ40" s="297">
        <f t="shared" si="23"/>
        <v>0</v>
      </c>
      <c r="CK40" s="297">
        <v>0</v>
      </c>
      <c r="CL40" s="297">
        <v>0</v>
      </c>
      <c r="CM40" s="297">
        <v>0</v>
      </c>
      <c r="CN40" s="297">
        <v>0</v>
      </c>
      <c r="CO40" s="297">
        <v>0</v>
      </c>
      <c r="CP40" s="297">
        <v>0</v>
      </c>
      <c r="CQ40" s="297">
        <f t="shared" si="24"/>
        <v>13</v>
      </c>
      <c r="CR40" s="297">
        <f t="shared" si="25"/>
        <v>13</v>
      </c>
      <c r="CS40" s="297">
        <v>0</v>
      </c>
      <c r="CT40" s="297">
        <v>0</v>
      </c>
      <c r="CU40" s="297">
        <v>0</v>
      </c>
      <c r="CV40" s="297">
        <v>13</v>
      </c>
      <c r="CW40" s="297">
        <v>0</v>
      </c>
      <c r="CX40" s="297">
        <v>0</v>
      </c>
      <c r="CY40" s="297">
        <f t="shared" si="26"/>
        <v>0</v>
      </c>
      <c r="CZ40" s="297">
        <v>0</v>
      </c>
      <c r="DA40" s="297">
        <v>0</v>
      </c>
      <c r="DB40" s="297">
        <v>0</v>
      </c>
      <c r="DC40" s="297">
        <v>0</v>
      </c>
      <c r="DD40" s="297">
        <v>0</v>
      </c>
      <c r="DE40" s="297">
        <v>0</v>
      </c>
      <c r="DF40" s="297">
        <f t="shared" si="27"/>
        <v>0</v>
      </c>
      <c r="DG40" s="297">
        <f t="shared" si="28"/>
        <v>0</v>
      </c>
      <c r="DH40" s="297">
        <v>0</v>
      </c>
      <c r="DI40" s="297">
        <v>0</v>
      </c>
      <c r="DJ40" s="297">
        <v>0</v>
      </c>
      <c r="DK40" s="297"/>
      <c r="DL40" s="297">
        <v>0</v>
      </c>
      <c r="DM40" s="297">
        <v>0</v>
      </c>
      <c r="DN40" s="297">
        <f t="shared" si="29"/>
        <v>0</v>
      </c>
      <c r="DO40" s="297">
        <v>0</v>
      </c>
      <c r="DP40" s="297">
        <v>0</v>
      </c>
      <c r="DQ40" s="297">
        <v>0</v>
      </c>
      <c r="DR40" s="297">
        <v>0</v>
      </c>
      <c r="DS40" s="297">
        <v>0</v>
      </c>
      <c r="DT40" s="297">
        <v>0</v>
      </c>
      <c r="DU40" s="297">
        <f t="shared" si="30"/>
        <v>454</v>
      </c>
      <c r="DV40" s="297">
        <v>446</v>
      </c>
      <c r="DW40" s="297">
        <v>0</v>
      </c>
      <c r="DX40" s="297">
        <v>8</v>
      </c>
      <c r="DY40" s="297">
        <v>0</v>
      </c>
      <c r="DZ40" s="297">
        <f t="shared" si="31"/>
        <v>0</v>
      </c>
      <c r="EA40" s="297">
        <f t="shared" si="32"/>
        <v>0</v>
      </c>
      <c r="EB40" s="297">
        <v>0</v>
      </c>
      <c r="EC40" s="297">
        <v>0</v>
      </c>
      <c r="ED40" s="297">
        <v>0</v>
      </c>
      <c r="EE40" s="297">
        <v>0</v>
      </c>
      <c r="EF40" s="297">
        <v>0</v>
      </c>
      <c r="EG40" s="297">
        <v>0</v>
      </c>
      <c r="EH40" s="297">
        <f t="shared" si="33"/>
        <v>0</v>
      </c>
      <c r="EI40" s="297">
        <v>0</v>
      </c>
      <c r="EJ40" s="297">
        <v>0</v>
      </c>
      <c r="EK40" s="297">
        <v>0</v>
      </c>
      <c r="EL40" s="297">
        <v>0</v>
      </c>
      <c r="EM40" s="297">
        <v>0</v>
      </c>
      <c r="EN40" s="297">
        <v>0</v>
      </c>
    </row>
  </sheetData>
  <sheetProtection/>
  <mergeCells count="3">
    <mergeCell ref="A2:A6"/>
    <mergeCell ref="B2:B6"/>
    <mergeCell ref="C2:C6"/>
  </mergeCells>
  <conditionalFormatting sqref="B24:C24">
    <cfRule type="expression" priority="16" dxfId="108" stopIfTrue="1">
      <formula>$A24&lt;&gt;""</formula>
    </cfRule>
  </conditionalFormatting>
  <conditionalFormatting sqref="B24:C24">
    <cfRule type="expression" priority="15" dxfId="108" stopIfTrue="1">
      <formula>$A24&lt;&gt;""</formula>
    </cfRule>
  </conditionalFormatting>
  <conditionalFormatting sqref="B24:C24">
    <cfRule type="expression" priority="14" dxfId="108" stopIfTrue="1">
      <formula>$A24&lt;&gt;""</formula>
    </cfRule>
  </conditionalFormatting>
  <conditionalFormatting sqref="B24:C24">
    <cfRule type="expression" priority="13" dxfId="108" stopIfTrue="1">
      <formula>$A24&lt;&gt;""</formula>
    </cfRule>
  </conditionalFormatting>
  <conditionalFormatting sqref="B24:C24">
    <cfRule type="expression" priority="12" dxfId="108" stopIfTrue="1">
      <formula>$A24&lt;&gt;""</formula>
    </cfRule>
  </conditionalFormatting>
  <conditionalFormatting sqref="B24:C24">
    <cfRule type="expression" priority="11" dxfId="108" stopIfTrue="1">
      <formula>$A24&lt;&gt;""</formula>
    </cfRule>
  </conditionalFormatting>
  <conditionalFormatting sqref="B24:C24">
    <cfRule type="expression" priority="10" dxfId="108" stopIfTrue="1">
      <formula>$A24&lt;&gt;""</formula>
    </cfRule>
  </conditionalFormatting>
  <conditionalFormatting sqref="B24:C24">
    <cfRule type="expression" priority="9" dxfId="108" stopIfTrue="1">
      <formula>$A24&lt;&gt;""</formula>
    </cfRule>
  </conditionalFormatting>
  <conditionalFormatting sqref="B24:C24">
    <cfRule type="expression" priority="8" dxfId="108" stopIfTrue="1">
      <formula>$A24&lt;&gt;""</formula>
    </cfRule>
  </conditionalFormatting>
  <conditionalFormatting sqref="B24:C24">
    <cfRule type="expression" priority="7" dxfId="108" stopIfTrue="1">
      <formula>$A24&lt;&gt;""</formula>
    </cfRule>
  </conditionalFormatting>
  <conditionalFormatting sqref="B24:C24">
    <cfRule type="expression" priority="6" dxfId="108" stopIfTrue="1">
      <formula>$A24&lt;&gt;""</formula>
    </cfRule>
  </conditionalFormatting>
  <conditionalFormatting sqref="B24:C24">
    <cfRule type="expression" priority="5" dxfId="108" stopIfTrue="1">
      <formula>$A24&lt;&gt;""</formula>
    </cfRule>
  </conditionalFormatting>
  <conditionalFormatting sqref="B24:C24">
    <cfRule type="expression" priority="4" dxfId="108" stopIfTrue="1">
      <formula>$A24&lt;&gt;""</formula>
    </cfRule>
  </conditionalFormatting>
  <conditionalFormatting sqref="B24:C24">
    <cfRule type="expression" priority="3" dxfId="108" stopIfTrue="1">
      <formula>$A24&lt;&gt;""</formula>
    </cfRule>
  </conditionalFormatting>
  <conditionalFormatting sqref="B24:C24">
    <cfRule type="expression" priority="2" dxfId="108" stopIfTrue="1">
      <formula>$A24&lt;&gt;""</formula>
    </cfRule>
  </conditionalFormatting>
  <conditionalFormatting sqref="B24:C24">
    <cfRule type="expression" priority="1" dxfId="108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9" customWidth="1"/>
    <col min="2" max="2" width="8.69921875" style="320" customWidth="1"/>
    <col min="3" max="3" width="12.59765625" style="319" customWidth="1"/>
    <col min="4" max="36" width="10.59765625" style="321" customWidth="1"/>
    <col min="37" max="16384" width="9" style="323" customWidth="1"/>
  </cols>
  <sheetData>
    <row r="1" spans="1:36" s="175" customFormat="1" ht="17.25">
      <c r="A1" s="249" t="s">
        <v>554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47" t="s">
        <v>367</v>
      </c>
      <c r="B2" s="347" t="s">
        <v>368</v>
      </c>
      <c r="C2" s="347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48"/>
      <c r="B3" s="348"/>
      <c r="C3" s="350"/>
      <c r="D3" s="354" t="s">
        <v>373</v>
      </c>
      <c r="E3" s="347" t="s">
        <v>374</v>
      </c>
      <c r="F3" s="355" t="s">
        <v>375</v>
      </c>
      <c r="G3" s="365"/>
      <c r="H3" s="365"/>
      <c r="I3" s="365"/>
      <c r="J3" s="365"/>
      <c r="K3" s="365"/>
      <c r="L3" s="365"/>
      <c r="M3" s="366"/>
      <c r="N3" s="347" t="s">
        <v>376</v>
      </c>
      <c r="O3" s="347" t="s">
        <v>377</v>
      </c>
      <c r="P3" s="354" t="s">
        <v>373</v>
      </c>
      <c r="Q3" s="347" t="s">
        <v>374</v>
      </c>
      <c r="R3" s="362" t="s">
        <v>378</v>
      </c>
      <c r="S3" s="363"/>
      <c r="T3" s="363"/>
      <c r="U3" s="363"/>
      <c r="V3" s="363"/>
      <c r="W3" s="363"/>
      <c r="X3" s="363"/>
      <c r="Y3" s="364"/>
      <c r="Z3" s="354" t="s">
        <v>373</v>
      </c>
      <c r="AA3" s="347" t="s">
        <v>379</v>
      </c>
      <c r="AB3" s="347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60" t="s">
        <v>542</v>
      </c>
      <c r="AL3" s="358" t="s">
        <v>543</v>
      </c>
      <c r="AM3" s="358" t="s">
        <v>544</v>
      </c>
      <c r="AN3" s="358" t="s">
        <v>545</v>
      </c>
      <c r="AO3" s="358" t="s">
        <v>546</v>
      </c>
      <c r="AP3" s="358" t="s">
        <v>547</v>
      </c>
      <c r="AQ3" s="358" t="s">
        <v>548</v>
      </c>
      <c r="AR3" s="358" t="s">
        <v>549</v>
      </c>
      <c r="AS3" s="358" t="s">
        <v>550</v>
      </c>
    </row>
    <row r="4" spans="1:45" s="174" customFormat="1" ht="25.5" customHeight="1">
      <c r="A4" s="348"/>
      <c r="B4" s="348"/>
      <c r="C4" s="350"/>
      <c r="D4" s="354"/>
      <c r="E4" s="350"/>
      <c r="F4" s="354" t="s">
        <v>373</v>
      </c>
      <c r="G4" s="347" t="s">
        <v>382</v>
      </c>
      <c r="H4" s="347" t="s">
        <v>383</v>
      </c>
      <c r="I4" s="347" t="s">
        <v>384</v>
      </c>
      <c r="J4" s="347" t="s">
        <v>385</v>
      </c>
      <c r="K4" s="347" t="s">
        <v>386</v>
      </c>
      <c r="L4" s="347" t="s">
        <v>387</v>
      </c>
      <c r="M4" s="347" t="s">
        <v>388</v>
      </c>
      <c r="N4" s="350"/>
      <c r="O4" s="361"/>
      <c r="P4" s="354"/>
      <c r="Q4" s="350"/>
      <c r="R4" s="348" t="s">
        <v>373</v>
      </c>
      <c r="S4" s="347" t="s">
        <v>382</v>
      </c>
      <c r="T4" s="347" t="s">
        <v>383</v>
      </c>
      <c r="U4" s="347" t="s">
        <v>384</v>
      </c>
      <c r="V4" s="347" t="s">
        <v>385</v>
      </c>
      <c r="W4" s="347" t="s">
        <v>386</v>
      </c>
      <c r="X4" s="347" t="s">
        <v>387</v>
      </c>
      <c r="Y4" s="347" t="s">
        <v>388</v>
      </c>
      <c r="Z4" s="354"/>
      <c r="AA4" s="350"/>
      <c r="AB4" s="350"/>
      <c r="AC4" s="354" t="s">
        <v>373</v>
      </c>
      <c r="AD4" s="347" t="s">
        <v>382</v>
      </c>
      <c r="AE4" s="347" t="s">
        <v>383</v>
      </c>
      <c r="AF4" s="347" t="s">
        <v>384</v>
      </c>
      <c r="AG4" s="347" t="s">
        <v>385</v>
      </c>
      <c r="AH4" s="347" t="s">
        <v>386</v>
      </c>
      <c r="AI4" s="347" t="s">
        <v>387</v>
      </c>
      <c r="AJ4" s="347" t="s">
        <v>388</v>
      </c>
      <c r="AK4" s="360"/>
      <c r="AL4" s="359"/>
      <c r="AM4" s="359"/>
      <c r="AN4" s="359"/>
      <c r="AO4" s="359"/>
      <c r="AP4" s="359"/>
      <c r="AQ4" s="359"/>
      <c r="AR4" s="359"/>
      <c r="AS4" s="359"/>
    </row>
    <row r="5" spans="1:45" s="174" customFormat="1" ht="25.5" customHeight="1">
      <c r="A5" s="348"/>
      <c r="B5" s="348"/>
      <c r="C5" s="350"/>
      <c r="D5" s="354"/>
      <c r="E5" s="350"/>
      <c r="F5" s="354"/>
      <c r="G5" s="350"/>
      <c r="H5" s="348"/>
      <c r="I5" s="348"/>
      <c r="J5" s="348"/>
      <c r="K5" s="348"/>
      <c r="L5" s="348"/>
      <c r="M5" s="350"/>
      <c r="N5" s="348"/>
      <c r="O5" s="361"/>
      <c r="P5" s="354"/>
      <c r="Q5" s="348"/>
      <c r="R5" s="350"/>
      <c r="S5" s="350"/>
      <c r="T5" s="348"/>
      <c r="U5" s="348"/>
      <c r="V5" s="348"/>
      <c r="W5" s="348"/>
      <c r="X5" s="348"/>
      <c r="Y5" s="350"/>
      <c r="Z5" s="354"/>
      <c r="AA5" s="348"/>
      <c r="AB5" s="348"/>
      <c r="AC5" s="354"/>
      <c r="AD5" s="350"/>
      <c r="AE5" s="348"/>
      <c r="AF5" s="348"/>
      <c r="AG5" s="348"/>
      <c r="AH5" s="348"/>
      <c r="AI5" s="348"/>
      <c r="AJ5" s="350"/>
      <c r="AK5" s="360"/>
      <c r="AL5" s="359"/>
      <c r="AM5" s="359"/>
      <c r="AN5" s="359"/>
      <c r="AO5" s="359"/>
      <c r="AP5" s="359"/>
      <c r="AQ5" s="359"/>
      <c r="AR5" s="359"/>
      <c r="AS5" s="359"/>
    </row>
    <row r="6" spans="1:45" s="180" customFormat="1" ht="11.25">
      <c r="A6" s="348"/>
      <c r="B6" s="349"/>
      <c r="C6" s="350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561</v>
      </c>
      <c r="B7" s="272" t="s">
        <v>562</v>
      </c>
      <c r="C7" s="273" t="s">
        <v>300</v>
      </c>
      <c r="D7" s="290">
        <f aca="true" t="shared" si="0" ref="D7:AS7">SUM(D8:D40)</f>
        <v>426548</v>
      </c>
      <c r="E7" s="290">
        <f t="shared" si="0"/>
        <v>352389</v>
      </c>
      <c r="F7" s="290">
        <f t="shared" si="0"/>
        <v>52102</v>
      </c>
      <c r="G7" s="290">
        <f t="shared" si="0"/>
        <v>17689</v>
      </c>
      <c r="H7" s="274">
        <f t="shared" si="0"/>
        <v>4323</v>
      </c>
      <c r="I7" s="274">
        <f t="shared" si="0"/>
        <v>0</v>
      </c>
      <c r="J7" s="274">
        <f t="shared" si="0"/>
        <v>71</v>
      </c>
      <c r="K7" s="274">
        <f t="shared" si="0"/>
        <v>3</v>
      </c>
      <c r="L7" s="290">
        <f t="shared" si="0"/>
        <v>30016</v>
      </c>
      <c r="M7" s="274">
        <f t="shared" si="0"/>
        <v>0</v>
      </c>
      <c r="N7" s="274">
        <f t="shared" si="0"/>
        <v>1893</v>
      </c>
      <c r="O7" s="290">
        <f t="shared" si="0"/>
        <v>20164</v>
      </c>
      <c r="P7" s="290">
        <f t="shared" si="0"/>
        <v>362229</v>
      </c>
      <c r="Q7" s="290">
        <f t="shared" si="0"/>
        <v>352389</v>
      </c>
      <c r="R7" s="290">
        <f t="shared" si="0"/>
        <v>9840</v>
      </c>
      <c r="S7" s="274">
        <f t="shared" si="0"/>
        <v>7216</v>
      </c>
      <c r="T7" s="274">
        <f t="shared" si="0"/>
        <v>270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90">
        <f t="shared" si="0"/>
        <v>2354</v>
      </c>
      <c r="Y7" s="274">
        <f t="shared" si="0"/>
        <v>0</v>
      </c>
      <c r="Z7" s="290">
        <f t="shared" si="0"/>
        <v>52678</v>
      </c>
      <c r="AA7" s="274">
        <f t="shared" si="0"/>
        <v>1893</v>
      </c>
      <c r="AB7" s="290">
        <f t="shared" si="0"/>
        <v>43012</v>
      </c>
      <c r="AC7" s="274">
        <f t="shared" si="0"/>
        <v>7773</v>
      </c>
      <c r="AD7" s="274">
        <f t="shared" si="0"/>
        <v>5863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1910</v>
      </c>
      <c r="AJ7" s="274">
        <f t="shared" si="0"/>
        <v>0</v>
      </c>
      <c r="AK7" s="274">
        <f t="shared" si="0"/>
        <v>231</v>
      </c>
      <c r="AL7" s="274">
        <f t="shared" si="0"/>
        <v>231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3" customFormat="1" ht="12" customHeight="1">
      <c r="A8" s="277" t="s">
        <v>561</v>
      </c>
      <c r="B8" s="278" t="s">
        <v>563</v>
      </c>
      <c r="C8" s="277" t="s">
        <v>564</v>
      </c>
      <c r="D8" s="299">
        <f aca="true" t="shared" si="1" ref="D8:D40">SUM(E8,F8,N8,O8)</f>
        <v>110129</v>
      </c>
      <c r="E8" s="299">
        <f aca="true" t="shared" si="2" ref="E8:E40">+Q8</f>
        <v>89719</v>
      </c>
      <c r="F8" s="299">
        <f aca="true" t="shared" si="3" ref="F8:F40">SUM(G8:M8)</f>
        <v>16361</v>
      </c>
      <c r="G8" s="299">
        <v>6823</v>
      </c>
      <c r="H8" s="285">
        <v>2011</v>
      </c>
      <c r="I8" s="285">
        <v>0</v>
      </c>
      <c r="J8" s="285">
        <v>0</v>
      </c>
      <c r="K8" s="285">
        <v>0</v>
      </c>
      <c r="L8" s="299">
        <v>7527</v>
      </c>
      <c r="M8" s="285">
        <v>0</v>
      </c>
      <c r="N8" s="285">
        <f aca="true" t="shared" si="4" ref="N8:N40">+AA8</f>
        <v>462</v>
      </c>
      <c r="O8" s="299">
        <f>+'資源化量内訳'!Y8</f>
        <v>3587</v>
      </c>
      <c r="P8" s="299">
        <f aca="true" t="shared" si="5" ref="P8:P40">+SUM(Q8,R8)</f>
        <v>93743</v>
      </c>
      <c r="Q8" s="299">
        <v>89719</v>
      </c>
      <c r="R8" s="299">
        <f aca="true" t="shared" si="6" ref="R8:R40">+SUM(S8,T8,U8,V8,W8,X8,Y8)</f>
        <v>4024</v>
      </c>
      <c r="S8" s="285">
        <v>3562</v>
      </c>
      <c r="T8" s="285">
        <v>139</v>
      </c>
      <c r="U8" s="285">
        <v>0</v>
      </c>
      <c r="V8" s="285">
        <v>0</v>
      </c>
      <c r="W8" s="285">
        <v>0</v>
      </c>
      <c r="X8" s="299">
        <v>323</v>
      </c>
      <c r="Y8" s="285">
        <v>0</v>
      </c>
      <c r="Z8" s="285">
        <f aca="true" t="shared" si="7" ref="Z8:Z40">SUM(AA8:AC8)</f>
        <v>13449</v>
      </c>
      <c r="AA8" s="285">
        <v>462</v>
      </c>
      <c r="AB8" s="285">
        <v>11118</v>
      </c>
      <c r="AC8" s="285">
        <f aca="true" t="shared" si="8" ref="AC8:AC40">SUM(AD8:AJ8)</f>
        <v>1869</v>
      </c>
      <c r="AD8" s="285">
        <v>1605</v>
      </c>
      <c r="AE8" s="285">
        <v>0</v>
      </c>
      <c r="AF8" s="285">
        <v>0</v>
      </c>
      <c r="AG8" s="285">
        <v>0</v>
      </c>
      <c r="AH8" s="285">
        <v>0</v>
      </c>
      <c r="AI8" s="285">
        <v>264</v>
      </c>
      <c r="AJ8" s="285">
        <v>0</v>
      </c>
      <c r="AK8" s="297">
        <f aca="true" t="shared" si="9" ref="AK8:AK40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3" customFormat="1" ht="12" customHeight="1">
      <c r="A9" s="277" t="s">
        <v>561</v>
      </c>
      <c r="B9" s="289" t="s">
        <v>565</v>
      </c>
      <c r="C9" s="277" t="s">
        <v>566</v>
      </c>
      <c r="D9" s="285">
        <f t="shared" si="1"/>
        <v>21207</v>
      </c>
      <c r="E9" s="285">
        <f t="shared" si="2"/>
        <v>17240</v>
      </c>
      <c r="F9" s="285">
        <f t="shared" si="3"/>
        <v>1620</v>
      </c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1620</v>
      </c>
      <c r="M9" s="285"/>
      <c r="N9" s="285">
        <f t="shared" si="4"/>
        <v>895</v>
      </c>
      <c r="O9" s="285">
        <f>+'資源化量内訳'!Y9</f>
        <v>1452</v>
      </c>
      <c r="P9" s="285">
        <f t="shared" si="5"/>
        <v>17277</v>
      </c>
      <c r="Q9" s="285">
        <v>17240</v>
      </c>
      <c r="R9" s="285">
        <f t="shared" si="6"/>
        <v>37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37</v>
      </c>
      <c r="Y9" s="285">
        <v>0</v>
      </c>
      <c r="Z9" s="285">
        <f t="shared" si="7"/>
        <v>2624</v>
      </c>
      <c r="AA9" s="285">
        <v>895</v>
      </c>
      <c r="AB9" s="285">
        <v>1728</v>
      </c>
      <c r="AC9" s="285">
        <f t="shared" si="8"/>
        <v>1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1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3" customFormat="1" ht="12" customHeight="1">
      <c r="A10" s="277" t="s">
        <v>561</v>
      </c>
      <c r="B10" s="289" t="s">
        <v>567</v>
      </c>
      <c r="C10" s="277" t="s">
        <v>568</v>
      </c>
      <c r="D10" s="285">
        <f t="shared" si="1"/>
        <v>9746</v>
      </c>
      <c r="E10" s="285">
        <f t="shared" si="2"/>
        <v>8585</v>
      </c>
      <c r="F10" s="285">
        <f t="shared" si="3"/>
        <v>831</v>
      </c>
      <c r="G10" s="285">
        <v>0</v>
      </c>
      <c r="H10" s="285">
        <v>0</v>
      </c>
      <c r="I10" s="285">
        <v>0</v>
      </c>
      <c r="J10" s="285">
        <v>0</v>
      </c>
      <c r="K10" s="285">
        <v>0</v>
      </c>
      <c r="L10" s="285">
        <v>831</v>
      </c>
      <c r="M10" s="285">
        <v>0</v>
      </c>
      <c r="N10" s="285">
        <f t="shared" si="4"/>
        <v>0</v>
      </c>
      <c r="O10" s="285">
        <f>+'資源化量内訳'!Y10</f>
        <v>330</v>
      </c>
      <c r="P10" s="285">
        <f t="shared" si="5"/>
        <v>9003</v>
      </c>
      <c r="Q10" s="285">
        <v>8585</v>
      </c>
      <c r="R10" s="285">
        <f t="shared" si="6"/>
        <v>418</v>
      </c>
      <c r="S10" s="285">
        <v>0</v>
      </c>
      <c r="T10" s="285">
        <v>0</v>
      </c>
      <c r="U10" s="285">
        <v>0</v>
      </c>
      <c r="V10" s="285">
        <v>0</v>
      </c>
      <c r="W10" s="285">
        <v>0</v>
      </c>
      <c r="X10" s="285">
        <v>418</v>
      </c>
      <c r="Y10" s="285">
        <v>0</v>
      </c>
      <c r="Z10" s="299">
        <f t="shared" si="7"/>
        <v>692</v>
      </c>
      <c r="AA10" s="285">
        <v>0</v>
      </c>
      <c r="AB10" s="299">
        <v>637</v>
      </c>
      <c r="AC10" s="285">
        <f t="shared" si="8"/>
        <v>55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55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3" customFormat="1" ht="12" customHeight="1">
      <c r="A11" s="277" t="s">
        <v>561</v>
      </c>
      <c r="B11" s="289" t="s">
        <v>569</v>
      </c>
      <c r="C11" s="277" t="s">
        <v>570</v>
      </c>
      <c r="D11" s="285">
        <f t="shared" si="1"/>
        <v>33373</v>
      </c>
      <c r="E11" s="285">
        <f t="shared" si="2"/>
        <v>29803</v>
      </c>
      <c r="F11" s="285">
        <f t="shared" si="3"/>
        <v>2672</v>
      </c>
      <c r="G11" s="285">
        <v>1204</v>
      </c>
      <c r="H11" s="285">
        <v>38</v>
      </c>
      <c r="I11" s="285">
        <v>0</v>
      </c>
      <c r="J11" s="285">
        <v>0</v>
      </c>
      <c r="K11" s="285">
        <v>3</v>
      </c>
      <c r="L11" s="285">
        <v>1427</v>
      </c>
      <c r="M11" s="285">
        <v>0</v>
      </c>
      <c r="N11" s="285">
        <f t="shared" si="4"/>
        <v>52</v>
      </c>
      <c r="O11" s="285">
        <f>+'資源化量内訳'!Y11</f>
        <v>846</v>
      </c>
      <c r="P11" s="285">
        <f t="shared" si="5"/>
        <v>30017</v>
      </c>
      <c r="Q11" s="285">
        <v>29803</v>
      </c>
      <c r="R11" s="285">
        <f t="shared" si="6"/>
        <v>214</v>
      </c>
      <c r="S11" s="285">
        <v>214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5403</v>
      </c>
      <c r="AA11" s="285">
        <v>52</v>
      </c>
      <c r="AB11" s="285">
        <v>4621</v>
      </c>
      <c r="AC11" s="285">
        <f t="shared" si="8"/>
        <v>730</v>
      </c>
      <c r="AD11" s="285">
        <v>730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3" customFormat="1" ht="12" customHeight="1">
      <c r="A12" s="277" t="s">
        <v>561</v>
      </c>
      <c r="B12" s="278" t="s">
        <v>571</v>
      </c>
      <c r="C12" s="277" t="s">
        <v>572</v>
      </c>
      <c r="D12" s="297">
        <f t="shared" si="1"/>
        <v>25678</v>
      </c>
      <c r="E12" s="297">
        <f t="shared" si="2"/>
        <v>20085</v>
      </c>
      <c r="F12" s="297">
        <f t="shared" si="3"/>
        <v>5593</v>
      </c>
      <c r="G12" s="297">
        <v>1330</v>
      </c>
      <c r="H12" s="297">
        <v>0</v>
      </c>
      <c r="I12" s="297">
        <v>0</v>
      </c>
      <c r="J12" s="297">
        <v>0</v>
      </c>
      <c r="K12" s="297">
        <v>0</v>
      </c>
      <c r="L12" s="297">
        <v>4263</v>
      </c>
      <c r="M12" s="297">
        <v>0</v>
      </c>
      <c r="N12" s="297">
        <f t="shared" si="4"/>
        <v>0</v>
      </c>
      <c r="O12" s="297">
        <f>+'資源化量内訳'!Y12</f>
        <v>0</v>
      </c>
      <c r="P12" s="297">
        <f t="shared" si="5"/>
        <v>20535</v>
      </c>
      <c r="Q12" s="297">
        <v>20085</v>
      </c>
      <c r="R12" s="297">
        <f t="shared" si="6"/>
        <v>450</v>
      </c>
      <c r="S12" s="297">
        <v>450</v>
      </c>
      <c r="T12" s="297">
        <v>0</v>
      </c>
      <c r="U12" s="297">
        <v>0</v>
      </c>
      <c r="V12" s="297">
        <v>0</v>
      </c>
      <c r="W12" s="297">
        <v>0</v>
      </c>
      <c r="X12" s="297">
        <v>0</v>
      </c>
      <c r="Y12" s="297">
        <v>0</v>
      </c>
      <c r="Z12" s="297">
        <f t="shared" si="7"/>
        <v>3219</v>
      </c>
      <c r="AA12" s="297">
        <v>0</v>
      </c>
      <c r="AB12" s="297">
        <v>2669</v>
      </c>
      <c r="AC12" s="297">
        <f t="shared" si="8"/>
        <v>550</v>
      </c>
      <c r="AD12" s="297">
        <v>550</v>
      </c>
      <c r="AE12" s="297">
        <v>0</v>
      </c>
      <c r="AF12" s="297">
        <v>0</v>
      </c>
      <c r="AG12" s="297">
        <v>0</v>
      </c>
      <c r="AH12" s="297">
        <v>0</v>
      </c>
      <c r="AI12" s="297">
        <v>0</v>
      </c>
      <c r="AJ12" s="297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3" customFormat="1" ht="12" customHeight="1">
      <c r="A13" s="277" t="s">
        <v>561</v>
      </c>
      <c r="B13" s="278" t="s">
        <v>573</v>
      </c>
      <c r="C13" s="277" t="s">
        <v>574</v>
      </c>
      <c r="D13" s="297">
        <f t="shared" si="1"/>
        <v>13486</v>
      </c>
      <c r="E13" s="297">
        <f t="shared" si="2"/>
        <v>11278</v>
      </c>
      <c r="F13" s="297">
        <f t="shared" si="3"/>
        <v>1554</v>
      </c>
      <c r="G13" s="297">
        <v>961</v>
      </c>
      <c r="H13" s="297">
        <v>0</v>
      </c>
      <c r="I13" s="297">
        <v>0</v>
      </c>
      <c r="J13" s="297">
        <v>0</v>
      </c>
      <c r="K13" s="297">
        <v>0</v>
      </c>
      <c r="L13" s="297">
        <v>593</v>
      </c>
      <c r="M13" s="297">
        <v>0</v>
      </c>
      <c r="N13" s="297">
        <f t="shared" si="4"/>
        <v>0</v>
      </c>
      <c r="O13" s="297">
        <f>+'資源化量内訳'!Y13</f>
        <v>654</v>
      </c>
      <c r="P13" s="297">
        <f t="shared" si="5"/>
        <v>11458</v>
      </c>
      <c r="Q13" s="297">
        <v>11278</v>
      </c>
      <c r="R13" s="297">
        <f t="shared" si="6"/>
        <v>180</v>
      </c>
      <c r="S13" s="297">
        <v>180</v>
      </c>
      <c r="T13" s="297">
        <v>0</v>
      </c>
      <c r="U13" s="297">
        <v>0</v>
      </c>
      <c r="V13" s="297">
        <v>0</v>
      </c>
      <c r="W13" s="297">
        <v>0</v>
      </c>
      <c r="X13" s="297">
        <v>0</v>
      </c>
      <c r="Y13" s="297">
        <v>0</v>
      </c>
      <c r="Z13" s="297">
        <f t="shared" si="7"/>
        <v>2257</v>
      </c>
      <c r="AA13" s="297">
        <v>0</v>
      </c>
      <c r="AB13" s="297">
        <v>1751</v>
      </c>
      <c r="AC13" s="297">
        <f t="shared" si="8"/>
        <v>506</v>
      </c>
      <c r="AD13" s="297">
        <v>506</v>
      </c>
      <c r="AE13" s="297">
        <v>0</v>
      </c>
      <c r="AF13" s="297">
        <v>0</v>
      </c>
      <c r="AG13" s="297">
        <v>0</v>
      </c>
      <c r="AH13" s="297">
        <v>0</v>
      </c>
      <c r="AI13" s="297">
        <v>0</v>
      </c>
      <c r="AJ13" s="297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3" customFormat="1" ht="12" customHeight="1">
      <c r="A14" s="277" t="s">
        <v>561</v>
      </c>
      <c r="B14" s="278" t="s">
        <v>575</v>
      </c>
      <c r="C14" s="277" t="s">
        <v>576</v>
      </c>
      <c r="D14" s="297">
        <f t="shared" si="1"/>
        <v>9318</v>
      </c>
      <c r="E14" s="297">
        <f t="shared" si="2"/>
        <v>7139</v>
      </c>
      <c r="F14" s="297">
        <f t="shared" si="3"/>
        <v>709</v>
      </c>
      <c r="G14" s="297">
        <v>709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f t="shared" si="4"/>
        <v>0</v>
      </c>
      <c r="O14" s="297">
        <f>+'資源化量内訳'!Y14</f>
        <v>1470</v>
      </c>
      <c r="P14" s="297">
        <f t="shared" si="5"/>
        <v>7377</v>
      </c>
      <c r="Q14" s="297">
        <v>7139</v>
      </c>
      <c r="R14" s="297">
        <f t="shared" si="6"/>
        <v>238</v>
      </c>
      <c r="S14" s="297">
        <v>238</v>
      </c>
      <c r="T14" s="297">
        <v>0</v>
      </c>
      <c r="U14" s="297">
        <v>0</v>
      </c>
      <c r="V14" s="297">
        <v>0</v>
      </c>
      <c r="W14" s="297">
        <v>0</v>
      </c>
      <c r="X14" s="297">
        <v>0</v>
      </c>
      <c r="Y14" s="297">
        <v>0</v>
      </c>
      <c r="Z14" s="297">
        <f t="shared" si="7"/>
        <v>939</v>
      </c>
      <c r="AA14" s="297">
        <v>0</v>
      </c>
      <c r="AB14" s="297">
        <v>740</v>
      </c>
      <c r="AC14" s="297">
        <f t="shared" si="8"/>
        <v>199</v>
      </c>
      <c r="AD14" s="297">
        <v>199</v>
      </c>
      <c r="AE14" s="297">
        <v>0</v>
      </c>
      <c r="AF14" s="297">
        <v>0</v>
      </c>
      <c r="AG14" s="297">
        <v>0</v>
      </c>
      <c r="AH14" s="297">
        <v>0</v>
      </c>
      <c r="AI14" s="297">
        <v>0</v>
      </c>
      <c r="AJ14" s="297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3" customFormat="1" ht="12" customHeight="1">
      <c r="A15" s="277" t="s">
        <v>561</v>
      </c>
      <c r="B15" s="278" t="s">
        <v>577</v>
      </c>
      <c r="C15" s="277" t="s">
        <v>578</v>
      </c>
      <c r="D15" s="300">
        <f t="shared" si="1"/>
        <v>38398</v>
      </c>
      <c r="E15" s="300">
        <f t="shared" si="2"/>
        <v>32803</v>
      </c>
      <c r="F15" s="297">
        <f t="shared" si="3"/>
        <v>4416</v>
      </c>
      <c r="G15" s="297">
        <v>309</v>
      </c>
      <c r="H15" s="297">
        <v>0</v>
      </c>
      <c r="I15" s="297">
        <v>0</v>
      </c>
      <c r="J15" s="297">
        <v>0</v>
      </c>
      <c r="K15" s="297">
        <v>0</v>
      </c>
      <c r="L15" s="297">
        <v>4107</v>
      </c>
      <c r="M15" s="297">
        <v>0</v>
      </c>
      <c r="N15" s="297">
        <f t="shared" si="4"/>
        <v>31</v>
      </c>
      <c r="O15" s="297">
        <f>+'資源化量内訳'!Y15</f>
        <v>1148</v>
      </c>
      <c r="P15" s="300">
        <f t="shared" si="5"/>
        <v>32955</v>
      </c>
      <c r="Q15" s="300">
        <v>32803</v>
      </c>
      <c r="R15" s="297">
        <f t="shared" si="6"/>
        <v>152</v>
      </c>
      <c r="S15" s="297">
        <v>45</v>
      </c>
      <c r="T15" s="297">
        <v>0</v>
      </c>
      <c r="U15" s="297">
        <v>0</v>
      </c>
      <c r="V15" s="297">
        <v>0</v>
      </c>
      <c r="W15" s="297">
        <v>0</v>
      </c>
      <c r="X15" s="297">
        <v>107</v>
      </c>
      <c r="Y15" s="297">
        <v>0</v>
      </c>
      <c r="Z15" s="300">
        <f t="shared" si="7"/>
        <v>6416</v>
      </c>
      <c r="AA15" s="297">
        <v>31</v>
      </c>
      <c r="AB15" s="300">
        <v>5100</v>
      </c>
      <c r="AC15" s="297">
        <f t="shared" si="8"/>
        <v>1285</v>
      </c>
      <c r="AD15" s="297">
        <v>160</v>
      </c>
      <c r="AE15" s="297">
        <v>0</v>
      </c>
      <c r="AF15" s="297">
        <v>0</v>
      </c>
      <c r="AG15" s="297">
        <v>0</v>
      </c>
      <c r="AH15" s="297">
        <v>0</v>
      </c>
      <c r="AI15" s="297">
        <v>1125</v>
      </c>
      <c r="AJ15" s="297">
        <v>0</v>
      </c>
      <c r="AK15" s="277">
        <f t="shared" si="9"/>
        <v>219</v>
      </c>
      <c r="AL15" s="277">
        <v>219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3" customFormat="1" ht="12" customHeight="1">
      <c r="A16" s="277" t="s">
        <v>561</v>
      </c>
      <c r="B16" s="278" t="s">
        <v>579</v>
      </c>
      <c r="C16" s="277" t="s">
        <v>580</v>
      </c>
      <c r="D16" s="300">
        <f t="shared" si="1"/>
        <v>4603</v>
      </c>
      <c r="E16" s="300">
        <f t="shared" si="2"/>
        <v>3768</v>
      </c>
      <c r="F16" s="297">
        <f t="shared" si="3"/>
        <v>85</v>
      </c>
      <c r="G16" s="297">
        <v>85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f t="shared" si="4"/>
        <v>0</v>
      </c>
      <c r="O16" s="297">
        <f>+'資源化量内訳'!Y16</f>
        <v>750</v>
      </c>
      <c r="P16" s="300">
        <f t="shared" si="5"/>
        <v>3768</v>
      </c>
      <c r="Q16" s="300">
        <v>3768</v>
      </c>
      <c r="R16" s="297">
        <f t="shared" si="6"/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300">
        <f t="shared" si="7"/>
        <v>282</v>
      </c>
      <c r="AA16" s="297">
        <v>0</v>
      </c>
      <c r="AB16" s="300">
        <v>197</v>
      </c>
      <c r="AC16" s="297">
        <f t="shared" si="8"/>
        <v>85</v>
      </c>
      <c r="AD16" s="297">
        <v>85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7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561</v>
      </c>
      <c r="B17" s="278" t="s">
        <v>581</v>
      </c>
      <c r="C17" s="277" t="s">
        <v>582</v>
      </c>
      <c r="D17" s="297">
        <f t="shared" si="1"/>
        <v>14861</v>
      </c>
      <c r="E17" s="297">
        <f t="shared" si="2"/>
        <v>12972</v>
      </c>
      <c r="F17" s="297">
        <f t="shared" si="3"/>
        <v>640</v>
      </c>
      <c r="G17" s="297">
        <v>179</v>
      </c>
      <c r="H17" s="297">
        <v>0</v>
      </c>
      <c r="I17" s="297">
        <v>0</v>
      </c>
      <c r="J17" s="297">
        <v>0</v>
      </c>
      <c r="K17" s="297">
        <v>0</v>
      </c>
      <c r="L17" s="297">
        <v>461</v>
      </c>
      <c r="M17" s="297">
        <v>0</v>
      </c>
      <c r="N17" s="297">
        <f t="shared" si="4"/>
        <v>0</v>
      </c>
      <c r="O17" s="297">
        <f>+'資源化量内訳'!Y17</f>
        <v>1249</v>
      </c>
      <c r="P17" s="297">
        <f t="shared" si="5"/>
        <v>13151</v>
      </c>
      <c r="Q17" s="297">
        <v>12972</v>
      </c>
      <c r="R17" s="297">
        <f t="shared" si="6"/>
        <v>179</v>
      </c>
      <c r="S17" s="297">
        <v>179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f t="shared" si="7"/>
        <v>832</v>
      </c>
      <c r="AA17" s="297">
        <v>0</v>
      </c>
      <c r="AB17" s="297">
        <v>832</v>
      </c>
      <c r="AC17" s="297">
        <f t="shared" si="8"/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0</v>
      </c>
      <c r="AI17" s="297">
        <v>0</v>
      </c>
      <c r="AJ17" s="297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561</v>
      </c>
      <c r="B18" s="278" t="s">
        <v>583</v>
      </c>
      <c r="C18" s="277" t="s">
        <v>584</v>
      </c>
      <c r="D18" s="297">
        <f t="shared" si="1"/>
        <v>10963</v>
      </c>
      <c r="E18" s="297">
        <f t="shared" si="2"/>
        <v>8994</v>
      </c>
      <c r="F18" s="297">
        <f t="shared" si="3"/>
        <v>766</v>
      </c>
      <c r="G18" s="297">
        <v>766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f t="shared" si="4"/>
        <v>0</v>
      </c>
      <c r="O18" s="297">
        <f>+'資源化量内訳'!Y18</f>
        <v>1203</v>
      </c>
      <c r="P18" s="297">
        <f t="shared" si="5"/>
        <v>9200</v>
      </c>
      <c r="Q18" s="297">
        <v>8994</v>
      </c>
      <c r="R18" s="297">
        <f t="shared" si="6"/>
        <v>206</v>
      </c>
      <c r="S18" s="297">
        <v>206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297">
        <v>0</v>
      </c>
      <c r="Z18" s="297">
        <f t="shared" si="7"/>
        <v>1220</v>
      </c>
      <c r="AA18" s="297">
        <v>0</v>
      </c>
      <c r="AB18" s="297">
        <v>944</v>
      </c>
      <c r="AC18" s="297">
        <f t="shared" si="8"/>
        <v>276</v>
      </c>
      <c r="AD18" s="297">
        <v>276</v>
      </c>
      <c r="AE18" s="297">
        <v>0</v>
      </c>
      <c r="AF18" s="297">
        <v>0</v>
      </c>
      <c r="AG18" s="297">
        <v>0</v>
      </c>
      <c r="AH18" s="297">
        <v>0</v>
      </c>
      <c r="AI18" s="297">
        <v>0</v>
      </c>
      <c r="AJ18" s="297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561</v>
      </c>
      <c r="B19" s="278" t="s">
        <v>585</v>
      </c>
      <c r="C19" s="277" t="s">
        <v>586</v>
      </c>
      <c r="D19" s="297">
        <f t="shared" si="1"/>
        <v>10445</v>
      </c>
      <c r="E19" s="297">
        <f t="shared" si="2"/>
        <v>8748</v>
      </c>
      <c r="F19" s="297">
        <f t="shared" si="3"/>
        <v>1150</v>
      </c>
      <c r="G19" s="297">
        <v>659</v>
      </c>
      <c r="H19" s="297">
        <v>0</v>
      </c>
      <c r="I19" s="297">
        <v>0</v>
      </c>
      <c r="J19" s="297">
        <v>0</v>
      </c>
      <c r="K19" s="297">
        <v>0</v>
      </c>
      <c r="L19" s="297">
        <v>491</v>
      </c>
      <c r="M19" s="297">
        <v>0</v>
      </c>
      <c r="N19" s="297">
        <f t="shared" si="4"/>
        <v>17</v>
      </c>
      <c r="O19" s="297">
        <f>+'資源化量内訳'!Y19</f>
        <v>530</v>
      </c>
      <c r="P19" s="297">
        <f t="shared" si="5"/>
        <v>8898</v>
      </c>
      <c r="Q19" s="297">
        <v>8748</v>
      </c>
      <c r="R19" s="297">
        <f t="shared" si="6"/>
        <v>150</v>
      </c>
      <c r="S19" s="297">
        <v>118</v>
      </c>
      <c r="T19" s="297">
        <v>0</v>
      </c>
      <c r="U19" s="297">
        <v>0</v>
      </c>
      <c r="V19" s="297">
        <v>0</v>
      </c>
      <c r="W19" s="297">
        <v>0</v>
      </c>
      <c r="X19" s="297">
        <v>32</v>
      </c>
      <c r="Y19" s="297">
        <v>0</v>
      </c>
      <c r="Z19" s="297">
        <f t="shared" si="7"/>
        <v>2487</v>
      </c>
      <c r="AA19" s="297">
        <v>17</v>
      </c>
      <c r="AB19" s="297">
        <v>2032</v>
      </c>
      <c r="AC19" s="297">
        <f t="shared" si="8"/>
        <v>438</v>
      </c>
      <c r="AD19" s="297">
        <v>214</v>
      </c>
      <c r="AE19" s="297">
        <v>0</v>
      </c>
      <c r="AF19" s="297">
        <v>0</v>
      </c>
      <c r="AG19" s="297">
        <v>0</v>
      </c>
      <c r="AH19" s="297">
        <v>0</v>
      </c>
      <c r="AI19" s="297">
        <v>224</v>
      </c>
      <c r="AJ19" s="297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561</v>
      </c>
      <c r="B20" s="278" t="s">
        <v>587</v>
      </c>
      <c r="C20" s="277" t="s">
        <v>588</v>
      </c>
      <c r="D20" s="297">
        <f t="shared" si="1"/>
        <v>37313</v>
      </c>
      <c r="E20" s="297">
        <f t="shared" si="2"/>
        <v>31756</v>
      </c>
      <c r="F20" s="297">
        <f t="shared" si="3"/>
        <v>1714</v>
      </c>
      <c r="G20" s="297">
        <v>1703</v>
      </c>
      <c r="H20" s="297">
        <v>0</v>
      </c>
      <c r="I20" s="297">
        <v>0</v>
      </c>
      <c r="J20" s="297">
        <v>0</v>
      </c>
      <c r="K20" s="297">
        <v>0</v>
      </c>
      <c r="L20" s="297">
        <v>11</v>
      </c>
      <c r="M20" s="297">
        <v>0</v>
      </c>
      <c r="N20" s="297">
        <f t="shared" si="4"/>
        <v>0</v>
      </c>
      <c r="O20" s="297">
        <f>+'資源化量内訳'!Y20</f>
        <v>3843</v>
      </c>
      <c r="P20" s="297">
        <f t="shared" si="5"/>
        <v>32285</v>
      </c>
      <c r="Q20" s="297">
        <v>31756</v>
      </c>
      <c r="R20" s="297">
        <f t="shared" si="6"/>
        <v>529</v>
      </c>
      <c r="S20" s="297">
        <v>529</v>
      </c>
      <c r="T20" s="297">
        <v>0</v>
      </c>
      <c r="U20" s="297">
        <v>0</v>
      </c>
      <c r="V20" s="297">
        <v>0</v>
      </c>
      <c r="W20" s="297">
        <v>0</v>
      </c>
      <c r="X20" s="297">
        <v>0</v>
      </c>
      <c r="Y20" s="297">
        <v>0</v>
      </c>
      <c r="Z20" s="297">
        <f t="shared" si="7"/>
        <v>4999</v>
      </c>
      <c r="AA20" s="297">
        <v>0</v>
      </c>
      <c r="AB20" s="297">
        <v>4240</v>
      </c>
      <c r="AC20" s="297">
        <f t="shared" si="8"/>
        <v>759</v>
      </c>
      <c r="AD20" s="297">
        <v>759</v>
      </c>
      <c r="AE20" s="297">
        <v>0</v>
      </c>
      <c r="AF20" s="297">
        <v>0</v>
      </c>
      <c r="AG20" s="297">
        <v>0</v>
      </c>
      <c r="AH20" s="297">
        <v>0</v>
      </c>
      <c r="AI20" s="297">
        <v>0</v>
      </c>
      <c r="AJ20" s="297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561</v>
      </c>
      <c r="B21" s="278" t="s">
        <v>589</v>
      </c>
      <c r="C21" s="277" t="s">
        <v>590</v>
      </c>
      <c r="D21" s="297">
        <f t="shared" si="1"/>
        <v>6378</v>
      </c>
      <c r="E21" s="297">
        <f t="shared" si="2"/>
        <v>5325</v>
      </c>
      <c r="F21" s="297">
        <f t="shared" si="3"/>
        <v>1053</v>
      </c>
      <c r="G21" s="297">
        <v>243</v>
      </c>
      <c r="H21" s="297">
        <v>0</v>
      </c>
      <c r="I21" s="297">
        <v>0</v>
      </c>
      <c r="J21" s="297">
        <v>12</v>
      </c>
      <c r="K21" s="297">
        <v>0</v>
      </c>
      <c r="L21" s="297">
        <v>798</v>
      </c>
      <c r="M21" s="297">
        <v>0</v>
      </c>
      <c r="N21" s="297">
        <f t="shared" si="4"/>
        <v>0</v>
      </c>
      <c r="O21" s="297">
        <f>+'資源化量内訳'!Y21</f>
        <v>0</v>
      </c>
      <c r="P21" s="297">
        <f t="shared" si="5"/>
        <v>5510</v>
      </c>
      <c r="Q21" s="297">
        <v>5325</v>
      </c>
      <c r="R21" s="297">
        <f t="shared" si="6"/>
        <v>185</v>
      </c>
      <c r="S21" s="297">
        <v>185</v>
      </c>
      <c r="T21" s="297">
        <v>0</v>
      </c>
      <c r="U21" s="297">
        <v>0</v>
      </c>
      <c r="V21" s="297">
        <v>0</v>
      </c>
      <c r="W21" s="297">
        <v>0</v>
      </c>
      <c r="X21" s="297">
        <v>0</v>
      </c>
      <c r="Y21" s="297">
        <v>0</v>
      </c>
      <c r="Z21" s="297">
        <f t="shared" si="7"/>
        <v>257</v>
      </c>
      <c r="AA21" s="297">
        <v>0</v>
      </c>
      <c r="AB21" s="297">
        <v>257</v>
      </c>
      <c r="AC21" s="297">
        <f t="shared" si="8"/>
        <v>0</v>
      </c>
      <c r="AD21" s="297">
        <v>0</v>
      </c>
      <c r="AE21" s="297">
        <v>0</v>
      </c>
      <c r="AF21" s="297">
        <v>0</v>
      </c>
      <c r="AG21" s="297">
        <v>0</v>
      </c>
      <c r="AH21" s="297">
        <v>0</v>
      </c>
      <c r="AI21" s="297">
        <v>0</v>
      </c>
      <c r="AJ21" s="297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561</v>
      </c>
      <c r="B22" s="278" t="s">
        <v>591</v>
      </c>
      <c r="C22" s="277" t="s">
        <v>592</v>
      </c>
      <c r="D22" s="297">
        <f t="shared" si="1"/>
        <v>1850</v>
      </c>
      <c r="E22" s="297">
        <f t="shared" si="2"/>
        <v>1189</v>
      </c>
      <c r="F22" s="297">
        <f t="shared" si="3"/>
        <v>661</v>
      </c>
      <c r="G22" s="297">
        <v>0</v>
      </c>
      <c r="H22" s="297">
        <v>0</v>
      </c>
      <c r="I22" s="297">
        <v>0</v>
      </c>
      <c r="J22" s="297">
        <v>59</v>
      </c>
      <c r="K22" s="297">
        <v>0</v>
      </c>
      <c r="L22" s="297">
        <v>602</v>
      </c>
      <c r="M22" s="297">
        <v>0</v>
      </c>
      <c r="N22" s="297">
        <f t="shared" si="4"/>
        <v>0</v>
      </c>
      <c r="O22" s="297">
        <f>+'資源化量内訳'!Y22</f>
        <v>0</v>
      </c>
      <c r="P22" s="297">
        <f t="shared" si="5"/>
        <v>1204</v>
      </c>
      <c r="Q22" s="297">
        <v>1189</v>
      </c>
      <c r="R22" s="297">
        <f t="shared" si="6"/>
        <v>15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15</v>
      </c>
      <c r="Y22" s="297">
        <v>0</v>
      </c>
      <c r="Z22" s="297">
        <f t="shared" si="7"/>
        <v>382</v>
      </c>
      <c r="AA22" s="297">
        <v>0</v>
      </c>
      <c r="AB22" s="297">
        <v>254</v>
      </c>
      <c r="AC22" s="297">
        <f t="shared" si="8"/>
        <v>128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>
        <v>128</v>
      </c>
      <c r="AJ22" s="297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561</v>
      </c>
      <c r="B23" s="278" t="s">
        <v>593</v>
      </c>
      <c r="C23" s="277" t="s">
        <v>594</v>
      </c>
      <c r="D23" s="297">
        <f t="shared" si="1"/>
        <v>4191</v>
      </c>
      <c r="E23" s="297">
        <f t="shared" si="2"/>
        <v>3451</v>
      </c>
      <c r="F23" s="297">
        <f t="shared" si="3"/>
        <v>450</v>
      </c>
      <c r="G23" s="297">
        <v>185</v>
      </c>
      <c r="H23" s="297">
        <v>0</v>
      </c>
      <c r="I23" s="297">
        <v>0</v>
      </c>
      <c r="J23" s="297">
        <v>0</v>
      </c>
      <c r="K23" s="297">
        <v>0</v>
      </c>
      <c r="L23" s="297">
        <v>265</v>
      </c>
      <c r="M23" s="297">
        <v>0</v>
      </c>
      <c r="N23" s="297">
        <f t="shared" si="4"/>
        <v>0</v>
      </c>
      <c r="O23" s="297">
        <f>+'資源化量内訳'!Y23</f>
        <v>290</v>
      </c>
      <c r="P23" s="297">
        <f t="shared" si="5"/>
        <v>3491</v>
      </c>
      <c r="Q23" s="297">
        <v>3451</v>
      </c>
      <c r="R23" s="297">
        <f t="shared" si="6"/>
        <v>40</v>
      </c>
      <c r="S23" s="297">
        <v>13</v>
      </c>
      <c r="T23" s="297">
        <v>0</v>
      </c>
      <c r="U23" s="297">
        <v>0</v>
      </c>
      <c r="V23" s="297">
        <v>0</v>
      </c>
      <c r="W23" s="297">
        <v>0</v>
      </c>
      <c r="X23" s="297">
        <v>27</v>
      </c>
      <c r="Y23" s="297">
        <v>0</v>
      </c>
      <c r="Z23" s="297">
        <f t="shared" si="7"/>
        <v>548</v>
      </c>
      <c r="AA23" s="297">
        <v>0</v>
      </c>
      <c r="AB23" s="297">
        <v>439</v>
      </c>
      <c r="AC23" s="297">
        <f t="shared" si="8"/>
        <v>109</v>
      </c>
      <c r="AD23" s="297">
        <v>80</v>
      </c>
      <c r="AE23" s="297">
        <v>0</v>
      </c>
      <c r="AF23" s="297">
        <v>0</v>
      </c>
      <c r="AG23" s="297">
        <v>0</v>
      </c>
      <c r="AH23" s="297">
        <v>0</v>
      </c>
      <c r="AI23" s="297">
        <v>29</v>
      </c>
      <c r="AJ23" s="297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561</v>
      </c>
      <c r="B24" s="278" t="s">
        <v>627</v>
      </c>
      <c r="C24" s="277" t="s">
        <v>628</v>
      </c>
      <c r="D24" s="297">
        <f t="shared" si="1"/>
        <v>17409</v>
      </c>
      <c r="E24" s="297">
        <f t="shared" si="2"/>
        <v>14218</v>
      </c>
      <c r="F24" s="297">
        <f t="shared" si="3"/>
        <v>3163</v>
      </c>
      <c r="G24" s="297">
        <v>985</v>
      </c>
      <c r="H24" s="297">
        <v>0</v>
      </c>
      <c r="I24" s="297">
        <v>0</v>
      </c>
      <c r="J24" s="297">
        <v>0</v>
      </c>
      <c r="K24" s="297">
        <v>0</v>
      </c>
      <c r="L24" s="297">
        <v>2178</v>
      </c>
      <c r="M24" s="297">
        <v>0</v>
      </c>
      <c r="N24" s="297">
        <f t="shared" si="4"/>
        <v>28</v>
      </c>
      <c r="O24" s="297">
        <f>+'資源化量内訳'!Y24</f>
        <v>0</v>
      </c>
      <c r="P24" s="297">
        <f t="shared" si="5"/>
        <v>15370</v>
      </c>
      <c r="Q24" s="297">
        <v>14218</v>
      </c>
      <c r="R24" s="297">
        <f t="shared" si="6"/>
        <v>1152</v>
      </c>
      <c r="S24" s="297">
        <v>985</v>
      </c>
      <c r="T24" s="297">
        <v>0</v>
      </c>
      <c r="U24" s="297">
        <v>0</v>
      </c>
      <c r="V24" s="297">
        <v>0</v>
      </c>
      <c r="W24" s="297">
        <v>0</v>
      </c>
      <c r="X24" s="297">
        <v>167</v>
      </c>
      <c r="Y24" s="297">
        <v>0</v>
      </c>
      <c r="Z24" s="297">
        <f t="shared" si="7"/>
        <v>834</v>
      </c>
      <c r="AA24" s="297">
        <v>28</v>
      </c>
      <c r="AB24" s="297">
        <v>806</v>
      </c>
      <c r="AC24" s="297">
        <f t="shared" si="8"/>
        <v>0</v>
      </c>
      <c r="AD24" s="297">
        <v>0</v>
      </c>
      <c r="AE24" s="297">
        <v>0</v>
      </c>
      <c r="AF24" s="297">
        <v>0</v>
      </c>
      <c r="AG24" s="297">
        <v>0</v>
      </c>
      <c r="AH24" s="297">
        <v>0</v>
      </c>
      <c r="AI24" s="297">
        <v>0</v>
      </c>
      <c r="AJ24" s="297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561</v>
      </c>
      <c r="B25" s="278" t="s">
        <v>595</v>
      </c>
      <c r="C25" s="277" t="s">
        <v>596</v>
      </c>
      <c r="D25" s="297">
        <f t="shared" si="1"/>
        <v>10409</v>
      </c>
      <c r="E25" s="297">
        <f t="shared" si="2"/>
        <v>7539</v>
      </c>
      <c r="F25" s="297">
        <f t="shared" si="3"/>
        <v>2870</v>
      </c>
      <c r="G25" s="297">
        <v>0</v>
      </c>
      <c r="H25" s="297">
        <v>1352</v>
      </c>
      <c r="I25" s="297">
        <v>0</v>
      </c>
      <c r="J25" s="297">
        <v>0</v>
      </c>
      <c r="K25" s="297">
        <v>0</v>
      </c>
      <c r="L25" s="297">
        <v>1518</v>
      </c>
      <c r="M25" s="297">
        <v>0</v>
      </c>
      <c r="N25" s="297">
        <f t="shared" si="4"/>
        <v>0</v>
      </c>
      <c r="O25" s="297">
        <f>+'資源化量内訳'!Y25</f>
        <v>0</v>
      </c>
      <c r="P25" s="297">
        <f t="shared" si="5"/>
        <v>8117</v>
      </c>
      <c r="Q25" s="297">
        <v>7539</v>
      </c>
      <c r="R25" s="297">
        <f t="shared" si="6"/>
        <v>578</v>
      </c>
      <c r="S25" s="297">
        <v>0</v>
      </c>
      <c r="T25" s="297">
        <v>75</v>
      </c>
      <c r="U25" s="297">
        <v>0</v>
      </c>
      <c r="V25" s="297">
        <v>0</v>
      </c>
      <c r="W25" s="297">
        <v>0</v>
      </c>
      <c r="X25" s="297">
        <v>503</v>
      </c>
      <c r="Y25" s="297">
        <v>0</v>
      </c>
      <c r="Z25" s="297">
        <f t="shared" si="7"/>
        <v>605</v>
      </c>
      <c r="AA25" s="297">
        <v>0</v>
      </c>
      <c r="AB25" s="297">
        <v>602</v>
      </c>
      <c r="AC25" s="297">
        <f t="shared" si="8"/>
        <v>3</v>
      </c>
      <c r="AD25" s="297">
        <v>0</v>
      </c>
      <c r="AE25" s="297">
        <v>0</v>
      </c>
      <c r="AF25" s="297">
        <v>0</v>
      </c>
      <c r="AG25" s="297">
        <v>0</v>
      </c>
      <c r="AH25" s="297">
        <v>0</v>
      </c>
      <c r="AI25" s="297">
        <v>3</v>
      </c>
      <c r="AJ25" s="297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561</v>
      </c>
      <c r="B26" s="278" t="s">
        <v>597</v>
      </c>
      <c r="C26" s="277" t="s">
        <v>598</v>
      </c>
      <c r="D26" s="297">
        <f t="shared" si="1"/>
        <v>10322</v>
      </c>
      <c r="E26" s="297">
        <f t="shared" si="2"/>
        <v>8114</v>
      </c>
      <c r="F26" s="297">
        <f t="shared" si="3"/>
        <v>2208</v>
      </c>
      <c r="G26" s="297">
        <v>0</v>
      </c>
      <c r="H26" s="297">
        <v>816</v>
      </c>
      <c r="I26" s="297">
        <v>0</v>
      </c>
      <c r="J26" s="297">
        <v>0</v>
      </c>
      <c r="K26" s="297">
        <v>0</v>
      </c>
      <c r="L26" s="297">
        <v>1392</v>
      </c>
      <c r="M26" s="297">
        <v>0</v>
      </c>
      <c r="N26" s="297">
        <f t="shared" si="4"/>
        <v>0</v>
      </c>
      <c r="O26" s="297">
        <f>+'資源化量内訳'!Y26</f>
        <v>0</v>
      </c>
      <c r="P26" s="297">
        <f t="shared" si="5"/>
        <v>8632</v>
      </c>
      <c r="Q26" s="297">
        <v>8114</v>
      </c>
      <c r="R26" s="297">
        <f t="shared" si="6"/>
        <v>518</v>
      </c>
      <c r="S26" s="297">
        <v>0</v>
      </c>
      <c r="T26" s="297">
        <v>56</v>
      </c>
      <c r="U26" s="297">
        <v>0</v>
      </c>
      <c r="V26" s="297">
        <v>0</v>
      </c>
      <c r="W26" s="297">
        <v>0</v>
      </c>
      <c r="X26" s="297">
        <v>462</v>
      </c>
      <c r="Y26" s="297">
        <v>0</v>
      </c>
      <c r="Z26" s="297">
        <f t="shared" si="7"/>
        <v>641</v>
      </c>
      <c r="AA26" s="297"/>
      <c r="AB26" s="297">
        <v>638</v>
      </c>
      <c r="AC26" s="297">
        <f t="shared" si="8"/>
        <v>3</v>
      </c>
      <c r="AD26" s="297">
        <v>0</v>
      </c>
      <c r="AE26" s="297">
        <v>0</v>
      </c>
      <c r="AF26" s="297">
        <v>0</v>
      </c>
      <c r="AG26" s="297">
        <v>0</v>
      </c>
      <c r="AH26" s="297">
        <v>0</v>
      </c>
      <c r="AI26" s="297">
        <v>3</v>
      </c>
      <c r="AJ26" s="297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561</v>
      </c>
      <c r="B27" s="278" t="s">
        <v>599</v>
      </c>
      <c r="C27" s="277" t="s">
        <v>600</v>
      </c>
      <c r="D27" s="297">
        <f t="shared" si="1"/>
        <v>1741</v>
      </c>
      <c r="E27" s="297">
        <f t="shared" si="2"/>
        <v>1434</v>
      </c>
      <c r="F27" s="297">
        <f t="shared" si="3"/>
        <v>14</v>
      </c>
      <c r="G27" s="297">
        <v>14</v>
      </c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297">
        <v>0</v>
      </c>
      <c r="N27" s="297">
        <f t="shared" si="4"/>
        <v>63</v>
      </c>
      <c r="O27" s="297">
        <f>+'資源化量内訳'!Y27</f>
        <v>230</v>
      </c>
      <c r="P27" s="297">
        <f t="shared" si="5"/>
        <v>1434</v>
      </c>
      <c r="Q27" s="297">
        <v>1434</v>
      </c>
      <c r="R27" s="297">
        <f t="shared" si="6"/>
        <v>0</v>
      </c>
      <c r="S27" s="297">
        <v>0</v>
      </c>
      <c r="T27" s="297">
        <v>0</v>
      </c>
      <c r="U27" s="297">
        <v>0</v>
      </c>
      <c r="V27" s="297">
        <v>0</v>
      </c>
      <c r="W27" s="297">
        <v>0</v>
      </c>
      <c r="X27" s="297">
        <v>0</v>
      </c>
      <c r="Y27" s="297">
        <v>0</v>
      </c>
      <c r="Z27" s="297">
        <f t="shared" si="7"/>
        <v>253</v>
      </c>
      <c r="AA27" s="297">
        <v>63</v>
      </c>
      <c r="AB27" s="297">
        <v>176</v>
      </c>
      <c r="AC27" s="297">
        <f t="shared" si="8"/>
        <v>14</v>
      </c>
      <c r="AD27" s="297">
        <v>14</v>
      </c>
      <c r="AE27" s="297">
        <v>0</v>
      </c>
      <c r="AF27" s="297">
        <v>0</v>
      </c>
      <c r="AG27" s="297">
        <v>0</v>
      </c>
      <c r="AH27" s="297">
        <v>0</v>
      </c>
      <c r="AI27" s="297">
        <v>0</v>
      </c>
      <c r="AJ27" s="297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561</v>
      </c>
      <c r="B28" s="278" t="s">
        <v>601</v>
      </c>
      <c r="C28" s="277" t="s">
        <v>602</v>
      </c>
      <c r="D28" s="297">
        <f t="shared" si="1"/>
        <v>4037</v>
      </c>
      <c r="E28" s="297">
        <f t="shared" si="2"/>
        <v>3317</v>
      </c>
      <c r="F28" s="297">
        <f t="shared" si="3"/>
        <v>243</v>
      </c>
      <c r="G28" s="297">
        <v>161</v>
      </c>
      <c r="H28" s="297">
        <v>82</v>
      </c>
      <c r="I28" s="297">
        <v>0</v>
      </c>
      <c r="J28" s="297">
        <v>0</v>
      </c>
      <c r="K28" s="297">
        <v>0</v>
      </c>
      <c r="L28" s="297">
        <v>0</v>
      </c>
      <c r="M28" s="297">
        <v>0</v>
      </c>
      <c r="N28" s="297">
        <f t="shared" si="4"/>
        <v>0</v>
      </c>
      <c r="O28" s="297">
        <f>+'資源化量内訳'!Y28</f>
        <v>477</v>
      </c>
      <c r="P28" s="297">
        <f t="shared" si="5"/>
        <v>3366</v>
      </c>
      <c r="Q28" s="297">
        <v>3317</v>
      </c>
      <c r="R28" s="297">
        <f t="shared" si="6"/>
        <v>49</v>
      </c>
      <c r="S28" s="297">
        <v>49</v>
      </c>
      <c r="T28" s="297">
        <v>0</v>
      </c>
      <c r="U28" s="297">
        <v>0</v>
      </c>
      <c r="V28" s="297">
        <v>0</v>
      </c>
      <c r="W28" s="297">
        <v>0</v>
      </c>
      <c r="X28" s="297">
        <v>0</v>
      </c>
      <c r="Y28" s="297">
        <v>0</v>
      </c>
      <c r="Z28" s="297">
        <f t="shared" si="7"/>
        <v>498</v>
      </c>
      <c r="AA28" s="297">
        <v>0</v>
      </c>
      <c r="AB28" s="297">
        <v>427</v>
      </c>
      <c r="AC28" s="297">
        <f t="shared" si="8"/>
        <v>71</v>
      </c>
      <c r="AD28" s="297">
        <v>71</v>
      </c>
      <c r="AE28" s="297">
        <v>0</v>
      </c>
      <c r="AF28" s="297">
        <v>0</v>
      </c>
      <c r="AG28" s="297">
        <v>0</v>
      </c>
      <c r="AH28" s="297">
        <v>0</v>
      </c>
      <c r="AI28" s="297">
        <v>0</v>
      </c>
      <c r="AJ28" s="297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561</v>
      </c>
      <c r="B29" s="278" t="s">
        <v>603</v>
      </c>
      <c r="C29" s="277" t="s">
        <v>604</v>
      </c>
      <c r="D29" s="297">
        <f t="shared" si="1"/>
        <v>2376</v>
      </c>
      <c r="E29" s="297">
        <f t="shared" si="2"/>
        <v>1987</v>
      </c>
      <c r="F29" s="297">
        <f t="shared" si="3"/>
        <v>264</v>
      </c>
      <c r="G29" s="297">
        <v>9</v>
      </c>
      <c r="H29" s="297">
        <v>0</v>
      </c>
      <c r="I29" s="297">
        <v>0</v>
      </c>
      <c r="J29" s="297">
        <v>0</v>
      </c>
      <c r="K29" s="297">
        <v>0</v>
      </c>
      <c r="L29" s="297">
        <v>255</v>
      </c>
      <c r="M29" s="297">
        <v>0</v>
      </c>
      <c r="N29" s="297">
        <f t="shared" si="4"/>
        <v>0</v>
      </c>
      <c r="O29" s="297">
        <f>+'資源化量内訳'!Y29</f>
        <v>125</v>
      </c>
      <c r="P29" s="297">
        <f t="shared" si="5"/>
        <v>1999</v>
      </c>
      <c r="Q29" s="297">
        <v>1987</v>
      </c>
      <c r="R29" s="297">
        <f t="shared" si="6"/>
        <v>12</v>
      </c>
      <c r="S29" s="297">
        <v>4</v>
      </c>
      <c r="T29" s="297">
        <v>0</v>
      </c>
      <c r="U29" s="297">
        <v>0</v>
      </c>
      <c r="V29" s="297">
        <v>0</v>
      </c>
      <c r="W29" s="297">
        <v>0</v>
      </c>
      <c r="X29" s="297">
        <v>8</v>
      </c>
      <c r="Y29" s="297">
        <v>0</v>
      </c>
      <c r="Z29" s="297">
        <f t="shared" si="7"/>
        <v>410</v>
      </c>
      <c r="AA29" s="297">
        <v>0</v>
      </c>
      <c r="AB29" s="297">
        <v>328</v>
      </c>
      <c r="AC29" s="297">
        <f t="shared" si="8"/>
        <v>82</v>
      </c>
      <c r="AD29" s="297">
        <v>4</v>
      </c>
      <c r="AE29" s="297">
        <v>0</v>
      </c>
      <c r="AF29" s="297">
        <v>0</v>
      </c>
      <c r="AG29" s="297">
        <v>0</v>
      </c>
      <c r="AH29" s="297">
        <v>0</v>
      </c>
      <c r="AI29" s="297">
        <v>78</v>
      </c>
      <c r="AJ29" s="297">
        <v>0</v>
      </c>
      <c r="AK29" s="277">
        <f t="shared" si="9"/>
        <v>12</v>
      </c>
      <c r="AL29" s="277">
        <v>12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561</v>
      </c>
      <c r="B30" s="278" t="s">
        <v>605</v>
      </c>
      <c r="C30" s="277" t="s">
        <v>606</v>
      </c>
      <c r="D30" s="297">
        <f t="shared" si="1"/>
        <v>1237</v>
      </c>
      <c r="E30" s="297">
        <f t="shared" si="2"/>
        <v>1034</v>
      </c>
      <c r="F30" s="297">
        <f t="shared" si="3"/>
        <v>136</v>
      </c>
      <c r="G30" s="297">
        <v>0</v>
      </c>
      <c r="H30" s="297">
        <v>0</v>
      </c>
      <c r="I30" s="297">
        <v>0</v>
      </c>
      <c r="J30" s="297">
        <v>0</v>
      </c>
      <c r="K30" s="297">
        <v>0</v>
      </c>
      <c r="L30" s="297">
        <v>136</v>
      </c>
      <c r="M30" s="297">
        <v>0</v>
      </c>
      <c r="N30" s="297">
        <f t="shared" si="4"/>
        <v>0</v>
      </c>
      <c r="O30" s="297">
        <f>+'資源化量内訳'!Y30</f>
        <v>67</v>
      </c>
      <c r="P30" s="297">
        <f t="shared" si="5"/>
        <v>1112</v>
      </c>
      <c r="Q30" s="297">
        <v>1034</v>
      </c>
      <c r="R30" s="297">
        <f t="shared" si="6"/>
        <v>78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7">
        <v>78</v>
      </c>
      <c r="Y30" s="297">
        <v>0</v>
      </c>
      <c r="Z30" s="297">
        <f t="shared" si="7"/>
        <v>108</v>
      </c>
      <c r="AA30" s="297">
        <v>0</v>
      </c>
      <c r="AB30" s="297">
        <v>108</v>
      </c>
      <c r="AC30" s="297">
        <f t="shared" si="8"/>
        <v>0</v>
      </c>
      <c r="AD30" s="297">
        <v>0</v>
      </c>
      <c r="AE30" s="297">
        <v>0</v>
      </c>
      <c r="AF30" s="297">
        <v>0</v>
      </c>
      <c r="AG30" s="297">
        <v>0</v>
      </c>
      <c r="AH30" s="297">
        <v>0</v>
      </c>
      <c r="AI30" s="297">
        <v>0</v>
      </c>
      <c r="AJ30" s="297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561</v>
      </c>
      <c r="B31" s="278" t="s">
        <v>607</v>
      </c>
      <c r="C31" s="277" t="s">
        <v>608</v>
      </c>
      <c r="D31" s="297">
        <f t="shared" si="1"/>
        <v>3750</v>
      </c>
      <c r="E31" s="297">
        <f t="shared" si="2"/>
        <v>2713</v>
      </c>
      <c r="F31" s="297">
        <f t="shared" si="3"/>
        <v>580</v>
      </c>
      <c r="G31" s="297">
        <v>0</v>
      </c>
      <c r="H31" s="297">
        <v>0</v>
      </c>
      <c r="I31" s="297">
        <v>0</v>
      </c>
      <c r="J31" s="297">
        <v>0</v>
      </c>
      <c r="K31" s="297">
        <v>0</v>
      </c>
      <c r="L31" s="297">
        <v>580</v>
      </c>
      <c r="M31" s="297">
        <v>0</v>
      </c>
      <c r="N31" s="297">
        <f t="shared" si="4"/>
        <v>18</v>
      </c>
      <c r="O31" s="297">
        <f>+'資源化量内訳'!Y31</f>
        <v>439</v>
      </c>
      <c r="P31" s="297">
        <f t="shared" si="5"/>
        <v>2875</v>
      </c>
      <c r="Q31" s="297">
        <v>2713</v>
      </c>
      <c r="R31" s="297">
        <f t="shared" si="6"/>
        <v>162</v>
      </c>
      <c r="S31" s="297">
        <v>0</v>
      </c>
      <c r="T31" s="297">
        <v>0</v>
      </c>
      <c r="U31" s="297">
        <v>0</v>
      </c>
      <c r="V31" s="297">
        <v>0</v>
      </c>
      <c r="W31" s="297">
        <v>0</v>
      </c>
      <c r="X31" s="297">
        <v>162</v>
      </c>
      <c r="Y31" s="297">
        <v>0</v>
      </c>
      <c r="Z31" s="297">
        <f t="shared" si="7"/>
        <v>18</v>
      </c>
      <c r="AA31" s="297">
        <v>18</v>
      </c>
      <c r="AB31" s="297">
        <v>0</v>
      </c>
      <c r="AC31" s="297">
        <f t="shared" si="8"/>
        <v>0</v>
      </c>
      <c r="AD31" s="297">
        <v>0</v>
      </c>
      <c r="AE31" s="297">
        <v>0</v>
      </c>
      <c r="AF31" s="297">
        <v>0</v>
      </c>
      <c r="AG31" s="297">
        <v>0</v>
      </c>
      <c r="AH31" s="297">
        <v>0</v>
      </c>
      <c r="AI31" s="297">
        <v>0</v>
      </c>
      <c r="AJ31" s="297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561</v>
      </c>
      <c r="B32" s="278" t="s">
        <v>609</v>
      </c>
      <c r="C32" s="277" t="s">
        <v>610</v>
      </c>
      <c r="D32" s="297">
        <f t="shared" si="1"/>
        <v>4714</v>
      </c>
      <c r="E32" s="297">
        <f t="shared" si="2"/>
        <v>4089</v>
      </c>
      <c r="F32" s="297">
        <f t="shared" si="3"/>
        <v>283</v>
      </c>
      <c r="G32" s="297">
        <v>0</v>
      </c>
      <c r="H32" s="297">
        <v>0</v>
      </c>
      <c r="I32" s="297">
        <v>0</v>
      </c>
      <c r="J32" s="297">
        <v>0</v>
      </c>
      <c r="K32" s="297">
        <v>0</v>
      </c>
      <c r="L32" s="297">
        <v>283</v>
      </c>
      <c r="M32" s="297">
        <v>0</v>
      </c>
      <c r="N32" s="297">
        <f t="shared" si="4"/>
        <v>215</v>
      </c>
      <c r="O32" s="297">
        <f>+'資源化量内訳'!Y32</f>
        <v>127</v>
      </c>
      <c r="P32" s="297">
        <f t="shared" si="5"/>
        <v>4095</v>
      </c>
      <c r="Q32" s="297">
        <v>4089</v>
      </c>
      <c r="R32" s="297">
        <f t="shared" si="6"/>
        <v>6</v>
      </c>
      <c r="S32" s="297">
        <v>0</v>
      </c>
      <c r="T32" s="297">
        <v>0</v>
      </c>
      <c r="U32" s="297">
        <v>0</v>
      </c>
      <c r="V32" s="297">
        <v>0</v>
      </c>
      <c r="W32" s="297">
        <v>0</v>
      </c>
      <c r="X32" s="297">
        <v>6</v>
      </c>
      <c r="Y32" s="297">
        <v>0</v>
      </c>
      <c r="Z32" s="297">
        <f t="shared" si="7"/>
        <v>625</v>
      </c>
      <c r="AA32" s="297">
        <v>215</v>
      </c>
      <c r="AB32" s="297">
        <v>410</v>
      </c>
      <c r="AC32" s="297">
        <f t="shared" si="8"/>
        <v>0</v>
      </c>
      <c r="AD32" s="297">
        <v>0</v>
      </c>
      <c r="AE32" s="297">
        <v>0</v>
      </c>
      <c r="AF32" s="297">
        <v>0</v>
      </c>
      <c r="AG32" s="297">
        <v>0</v>
      </c>
      <c r="AH32" s="297">
        <v>0</v>
      </c>
      <c r="AI32" s="297">
        <v>0</v>
      </c>
      <c r="AJ32" s="297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561</v>
      </c>
      <c r="B33" s="278" t="s">
        <v>611</v>
      </c>
      <c r="C33" s="277" t="s">
        <v>612</v>
      </c>
      <c r="D33" s="297">
        <f t="shared" si="1"/>
        <v>2785</v>
      </c>
      <c r="E33" s="297">
        <f t="shared" si="2"/>
        <v>2261</v>
      </c>
      <c r="F33" s="297">
        <f t="shared" si="3"/>
        <v>301</v>
      </c>
      <c r="G33" s="297">
        <v>0</v>
      </c>
      <c r="H33" s="297">
        <v>0</v>
      </c>
      <c r="I33" s="297">
        <v>0</v>
      </c>
      <c r="J33" s="297">
        <v>0</v>
      </c>
      <c r="K33" s="297">
        <v>0</v>
      </c>
      <c r="L33" s="297">
        <v>301</v>
      </c>
      <c r="M33" s="297">
        <v>0</v>
      </c>
      <c r="N33" s="297">
        <f t="shared" si="4"/>
        <v>86</v>
      </c>
      <c r="O33" s="297">
        <f>+'資源化量内訳'!Y33</f>
        <v>137</v>
      </c>
      <c r="P33" s="297">
        <f t="shared" si="5"/>
        <v>2268</v>
      </c>
      <c r="Q33" s="297">
        <v>2261</v>
      </c>
      <c r="R33" s="297">
        <f t="shared" si="6"/>
        <v>7</v>
      </c>
      <c r="S33" s="297">
        <v>0</v>
      </c>
      <c r="T33" s="297">
        <v>0</v>
      </c>
      <c r="U33" s="297">
        <v>0</v>
      </c>
      <c r="V33" s="297">
        <v>0</v>
      </c>
      <c r="W33" s="297">
        <v>0</v>
      </c>
      <c r="X33" s="297">
        <v>7</v>
      </c>
      <c r="Y33" s="297">
        <v>0</v>
      </c>
      <c r="Z33" s="297">
        <f t="shared" si="7"/>
        <v>313</v>
      </c>
      <c r="AA33" s="297">
        <v>86</v>
      </c>
      <c r="AB33" s="297">
        <v>227</v>
      </c>
      <c r="AC33" s="297">
        <f t="shared" si="8"/>
        <v>0</v>
      </c>
      <c r="AD33" s="297">
        <v>0</v>
      </c>
      <c r="AE33" s="297">
        <v>0</v>
      </c>
      <c r="AF33" s="297">
        <v>0</v>
      </c>
      <c r="AG33" s="297">
        <v>0</v>
      </c>
      <c r="AH33" s="297">
        <v>0</v>
      </c>
      <c r="AI33" s="297">
        <v>0</v>
      </c>
      <c r="AJ33" s="297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561</v>
      </c>
      <c r="B34" s="278" t="s">
        <v>613</v>
      </c>
      <c r="C34" s="277" t="s">
        <v>614</v>
      </c>
      <c r="D34" s="297">
        <f t="shared" si="1"/>
        <v>938</v>
      </c>
      <c r="E34" s="297">
        <f t="shared" si="2"/>
        <v>778</v>
      </c>
      <c r="F34" s="297">
        <f t="shared" si="3"/>
        <v>89</v>
      </c>
      <c r="G34" s="297">
        <v>0</v>
      </c>
      <c r="H34" s="297">
        <v>0</v>
      </c>
      <c r="I34" s="297">
        <v>0</v>
      </c>
      <c r="J34" s="297">
        <v>0</v>
      </c>
      <c r="K34" s="297">
        <v>0</v>
      </c>
      <c r="L34" s="297">
        <v>89</v>
      </c>
      <c r="M34" s="297">
        <v>0</v>
      </c>
      <c r="N34" s="297">
        <f t="shared" si="4"/>
        <v>26</v>
      </c>
      <c r="O34" s="297">
        <f>+'資源化量内訳'!Y34</f>
        <v>45</v>
      </c>
      <c r="P34" s="297">
        <f t="shared" si="5"/>
        <v>780</v>
      </c>
      <c r="Q34" s="297">
        <v>778</v>
      </c>
      <c r="R34" s="297">
        <f t="shared" si="6"/>
        <v>2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7">
        <v>2</v>
      </c>
      <c r="Y34" s="297">
        <v>0</v>
      </c>
      <c r="Z34" s="297">
        <f t="shared" si="7"/>
        <v>104</v>
      </c>
      <c r="AA34" s="297">
        <v>26</v>
      </c>
      <c r="AB34" s="297">
        <v>78</v>
      </c>
      <c r="AC34" s="297">
        <f t="shared" si="8"/>
        <v>0</v>
      </c>
      <c r="AD34" s="297">
        <v>0</v>
      </c>
      <c r="AE34" s="297">
        <v>0</v>
      </c>
      <c r="AF34" s="297">
        <v>0</v>
      </c>
      <c r="AG34" s="297">
        <v>0</v>
      </c>
      <c r="AH34" s="297">
        <v>0</v>
      </c>
      <c r="AI34" s="297">
        <v>0</v>
      </c>
      <c r="AJ34" s="297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561</v>
      </c>
      <c r="B35" s="278" t="s">
        <v>615</v>
      </c>
      <c r="C35" s="277" t="s">
        <v>616</v>
      </c>
      <c r="D35" s="297">
        <f t="shared" si="1"/>
        <v>1041</v>
      </c>
      <c r="E35" s="297">
        <f t="shared" si="2"/>
        <v>903</v>
      </c>
      <c r="F35" s="297">
        <f t="shared" si="3"/>
        <v>108</v>
      </c>
      <c r="G35" s="297">
        <v>79</v>
      </c>
      <c r="H35" s="297">
        <v>0</v>
      </c>
      <c r="I35" s="297">
        <v>0</v>
      </c>
      <c r="J35" s="297">
        <v>0</v>
      </c>
      <c r="K35" s="297">
        <v>0</v>
      </c>
      <c r="L35" s="297">
        <v>29</v>
      </c>
      <c r="M35" s="297">
        <v>0</v>
      </c>
      <c r="N35" s="297">
        <f t="shared" si="4"/>
        <v>0</v>
      </c>
      <c r="O35" s="297">
        <f>+'資源化量内訳'!Y35</f>
        <v>30</v>
      </c>
      <c r="P35" s="297">
        <f t="shared" si="5"/>
        <v>918</v>
      </c>
      <c r="Q35" s="297">
        <v>903</v>
      </c>
      <c r="R35" s="297">
        <f t="shared" si="6"/>
        <v>15</v>
      </c>
      <c r="S35" s="297">
        <v>15</v>
      </c>
      <c r="T35" s="297">
        <v>0</v>
      </c>
      <c r="U35" s="297">
        <v>0</v>
      </c>
      <c r="V35" s="297">
        <v>0</v>
      </c>
      <c r="W35" s="297">
        <v>0</v>
      </c>
      <c r="X35" s="297">
        <v>0</v>
      </c>
      <c r="Y35" s="297">
        <v>0</v>
      </c>
      <c r="Z35" s="297">
        <f t="shared" si="7"/>
        <v>185</v>
      </c>
      <c r="AA35" s="297">
        <v>0</v>
      </c>
      <c r="AB35" s="297">
        <v>144</v>
      </c>
      <c r="AC35" s="297">
        <f t="shared" si="8"/>
        <v>41</v>
      </c>
      <c r="AD35" s="297">
        <v>41</v>
      </c>
      <c r="AE35" s="297">
        <v>0</v>
      </c>
      <c r="AF35" s="297">
        <v>0</v>
      </c>
      <c r="AG35" s="297">
        <v>0</v>
      </c>
      <c r="AH35" s="297">
        <v>0</v>
      </c>
      <c r="AI35" s="297">
        <v>0</v>
      </c>
      <c r="AJ35" s="297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561</v>
      </c>
      <c r="B36" s="278" t="s">
        <v>617</v>
      </c>
      <c r="C36" s="277" t="s">
        <v>618</v>
      </c>
      <c r="D36" s="297">
        <f t="shared" si="1"/>
        <v>2474</v>
      </c>
      <c r="E36" s="297">
        <f t="shared" si="2"/>
        <v>1928</v>
      </c>
      <c r="F36" s="297">
        <f t="shared" si="3"/>
        <v>267</v>
      </c>
      <c r="G36" s="297">
        <v>243</v>
      </c>
      <c r="H36" s="297">
        <v>24</v>
      </c>
      <c r="I36" s="297">
        <v>0</v>
      </c>
      <c r="J36" s="297">
        <v>0</v>
      </c>
      <c r="K36" s="297">
        <v>0</v>
      </c>
      <c r="L36" s="297">
        <v>0</v>
      </c>
      <c r="M36" s="297">
        <v>0</v>
      </c>
      <c r="N36" s="297">
        <f t="shared" si="4"/>
        <v>0</v>
      </c>
      <c r="O36" s="297">
        <f>+'資源化量内訳'!Y36</f>
        <v>279</v>
      </c>
      <c r="P36" s="297">
        <f t="shared" si="5"/>
        <v>1968</v>
      </c>
      <c r="Q36" s="297">
        <v>1928</v>
      </c>
      <c r="R36" s="297">
        <f t="shared" si="6"/>
        <v>40</v>
      </c>
      <c r="S36" s="297">
        <v>40</v>
      </c>
      <c r="T36" s="297">
        <v>0</v>
      </c>
      <c r="U36" s="297">
        <v>0</v>
      </c>
      <c r="V36" s="297">
        <v>0</v>
      </c>
      <c r="W36" s="297">
        <v>0</v>
      </c>
      <c r="X36" s="297">
        <v>0</v>
      </c>
      <c r="Y36" s="297">
        <v>0</v>
      </c>
      <c r="Z36" s="297">
        <f t="shared" si="7"/>
        <v>311</v>
      </c>
      <c r="AA36" s="297">
        <v>0</v>
      </c>
      <c r="AB36" s="297">
        <v>203</v>
      </c>
      <c r="AC36" s="297">
        <f t="shared" si="8"/>
        <v>108</v>
      </c>
      <c r="AD36" s="297">
        <v>108</v>
      </c>
      <c r="AE36" s="297">
        <v>0</v>
      </c>
      <c r="AF36" s="297">
        <v>0</v>
      </c>
      <c r="AG36" s="297">
        <v>0</v>
      </c>
      <c r="AH36" s="297">
        <v>0</v>
      </c>
      <c r="AI36" s="297">
        <v>0</v>
      </c>
      <c r="AJ36" s="297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561</v>
      </c>
      <c r="B37" s="278" t="s">
        <v>619</v>
      </c>
      <c r="C37" s="277" t="s">
        <v>620</v>
      </c>
      <c r="D37" s="297">
        <f t="shared" si="1"/>
        <v>1217</v>
      </c>
      <c r="E37" s="297">
        <f t="shared" si="2"/>
        <v>1036</v>
      </c>
      <c r="F37" s="297">
        <f t="shared" si="3"/>
        <v>127</v>
      </c>
      <c r="G37" s="297">
        <v>77</v>
      </c>
      <c r="H37" s="297">
        <v>0</v>
      </c>
      <c r="I37" s="297">
        <v>0</v>
      </c>
      <c r="J37" s="297">
        <v>0</v>
      </c>
      <c r="K37" s="297">
        <v>0</v>
      </c>
      <c r="L37" s="297">
        <v>50</v>
      </c>
      <c r="M37" s="297">
        <v>0</v>
      </c>
      <c r="N37" s="297">
        <f t="shared" si="4"/>
        <v>0</v>
      </c>
      <c r="O37" s="297">
        <f>+'資源化量内訳'!Y37</f>
        <v>54</v>
      </c>
      <c r="P37" s="297">
        <f t="shared" si="5"/>
        <v>1073</v>
      </c>
      <c r="Q37" s="297">
        <v>1036</v>
      </c>
      <c r="R37" s="297">
        <f t="shared" si="6"/>
        <v>37</v>
      </c>
      <c r="S37" s="297">
        <v>37</v>
      </c>
      <c r="T37" s="297">
        <v>0</v>
      </c>
      <c r="U37" s="297">
        <v>0</v>
      </c>
      <c r="V37" s="297">
        <v>0</v>
      </c>
      <c r="W37" s="297">
        <v>0</v>
      </c>
      <c r="X37" s="297">
        <v>0</v>
      </c>
      <c r="Y37" s="297">
        <v>0</v>
      </c>
      <c r="Z37" s="297">
        <f t="shared" si="7"/>
        <v>134</v>
      </c>
      <c r="AA37" s="297">
        <v>0</v>
      </c>
      <c r="AB37" s="297">
        <v>134</v>
      </c>
      <c r="AC37" s="297">
        <f t="shared" si="8"/>
        <v>0</v>
      </c>
      <c r="AD37" s="297">
        <v>0</v>
      </c>
      <c r="AE37" s="297">
        <v>0</v>
      </c>
      <c r="AF37" s="297">
        <v>0</v>
      </c>
      <c r="AG37" s="297">
        <v>0</v>
      </c>
      <c r="AH37" s="297">
        <v>0</v>
      </c>
      <c r="AI37" s="297">
        <v>0</v>
      </c>
      <c r="AJ37" s="297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561</v>
      </c>
      <c r="B38" s="278" t="s">
        <v>621</v>
      </c>
      <c r="C38" s="277" t="s">
        <v>622</v>
      </c>
      <c r="D38" s="297">
        <f t="shared" si="1"/>
        <v>1708</v>
      </c>
      <c r="E38" s="297">
        <f t="shared" si="2"/>
        <v>1409</v>
      </c>
      <c r="F38" s="297">
        <f t="shared" si="3"/>
        <v>190</v>
      </c>
      <c r="G38" s="297">
        <v>190</v>
      </c>
      <c r="H38" s="297">
        <v>0</v>
      </c>
      <c r="I38" s="297">
        <v>0</v>
      </c>
      <c r="J38" s="297">
        <v>0</v>
      </c>
      <c r="K38" s="297">
        <v>0</v>
      </c>
      <c r="L38" s="297">
        <v>0</v>
      </c>
      <c r="M38" s="297">
        <v>0</v>
      </c>
      <c r="N38" s="297">
        <f t="shared" si="4"/>
        <v>0</v>
      </c>
      <c r="O38" s="297">
        <f>+'資源化量内訳'!Y38</f>
        <v>109</v>
      </c>
      <c r="P38" s="297">
        <f t="shared" si="5"/>
        <v>1440</v>
      </c>
      <c r="Q38" s="297">
        <v>1409</v>
      </c>
      <c r="R38" s="297">
        <f t="shared" si="6"/>
        <v>31</v>
      </c>
      <c r="S38" s="297">
        <v>31</v>
      </c>
      <c r="T38" s="297">
        <v>0</v>
      </c>
      <c r="U38" s="297">
        <v>0</v>
      </c>
      <c r="V38" s="297">
        <v>0</v>
      </c>
      <c r="W38" s="297">
        <v>0</v>
      </c>
      <c r="X38" s="297">
        <v>0</v>
      </c>
      <c r="Y38" s="297">
        <v>0</v>
      </c>
      <c r="Z38" s="297">
        <f t="shared" si="7"/>
        <v>225</v>
      </c>
      <c r="AA38" s="297">
        <v>0</v>
      </c>
      <c r="AB38" s="297">
        <v>150</v>
      </c>
      <c r="AC38" s="297">
        <f t="shared" si="8"/>
        <v>75</v>
      </c>
      <c r="AD38" s="297">
        <v>75</v>
      </c>
      <c r="AE38" s="297">
        <v>0</v>
      </c>
      <c r="AF38" s="297">
        <v>0</v>
      </c>
      <c r="AG38" s="297">
        <v>0</v>
      </c>
      <c r="AH38" s="297">
        <v>0</v>
      </c>
      <c r="AI38" s="297">
        <v>0</v>
      </c>
      <c r="AJ38" s="297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561</v>
      </c>
      <c r="B39" s="278" t="s">
        <v>623</v>
      </c>
      <c r="C39" s="277" t="s">
        <v>624</v>
      </c>
      <c r="D39" s="297">
        <f t="shared" si="1"/>
        <v>4461</v>
      </c>
      <c r="E39" s="297">
        <f t="shared" si="2"/>
        <v>3632</v>
      </c>
      <c r="F39" s="297">
        <f t="shared" si="3"/>
        <v>590</v>
      </c>
      <c r="G39" s="297">
        <v>394</v>
      </c>
      <c r="H39" s="297">
        <v>0</v>
      </c>
      <c r="I39" s="297">
        <v>0</v>
      </c>
      <c r="J39" s="297">
        <v>0</v>
      </c>
      <c r="K39" s="297">
        <v>0</v>
      </c>
      <c r="L39" s="297">
        <v>196</v>
      </c>
      <c r="M39" s="297">
        <v>0</v>
      </c>
      <c r="N39" s="297">
        <f t="shared" si="4"/>
        <v>0</v>
      </c>
      <c r="O39" s="297">
        <f>+'資源化量内訳'!Y39</f>
        <v>239</v>
      </c>
      <c r="P39" s="297">
        <f t="shared" si="5"/>
        <v>3705</v>
      </c>
      <c r="Q39" s="297">
        <v>3632</v>
      </c>
      <c r="R39" s="297">
        <f t="shared" si="6"/>
        <v>73</v>
      </c>
      <c r="S39" s="297">
        <v>73</v>
      </c>
      <c r="T39" s="297">
        <v>0</v>
      </c>
      <c r="U39" s="297">
        <v>0</v>
      </c>
      <c r="V39" s="297">
        <v>0</v>
      </c>
      <c r="W39" s="297">
        <v>0</v>
      </c>
      <c r="X39" s="297">
        <v>0</v>
      </c>
      <c r="Y39" s="297">
        <v>0</v>
      </c>
      <c r="Z39" s="297">
        <f t="shared" si="7"/>
        <v>926</v>
      </c>
      <c r="AA39" s="297">
        <v>0</v>
      </c>
      <c r="AB39" s="297">
        <v>718</v>
      </c>
      <c r="AC39" s="297">
        <f t="shared" si="8"/>
        <v>208</v>
      </c>
      <c r="AD39" s="297">
        <v>208</v>
      </c>
      <c r="AE39" s="297">
        <v>0</v>
      </c>
      <c r="AF39" s="297">
        <v>0</v>
      </c>
      <c r="AG39" s="297">
        <v>0</v>
      </c>
      <c r="AH39" s="297">
        <v>0</v>
      </c>
      <c r="AI39" s="297">
        <v>0</v>
      </c>
      <c r="AJ39" s="297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561</v>
      </c>
      <c r="B40" s="278" t="s">
        <v>625</v>
      </c>
      <c r="C40" s="277" t="s">
        <v>626</v>
      </c>
      <c r="D40" s="297">
        <f t="shared" si="1"/>
        <v>3990</v>
      </c>
      <c r="E40" s="297">
        <f t="shared" si="2"/>
        <v>3142</v>
      </c>
      <c r="F40" s="297">
        <f t="shared" si="3"/>
        <v>394</v>
      </c>
      <c r="G40" s="297">
        <v>381</v>
      </c>
      <c r="H40" s="297">
        <v>0</v>
      </c>
      <c r="I40" s="297">
        <v>0</v>
      </c>
      <c r="J40" s="297">
        <v>0</v>
      </c>
      <c r="K40" s="297">
        <v>0</v>
      </c>
      <c r="L40" s="297">
        <v>13</v>
      </c>
      <c r="M40" s="297"/>
      <c r="N40" s="297">
        <f t="shared" si="4"/>
        <v>0</v>
      </c>
      <c r="O40" s="297">
        <f>+'資源化量内訳'!Y40</f>
        <v>454</v>
      </c>
      <c r="P40" s="297">
        <f t="shared" si="5"/>
        <v>3205</v>
      </c>
      <c r="Q40" s="297">
        <v>3142</v>
      </c>
      <c r="R40" s="297">
        <f t="shared" si="6"/>
        <v>63</v>
      </c>
      <c r="S40" s="297">
        <v>63</v>
      </c>
      <c r="T40" s="297">
        <v>0</v>
      </c>
      <c r="U40" s="297">
        <v>0</v>
      </c>
      <c r="V40" s="297">
        <v>0</v>
      </c>
      <c r="W40" s="297">
        <v>0</v>
      </c>
      <c r="X40" s="297">
        <v>0</v>
      </c>
      <c r="Y40" s="297">
        <v>0</v>
      </c>
      <c r="Z40" s="297">
        <f t="shared" si="7"/>
        <v>482</v>
      </c>
      <c r="AA40" s="297">
        <v>0</v>
      </c>
      <c r="AB40" s="297">
        <v>304</v>
      </c>
      <c r="AC40" s="297">
        <f t="shared" si="8"/>
        <v>178</v>
      </c>
      <c r="AD40" s="297">
        <v>178</v>
      </c>
      <c r="AE40" s="297">
        <v>0</v>
      </c>
      <c r="AF40" s="297">
        <v>0</v>
      </c>
      <c r="AG40" s="297">
        <v>0</v>
      </c>
      <c r="AH40" s="297">
        <v>0</v>
      </c>
      <c r="AI40" s="297">
        <v>0</v>
      </c>
      <c r="AJ40" s="297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conditionalFormatting sqref="B24:C24">
    <cfRule type="expression" priority="16" dxfId="108" stopIfTrue="1">
      <formula>$A24&lt;&gt;""</formula>
    </cfRule>
  </conditionalFormatting>
  <conditionalFormatting sqref="B24:C24">
    <cfRule type="expression" priority="15" dxfId="108" stopIfTrue="1">
      <formula>$A24&lt;&gt;""</formula>
    </cfRule>
  </conditionalFormatting>
  <conditionalFormatting sqref="B24:C24">
    <cfRule type="expression" priority="14" dxfId="108" stopIfTrue="1">
      <formula>$A24&lt;&gt;""</formula>
    </cfRule>
  </conditionalFormatting>
  <conditionalFormatting sqref="B24:C24">
    <cfRule type="expression" priority="13" dxfId="108" stopIfTrue="1">
      <formula>$A24&lt;&gt;""</formula>
    </cfRule>
  </conditionalFormatting>
  <conditionalFormatting sqref="B24:C24">
    <cfRule type="expression" priority="12" dxfId="108" stopIfTrue="1">
      <formula>$A24&lt;&gt;""</formula>
    </cfRule>
  </conditionalFormatting>
  <conditionalFormatting sqref="B24:C24">
    <cfRule type="expression" priority="11" dxfId="108" stopIfTrue="1">
      <formula>$A24&lt;&gt;""</formula>
    </cfRule>
  </conditionalFormatting>
  <conditionalFormatting sqref="B24:C24">
    <cfRule type="expression" priority="10" dxfId="108" stopIfTrue="1">
      <formula>$A24&lt;&gt;""</formula>
    </cfRule>
  </conditionalFormatting>
  <conditionalFormatting sqref="B24:C24">
    <cfRule type="expression" priority="9" dxfId="108" stopIfTrue="1">
      <formula>$A24&lt;&gt;""</formula>
    </cfRule>
  </conditionalFormatting>
  <conditionalFormatting sqref="B24:C24">
    <cfRule type="expression" priority="8" dxfId="108" stopIfTrue="1">
      <formula>$A24&lt;&gt;""</formula>
    </cfRule>
  </conditionalFormatting>
  <conditionalFormatting sqref="B24:C24">
    <cfRule type="expression" priority="7" dxfId="108" stopIfTrue="1">
      <formula>$A24&lt;&gt;""</formula>
    </cfRule>
  </conditionalFormatting>
  <conditionalFormatting sqref="B24:C24">
    <cfRule type="expression" priority="6" dxfId="108" stopIfTrue="1">
      <formula>$A24&lt;&gt;""</formula>
    </cfRule>
  </conditionalFormatting>
  <conditionalFormatting sqref="B24:C24">
    <cfRule type="expression" priority="5" dxfId="108" stopIfTrue="1">
      <formula>$A24&lt;&gt;""</formula>
    </cfRule>
  </conditionalFormatting>
  <conditionalFormatting sqref="B24:C24">
    <cfRule type="expression" priority="4" dxfId="108" stopIfTrue="1">
      <formula>$A24&lt;&gt;""</formula>
    </cfRule>
  </conditionalFormatting>
  <conditionalFormatting sqref="B24:C24">
    <cfRule type="expression" priority="3" dxfId="108" stopIfTrue="1">
      <formula>$A24&lt;&gt;""</formula>
    </cfRule>
  </conditionalFormatting>
  <conditionalFormatting sqref="B24:C24">
    <cfRule type="expression" priority="2" dxfId="108" stopIfTrue="1">
      <formula>$A24&lt;&gt;""</formula>
    </cfRule>
  </conditionalFormatting>
  <conditionalFormatting sqref="B24:C24">
    <cfRule type="expression" priority="1" dxfId="108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9" customWidth="1"/>
    <col min="2" max="2" width="8.69921875" style="320" customWidth="1"/>
    <col min="3" max="3" width="12.59765625" style="319" customWidth="1"/>
    <col min="4" max="87" width="10.59765625" style="321" customWidth="1"/>
    <col min="88" max="88" width="9" style="324" customWidth="1"/>
    <col min="89" max="16384" width="9" style="323" customWidth="1"/>
  </cols>
  <sheetData>
    <row r="1" spans="1:88" s="175" customFormat="1" ht="17.25">
      <c r="A1" s="249" t="s">
        <v>558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47" t="s">
        <v>367</v>
      </c>
      <c r="B2" s="347" t="s">
        <v>368</v>
      </c>
      <c r="C2" s="347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27" t="s">
        <v>394</v>
      </c>
    </row>
    <row r="3" spans="1:88" s="176" customFormat="1" ht="25.5" customHeight="1">
      <c r="A3" s="348"/>
      <c r="B3" s="348"/>
      <c r="C3" s="350"/>
      <c r="D3" s="334" t="s">
        <v>373</v>
      </c>
      <c r="E3" s="327" t="s">
        <v>396</v>
      </c>
      <c r="F3" s="327" t="s">
        <v>398</v>
      </c>
      <c r="G3" s="327" t="s">
        <v>400</v>
      </c>
      <c r="H3" s="327" t="s">
        <v>402</v>
      </c>
      <c r="I3" s="327" t="s">
        <v>404</v>
      </c>
      <c r="J3" s="327" t="s">
        <v>405</v>
      </c>
      <c r="K3" s="327" t="s">
        <v>407</v>
      </c>
      <c r="L3" s="327" t="s">
        <v>409</v>
      </c>
      <c r="M3" s="327" t="s">
        <v>411</v>
      </c>
      <c r="N3" s="327" t="s">
        <v>413</v>
      </c>
      <c r="O3" s="327" t="s">
        <v>415</v>
      </c>
      <c r="P3" s="327" t="s">
        <v>417</v>
      </c>
      <c r="Q3" s="327" t="s">
        <v>419</v>
      </c>
      <c r="R3" s="327" t="s">
        <v>420</v>
      </c>
      <c r="S3" s="327" t="s">
        <v>421</v>
      </c>
      <c r="T3" s="327" t="s">
        <v>423</v>
      </c>
      <c r="U3" s="327" t="s">
        <v>424</v>
      </c>
      <c r="V3" s="327" t="s">
        <v>426</v>
      </c>
      <c r="W3" s="327" t="s">
        <v>428</v>
      </c>
      <c r="X3" s="327" t="s">
        <v>429</v>
      </c>
      <c r="Y3" s="334" t="s">
        <v>373</v>
      </c>
      <c r="Z3" s="327" t="s">
        <v>396</v>
      </c>
      <c r="AA3" s="327" t="s">
        <v>398</v>
      </c>
      <c r="AB3" s="327" t="s">
        <v>400</v>
      </c>
      <c r="AC3" s="327" t="s">
        <v>402</v>
      </c>
      <c r="AD3" s="327" t="s">
        <v>404</v>
      </c>
      <c r="AE3" s="327" t="s">
        <v>405</v>
      </c>
      <c r="AF3" s="327" t="s">
        <v>407</v>
      </c>
      <c r="AG3" s="327" t="s">
        <v>409</v>
      </c>
      <c r="AH3" s="327" t="s">
        <v>411</v>
      </c>
      <c r="AI3" s="327" t="s">
        <v>413</v>
      </c>
      <c r="AJ3" s="327" t="s">
        <v>415</v>
      </c>
      <c r="AK3" s="327" t="s">
        <v>417</v>
      </c>
      <c r="AL3" s="327" t="s">
        <v>419</v>
      </c>
      <c r="AM3" s="327" t="s">
        <v>420</v>
      </c>
      <c r="AN3" s="327" t="s">
        <v>421</v>
      </c>
      <c r="AO3" s="327" t="s">
        <v>423</v>
      </c>
      <c r="AP3" s="327" t="s">
        <v>424</v>
      </c>
      <c r="AQ3" s="327" t="s">
        <v>426</v>
      </c>
      <c r="AR3" s="327" t="s">
        <v>428</v>
      </c>
      <c r="AS3" s="327" t="s">
        <v>429</v>
      </c>
      <c r="AT3" s="334" t="s">
        <v>373</v>
      </c>
      <c r="AU3" s="327" t="s">
        <v>396</v>
      </c>
      <c r="AV3" s="327" t="s">
        <v>398</v>
      </c>
      <c r="AW3" s="327" t="s">
        <v>400</v>
      </c>
      <c r="AX3" s="327" t="s">
        <v>402</v>
      </c>
      <c r="AY3" s="327" t="s">
        <v>404</v>
      </c>
      <c r="AZ3" s="327" t="s">
        <v>405</v>
      </c>
      <c r="BA3" s="327" t="s">
        <v>407</v>
      </c>
      <c r="BB3" s="327" t="s">
        <v>409</v>
      </c>
      <c r="BC3" s="327" t="s">
        <v>411</v>
      </c>
      <c r="BD3" s="327" t="s">
        <v>413</v>
      </c>
      <c r="BE3" s="327" t="s">
        <v>415</v>
      </c>
      <c r="BF3" s="327" t="s">
        <v>417</v>
      </c>
      <c r="BG3" s="327" t="s">
        <v>419</v>
      </c>
      <c r="BH3" s="327" t="s">
        <v>420</v>
      </c>
      <c r="BI3" s="327" t="s">
        <v>421</v>
      </c>
      <c r="BJ3" s="327" t="s">
        <v>423</v>
      </c>
      <c r="BK3" s="327" t="s">
        <v>424</v>
      </c>
      <c r="BL3" s="327" t="s">
        <v>426</v>
      </c>
      <c r="BM3" s="327" t="s">
        <v>428</v>
      </c>
      <c r="BN3" s="327" t="s">
        <v>429</v>
      </c>
      <c r="BO3" s="334" t="s">
        <v>373</v>
      </c>
      <c r="BP3" s="327" t="s">
        <v>396</v>
      </c>
      <c r="BQ3" s="327" t="s">
        <v>398</v>
      </c>
      <c r="BR3" s="327" t="s">
        <v>400</v>
      </c>
      <c r="BS3" s="327" t="s">
        <v>402</v>
      </c>
      <c r="BT3" s="327" t="s">
        <v>404</v>
      </c>
      <c r="BU3" s="327" t="s">
        <v>405</v>
      </c>
      <c r="BV3" s="327" t="s">
        <v>407</v>
      </c>
      <c r="BW3" s="327" t="s">
        <v>409</v>
      </c>
      <c r="BX3" s="327" t="s">
        <v>411</v>
      </c>
      <c r="BY3" s="327" t="s">
        <v>413</v>
      </c>
      <c r="BZ3" s="327" t="s">
        <v>415</v>
      </c>
      <c r="CA3" s="327" t="s">
        <v>417</v>
      </c>
      <c r="CB3" s="327" t="s">
        <v>419</v>
      </c>
      <c r="CC3" s="327" t="s">
        <v>420</v>
      </c>
      <c r="CD3" s="327" t="s">
        <v>421</v>
      </c>
      <c r="CE3" s="327" t="s">
        <v>423</v>
      </c>
      <c r="CF3" s="327" t="s">
        <v>424</v>
      </c>
      <c r="CG3" s="327" t="s">
        <v>426</v>
      </c>
      <c r="CH3" s="327" t="s">
        <v>428</v>
      </c>
      <c r="CI3" s="327" t="s">
        <v>429</v>
      </c>
      <c r="CJ3" s="328"/>
    </row>
    <row r="4" spans="1:88" s="176" customFormat="1" ht="25.5" customHeight="1">
      <c r="A4" s="348"/>
      <c r="B4" s="348"/>
      <c r="C4" s="350"/>
      <c r="D4" s="334"/>
      <c r="E4" s="329"/>
      <c r="F4" s="329"/>
      <c r="G4" s="329"/>
      <c r="H4" s="329"/>
      <c r="I4" s="329"/>
      <c r="J4" s="329"/>
      <c r="K4" s="329"/>
      <c r="L4" s="329"/>
      <c r="M4" s="328"/>
      <c r="N4" s="329"/>
      <c r="O4" s="329"/>
      <c r="P4" s="329"/>
      <c r="Q4" s="329"/>
      <c r="R4" s="329"/>
      <c r="S4" s="329"/>
      <c r="T4" s="329"/>
      <c r="U4" s="329"/>
      <c r="V4" s="328"/>
      <c r="W4" s="328"/>
      <c r="X4" s="328"/>
      <c r="Y4" s="334"/>
      <c r="Z4" s="329"/>
      <c r="AA4" s="329"/>
      <c r="AB4" s="329"/>
      <c r="AC4" s="329"/>
      <c r="AD4" s="329"/>
      <c r="AE4" s="329"/>
      <c r="AF4" s="329"/>
      <c r="AG4" s="329"/>
      <c r="AH4" s="328"/>
      <c r="AI4" s="329"/>
      <c r="AJ4" s="329"/>
      <c r="AK4" s="329"/>
      <c r="AL4" s="329"/>
      <c r="AM4" s="329"/>
      <c r="AN4" s="329"/>
      <c r="AO4" s="329"/>
      <c r="AP4" s="329"/>
      <c r="AQ4" s="328"/>
      <c r="AR4" s="328"/>
      <c r="AS4" s="328"/>
      <c r="AT4" s="334"/>
      <c r="AU4" s="329"/>
      <c r="AV4" s="329"/>
      <c r="AW4" s="329"/>
      <c r="AX4" s="329"/>
      <c r="AY4" s="329"/>
      <c r="AZ4" s="329"/>
      <c r="BA4" s="329"/>
      <c r="BB4" s="329"/>
      <c r="BC4" s="328"/>
      <c r="BD4" s="329"/>
      <c r="BE4" s="329"/>
      <c r="BF4" s="329"/>
      <c r="BG4" s="329"/>
      <c r="BH4" s="329"/>
      <c r="BI4" s="329"/>
      <c r="BJ4" s="329"/>
      <c r="BK4" s="329"/>
      <c r="BL4" s="328"/>
      <c r="BM4" s="328"/>
      <c r="BN4" s="328"/>
      <c r="BO4" s="334"/>
      <c r="BP4" s="329"/>
      <c r="BQ4" s="329"/>
      <c r="BR4" s="329"/>
      <c r="BS4" s="329"/>
      <c r="BT4" s="329"/>
      <c r="BU4" s="329"/>
      <c r="BV4" s="329"/>
      <c r="BW4" s="329"/>
      <c r="BX4" s="328"/>
      <c r="BY4" s="329"/>
      <c r="BZ4" s="329"/>
      <c r="CA4" s="329"/>
      <c r="CB4" s="329"/>
      <c r="CC4" s="329"/>
      <c r="CD4" s="329"/>
      <c r="CE4" s="329"/>
      <c r="CF4" s="329"/>
      <c r="CG4" s="328"/>
      <c r="CH4" s="328"/>
      <c r="CI4" s="328"/>
      <c r="CJ4" s="328"/>
    </row>
    <row r="5" spans="1:88" s="176" customFormat="1" ht="25.5" customHeight="1">
      <c r="A5" s="348"/>
      <c r="B5" s="348"/>
      <c r="C5" s="350"/>
      <c r="D5" s="334"/>
      <c r="E5" s="329"/>
      <c r="F5" s="329"/>
      <c r="G5" s="329"/>
      <c r="H5" s="329"/>
      <c r="I5" s="329"/>
      <c r="J5" s="329"/>
      <c r="K5" s="329"/>
      <c r="L5" s="329"/>
      <c r="M5" s="328"/>
      <c r="N5" s="329"/>
      <c r="O5" s="329"/>
      <c r="P5" s="329"/>
      <c r="Q5" s="329"/>
      <c r="R5" s="329"/>
      <c r="S5" s="329"/>
      <c r="T5" s="329"/>
      <c r="U5" s="329"/>
      <c r="V5" s="328"/>
      <c r="W5" s="328"/>
      <c r="X5" s="328"/>
      <c r="Y5" s="334"/>
      <c r="Z5" s="329"/>
      <c r="AA5" s="329"/>
      <c r="AB5" s="329"/>
      <c r="AC5" s="329"/>
      <c r="AD5" s="329"/>
      <c r="AE5" s="329"/>
      <c r="AF5" s="329"/>
      <c r="AG5" s="329"/>
      <c r="AH5" s="328"/>
      <c r="AI5" s="329"/>
      <c r="AJ5" s="329"/>
      <c r="AK5" s="329"/>
      <c r="AL5" s="329"/>
      <c r="AM5" s="329"/>
      <c r="AN5" s="329"/>
      <c r="AO5" s="329"/>
      <c r="AP5" s="329"/>
      <c r="AQ5" s="328"/>
      <c r="AR5" s="328"/>
      <c r="AS5" s="328"/>
      <c r="AT5" s="334"/>
      <c r="AU5" s="329"/>
      <c r="AV5" s="329"/>
      <c r="AW5" s="329"/>
      <c r="AX5" s="329"/>
      <c r="AY5" s="329"/>
      <c r="AZ5" s="329"/>
      <c r="BA5" s="329"/>
      <c r="BB5" s="329"/>
      <c r="BC5" s="328"/>
      <c r="BD5" s="329"/>
      <c r="BE5" s="329"/>
      <c r="BF5" s="329"/>
      <c r="BG5" s="329"/>
      <c r="BH5" s="329"/>
      <c r="BI5" s="329"/>
      <c r="BJ5" s="329"/>
      <c r="BK5" s="329"/>
      <c r="BL5" s="328"/>
      <c r="BM5" s="328"/>
      <c r="BN5" s="328"/>
      <c r="BO5" s="334"/>
      <c r="BP5" s="329"/>
      <c r="BQ5" s="329"/>
      <c r="BR5" s="329"/>
      <c r="BS5" s="329"/>
      <c r="BT5" s="329"/>
      <c r="BU5" s="329"/>
      <c r="BV5" s="329"/>
      <c r="BW5" s="329"/>
      <c r="BX5" s="328"/>
      <c r="BY5" s="329"/>
      <c r="BZ5" s="329"/>
      <c r="CA5" s="329"/>
      <c r="CB5" s="329"/>
      <c r="CC5" s="329"/>
      <c r="CD5" s="329"/>
      <c r="CE5" s="329"/>
      <c r="CF5" s="329"/>
      <c r="CG5" s="328"/>
      <c r="CH5" s="328"/>
      <c r="CI5" s="328"/>
      <c r="CJ5" s="328"/>
    </row>
    <row r="6" spans="1:88" s="178" customFormat="1" ht="13.5">
      <c r="A6" s="349"/>
      <c r="B6" s="349"/>
      <c r="C6" s="352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28"/>
    </row>
    <row r="7" spans="1:88" s="276" customFormat="1" ht="12" customHeight="1">
      <c r="A7" s="271" t="s">
        <v>561</v>
      </c>
      <c r="B7" s="272" t="s">
        <v>562</v>
      </c>
      <c r="C7" s="273" t="s">
        <v>300</v>
      </c>
      <c r="D7" s="274">
        <f aca="true" t="shared" si="0" ref="D7:AI7">SUM(D8:D40)</f>
        <v>84182</v>
      </c>
      <c r="E7" s="274">
        <f t="shared" si="0"/>
        <v>40672</v>
      </c>
      <c r="F7" s="274">
        <f t="shared" si="0"/>
        <v>286</v>
      </c>
      <c r="G7" s="274">
        <f t="shared" si="0"/>
        <v>3233</v>
      </c>
      <c r="H7" s="290">
        <f t="shared" si="0"/>
        <v>10733</v>
      </c>
      <c r="I7" s="274">
        <f t="shared" si="0"/>
        <v>11320</v>
      </c>
      <c r="J7" s="274">
        <f t="shared" si="0"/>
        <v>3318</v>
      </c>
      <c r="K7" s="274">
        <f t="shared" si="0"/>
        <v>295</v>
      </c>
      <c r="L7" s="274">
        <f t="shared" si="0"/>
        <v>3302</v>
      </c>
      <c r="M7" s="274">
        <f t="shared" si="0"/>
        <v>2</v>
      </c>
      <c r="N7" s="274">
        <f t="shared" si="0"/>
        <v>366</v>
      </c>
      <c r="O7" s="274">
        <f t="shared" si="0"/>
        <v>818</v>
      </c>
      <c r="P7" s="274">
        <f t="shared" si="0"/>
        <v>0</v>
      </c>
      <c r="Q7" s="290">
        <f t="shared" si="0"/>
        <v>9492</v>
      </c>
      <c r="R7" s="274">
        <f t="shared" si="0"/>
        <v>0</v>
      </c>
      <c r="S7" s="274">
        <f t="shared" si="0"/>
        <v>14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14</v>
      </c>
      <c r="X7" s="274">
        <f t="shared" si="0"/>
        <v>317</v>
      </c>
      <c r="Y7" s="274">
        <f t="shared" si="0"/>
        <v>20164</v>
      </c>
      <c r="Z7" s="274">
        <f t="shared" si="0"/>
        <v>14406</v>
      </c>
      <c r="AA7" s="274">
        <f t="shared" si="0"/>
        <v>75</v>
      </c>
      <c r="AB7" s="274">
        <f t="shared" si="0"/>
        <v>1004</v>
      </c>
      <c r="AC7" s="274">
        <f t="shared" si="0"/>
        <v>534</v>
      </c>
      <c r="AD7" s="274">
        <f t="shared" si="0"/>
        <v>2972</v>
      </c>
      <c r="AE7" s="274">
        <f t="shared" si="0"/>
        <v>479</v>
      </c>
      <c r="AF7" s="274">
        <f t="shared" si="0"/>
        <v>49</v>
      </c>
      <c r="AG7" s="274">
        <f t="shared" si="0"/>
        <v>465</v>
      </c>
      <c r="AH7" s="274">
        <f t="shared" si="0"/>
        <v>0</v>
      </c>
      <c r="AI7" s="274">
        <f t="shared" si="0"/>
        <v>0</v>
      </c>
      <c r="AJ7" s="274">
        <f aca="true" t="shared" si="1" ref="AJ7:BO7">SUM(AJ8:AJ40)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9</v>
      </c>
      <c r="AS7" s="274">
        <f t="shared" si="1"/>
        <v>171</v>
      </c>
      <c r="AT7" s="290">
        <f t="shared" si="1"/>
        <v>39649</v>
      </c>
      <c r="AU7" s="274">
        <f t="shared" si="1"/>
        <v>6132</v>
      </c>
      <c r="AV7" s="274">
        <f t="shared" si="1"/>
        <v>52</v>
      </c>
      <c r="AW7" s="274">
        <f t="shared" si="1"/>
        <v>635</v>
      </c>
      <c r="AX7" s="274">
        <f t="shared" si="1"/>
        <v>8864</v>
      </c>
      <c r="AY7" s="274">
        <f t="shared" si="1"/>
        <v>7434</v>
      </c>
      <c r="AZ7" s="274">
        <f t="shared" si="1"/>
        <v>2821</v>
      </c>
      <c r="BA7" s="274">
        <f t="shared" si="1"/>
        <v>246</v>
      </c>
      <c r="BB7" s="274">
        <f t="shared" si="1"/>
        <v>2837</v>
      </c>
      <c r="BC7" s="274">
        <f t="shared" si="1"/>
        <v>0</v>
      </c>
      <c r="BD7" s="274">
        <f t="shared" si="1"/>
        <v>170</v>
      </c>
      <c r="BE7" s="274">
        <f t="shared" si="1"/>
        <v>818</v>
      </c>
      <c r="BF7" s="274">
        <f t="shared" si="1"/>
        <v>0</v>
      </c>
      <c r="BG7" s="290">
        <f t="shared" si="1"/>
        <v>9492</v>
      </c>
      <c r="BH7" s="274">
        <f t="shared" si="1"/>
        <v>0</v>
      </c>
      <c r="BI7" s="274">
        <f t="shared" si="1"/>
        <v>14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3</v>
      </c>
      <c r="BN7" s="290">
        <f t="shared" si="1"/>
        <v>131</v>
      </c>
      <c r="BO7" s="274">
        <f t="shared" si="1"/>
        <v>24369</v>
      </c>
      <c r="BP7" s="274">
        <f aca="true" t="shared" si="2" ref="BP7:CI7">SUM(BP8:BP40)</f>
        <v>20134</v>
      </c>
      <c r="BQ7" s="274">
        <f t="shared" si="2"/>
        <v>159</v>
      </c>
      <c r="BR7" s="274">
        <f t="shared" si="2"/>
        <v>1594</v>
      </c>
      <c r="BS7" s="274">
        <f t="shared" si="2"/>
        <v>1335</v>
      </c>
      <c r="BT7" s="274">
        <f t="shared" si="2"/>
        <v>914</v>
      </c>
      <c r="BU7" s="274">
        <f t="shared" si="2"/>
        <v>18</v>
      </c>
      <c r="BV7" s="274">
        <f t="shared" si="2"/>
        <v>0</v>
      </c>
      <c r="BW7" s="274">
        <f t="shared" si="2"/>
        <v>0</v>
      </c>
      <c r="BX7" s="274">
        <f t="shared" si="2"/>
        <v>2</v>
      </c>
      <c r="BY7" s="274">
        <f t="shared" si="2"/>
        <v>196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2</v>
      </c>
      <c r="CI7" s="274">
        <f t="shared" si="2"/>
        <v>15</v>
      </c>
      <c r="CJ7" s="287">
        <f>+COUNTIF(CJ8:CJ40,"有る")</f>
        <v>33</v>
      </c>
    </row>
    <row r="8" spans="1:88" s="283" customFormat="1" ht="12" customHeight="1">
      <c r="A8" s="277" t="s">
        <v>561</v>
      </c>
      <c r="B8" s="278" t="s">
        <v>563</v>
      </c>
      <c r="C8" s="277" t="s">
        <v>564</v>
      </c>
      <c r="D8" s="279">
        <f aca="true" t="shared" si="3" ref="D8:D24">SUM(Y8,AT8,BO8)</f>
        <v>20555</v>
      </c>
      <c r="E8" s="279">
        <f aca="true" t="shared" si="4" ref="E8:E23">SUM(Z8,AU8,BP8)</f>
        <v>11158</v>
      </c>
      <c r="F8" s="279">
        <f aca="true" t="shared" si="5" ref="F8:F23">SUM(AA8,AV8,BQ8)</f>
        <v>31</v>
      </c>
      <c r="G8" s="279">
        <f aca="true" t="shared" si="6" ref="G8:G23">SUM(AB8,AW8,BR8)</f>
        <v>149</v>
      </c>
      <c r="H8" s="302">
        <f aca="true" t="shared" si="7" ref="H8:H23">SUM(AC8,AX8,BS8)</f>
        <v>2654</v>
      </c>
      <c r="I8" s="279">
        <f aca="true" t="shared" si="8" ref="I8:I23">SUM(AD8,AY8,BT8)</f>
        <v>2825</v>
      </c>
      <c r="J8" s="279">
        <f aca="true" t="shared" si="9" ref="J8:J23">SUM(AE8,AZ8,BU8)</f>
        <v>822</v>
      </c>
      <c r="K8" s="279">
        <f aca="true" t="shared" si="10" ref="K8:K23">SUM(AF8,BA8,BV8)</f>
        <v>1</v>
      </c>
      <c r="L8" s="279">
        <f aca="true" t="shared" si="11" ref="L8:L23">SUM(AG8,BB8,BW8)</f>
        <v>851</v>
      </c>
      <c r="M8" s="279">
        <f aca="true" t="shared" si="12" ref="M8:M23">SUM(AH8,BC8,BX8)</f>
        <v>0</v>
      </c>
      <c r="N8" s="279">
        <f aca="true" t="shared" si="13" ref="N8:N23">SUM(AI8,BD8,BY8)</f>
        <v>152</v>
      </c>
      <c r="O8" s="279">
        <f aca="true" t="shared" si="14" ref="O8:O23">SUM(AJ8,BE8,BZ8)</f>
        <v>290</v>
      </c>
      <c r="P8" s="279">
        <f aca="true" t="shared" si="15" ref="P8:P23">SUM(AK8,BF8,CA8)</f>
        <v>0</v>
      </c>
      <c r="Q8" s="302">
        <f aca="true" t="shared" si="16" ref="Q8:Q23">SUM(AL8,BG8,CB8)</f>
        <v>1502</v>
      </c>
      <c r="R8" s="279">
        <f aca="true" t="shared" si="17" ref="R8:R23">SUM(AM8,BH8,CC8)</f>
        <v>0</v>
      </c>
      <c r="S8" s="279">
        <f aca="true" t="shared" si="18" ref="S8:S40">SUM(AN8,BI8,CD8)</f>
        <v>0</v>
      </c>
      <c r="T8" s="279">
        <f aca="true" t="shared" si="19" ref="T8:T40">SUM(AO8,BJ8,CE8)</f>
        <v>0</v>
      </c>
      <c r="U8" s="279">
        <f aca="true" t="shared" si="20" ref="U8:U40">SUM(AP8,BK8,CF8)</f>
        <v>0</v>
      </c>
      <c r="V8" s="279">
        <f aca="true" t="shared" si="21" ref="V8:V40">SUM(AQ8,BL8,CG8)</f>
        <v>0</v>
      </c>
      <c r="W8" s="279">
        <f aca="true" t="shared" si="22" ref="W8:W40">SUM(AR8,BM8,CH8)</f>
        <v>0</v>
      </c>
      <c r="X8" s="279">
        <f aca="true" t="shared" si="23" ref="X8:X40">SUM(AS8,BN8,CI8)</f>
        <v>120</v>
      </c>
      <c r="Y8" s="302">
        <f aca="true" t="shared" si="24" ref="Y8:Y40">SUM(Z8:AS8)</f>
        <v>3587</v>
      </c>
      <c r="Z8" s="279">
        <v>3494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302">
        <v>93</v>
      </c>
      <c r="AT8" s="302">
        <f>'施設資源化量内訳'!D8</f>
        <v>9686</v>
      </c>
      <c r="AU8" s="279">
        <f>'施設資源化量内訳'!E8</f>
        <v>1227</v>
      </c>
      <c r="AV8" s="279">
        <f>'施設資源化量内訳'!F8</f>
        <v>11</v>
      </c>
      <c r="AW8" s="279">
        <f>'施設資源化量内訳'!G8</f>
        <v>149</v>
      </c>
      <c r="AX8" s="302">
        <f>'施設資源化量内訳'!H8</f>
        <v>2304</v>
      </c>
      <c r="AY8" s="279">
        <f>'施設資源化量内訳'!I8</f>
        <v>2465</v>
      </c>
      <c r="AZ8" s="279">
        <f>'施設資源化量内訳'!J8</f>
        <v>822</v>
      </c>
      <c r="BA8" s="279">
        <f>'施設資源化量内訳'!K8</f>
        <v>1</v>
      </c>
      <c r="BB8" s="279">
        <f>'施設資源化量内訳'!L8</f>
        <v>851</v>
      </c>
      <c r="BC8" s="279">
        <f>'施設資源化量内訳'!M8</f>
        <v>0</v>
      </c>
      <c r="BD8" s="279">
        <f>'施設資源化量内訳'!N8</f>
        <v>44</v>
      </c>
      <c r="BE8" s="279">
        <f>'施設資源化量内訳'!O8</f>
        <v>290</v>
      </c>
      <c r="BF8" s="279">
        <f>'施設資源化量内訳'!P8</f>
        <v>0</v>
      </c>
      <c r="BG8" s="302">
        <f>'施設資源化量内訳'!Q8</f>
        <v>1502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302">
        <f>'施設資源化量内訳'!X8</f>
        <v>20</v>
      </c>
      <c r="BO8" s="279">
        <f aca="true" t="shared" si="25" ref="BO8:BO40">SUM(BP8:CI8)</f>
        <v>7282</v>
      </c>
      <c r="BP8" s="279">
        <v>6437</v>
      </c>
      <c r="BQ8" s="279">
        <v>20</v>
      </c>
      <c r="BR8" s="279">
        <v>0</v>
      </c>
      <c r="BS8" s="279">
        <v>350</v>
      </c>
      <c r="BT8" s="279">
        <v>360</v>
      </c>
      <c r="BU8" s="279">
        <v>0</v>
      </c>
      <c r="BV8" s="279">
        <v>0</v>
      </c>
      <c r="BW8" s="279">
        <v>0</v>
      </c>
      <c r="BX8" s="279">
        <v>0</v>
      </c>
      <c r="BY8" s="279">
        <v>108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7</v>
      </c>
      <c r="CJ8" s="288" t="s">
        <v>553</v>
      </c>
    </row>
    <row r="9" spans="1:88" s="282" customFormat="1" ht="12" customHeight="1">
      <c r="A9" s="277" t="s">
        <v>561</v>
      </c>
      <c r="B9" s="289" t="s">
        <v>565</v>
      </c>
      <c r="C9" s="277" t="s">
        <v>566</v>
      </c>
      <c r="D9" s="279">
        <f t="shared" si="3"/>
        <v>3521</v>
      </c>
      <c r="E9" s="279">
        <f t="shared" si="4"/>
        <v>1770</v>
      </c>
      <c r="F9" s="279">
        <f t="shared" si="5"/>
        <v>15</v>
      </c>
      <c r="G9" s="279">
        <f t="shared" si="6"/>
        <v>142</v>
      </c>
      <c r="H9" s="279">
        <f t="shared" si="7"/>
        <v>497</v>
      </c>
      <c r="I9" s="279">
        <f t="shared" si="8"/>
        <v>689</v>
      </c>
      <c r="J9" s="279">
        <f t="shared" si="9"/>
        <v>140</v>
      </c>
      <c r="K9" s="279">
        <f t="shared" si="10"/>
        <v>4</v>
      </c>
      <c r="L9" s="279">
        <f t="shared" si="11"/>
        <v>240</v>
      </c>
      <c r="M9" s="279">
        <f t="shared" si="12"/>
        <v>0</v>
      </c>
      <c r="N9" s="279">
        <f t="shared" si="13"/>
        <v>0</v>
      </c>
      <c r="O9" s="279">
        <f t="shared" si="14"/>
        <v>0</v>
      </c>
      <c r="P9" s="279">
        <f t="shared" si="15"/>
        <v>0</v>
      </c>
      <c r="Q9" s="279">
        <f t="shared" si="16"/>
        <v>0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0</v>
      </c>
      <c r="X9" s="279">
        <f t="shared" si="23"/>
        <v>24</v>
      </c>
      <c r="Y9" s="279">
        <f t="shared" si="24"/>
        <v>1452</v>
      </c>
      <c r="Z9" s="279">
        <v>1377</v>
      </c>
      <c r="AA9" s="279">
        <v>9</v>
      </c>
      <c r="AB9" s="279">
        <v>0</v>
      </c>
      <c r="AC9" s="279">
        <v>0</v>
      </c>
      <c r="AD9" s="279">
        <v>43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23</v>
      </c>
      <c r="AT9" s="279">
        <f>'施設資源化量内訳'!D9</f>
        <v>1582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142</v>
      </c>
      <c r="AX9" s="279">
        <f>'施設資源化量内訳'!H9</f>
        <v>442</v>
      </c>
      <c r="AY9" s="279">
        <f>'施設資源化量内訳'!I9</f>
        <v>613</v>
      </c>
      <c r="AZ9" s="279">
        <f>'施設資源化量内訳'!J9</f>
        <v>140</v>
      </c>
      <c r="BA9" s="279">
        <f>'施設資源化量内訳'!K9</f>
        <v>4</v>
      </c>
      <c r="BB9" s="279">
        <f>'施設資源化量内訳'!L9</f>
        <v>240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1</v>
      </c>
      <c r="BO9" s="279">
        <f t="shared" si="25"/>
        <v>487</v>
      </c>
      <c r="BP9" s="279">
        <v>393</v>
      </c>
      <c r="BQ9" s="279">
        <v>6</v>
      </c>
      <c r="BR9" s="279">
        <v>0</v>
      </c>
      <c r="BS9" s="279">
        <v>55</v>
      </c>
      <c r="BT9" s="279">
        <v>33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561</v>
      </c>
      <c r="B10" s="289" t="s">
        <v>567</v>
      </c>
      <c r="C10" s="277" t="s">
        <v>568</v>
      </c>
      <c r="D10" s="279">
        <f t="shared" si="3"/>
        <v>2669</v>
      </c>
      <c r="E10" s="279">
        <f t="shared" si="4"/>
        <v>443</v>
      </c>
      <c r="F10" s="279">
        <f t="shared" si="5"/>
        <v>0</v>
      </c>
      <c r="G10" s="279">
        <f t="shared" si="6"/>
        <v>177</v>
      </c>
      <c r="H10" s="279">
        <f t="shared" si="7"/>
        <v>262</v>
      </c>
      <c r="I10" s="279">
        <f t="shared" si="8"/>
        <v>90</v>
      </c>
      <c r="J10" s="279">
        <f t="shared" si="9"/>
        <v>3</v>
      </c>
      <c r="K10" s="279">
        <f t="shared" si="10"/>
        <v>0</v>
      </c>
      <c r="L10" s="279">
        <f t="shared" si="11"/>
        <v>0</v>
      </c>
      <c r="M10" s="279">
        <f t="shared" si="12"/>
        <v>0</v>
      </c>
      <c r="N10" s="279">
        <f t="shared" si="13"/>
        <v>0</v>
      </c>
      <c r="O10" s="279">
        <f t="shared" si="14"/>
        <v>0</v>
      </c>
      <c r="P10" s="279">
        <f t="shared" si="15"/>
        <v>0</v>
      </c>
      <c r="Q10" s="279">
        <f t="shared" si="16"/>
        <v>1654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40</v>
      </c>
      <c r="Y10" s="279">
        <f t="shared" si="24"/>
        <v>330</v>
      </c>
      <c r="Z10" s="279">
        <v>238</v>
      </c>
      <c r="AA10" s="279">
        <v>0</v>
      </c>
      <c r="AB10" s="279">
        <v>92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2008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242</v>
      </c>
      <c r="AY10" s="279">
        <f>'施設資源化量内訳'!I10</f>
        <v>72</v>
      </c>
      <c r="AZ10" s="279">
        <f>'施設資源化量内訳'!J10</f>
        <v>0</v>
      </c>
      <c r="BA10" s="279">
        <f>'施設資源化量内訳'!K10</f>
        <v>0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1654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40</v>
      </c>
      <c r="BO10" s="279">
        <f t="shared" si="25"/>
        <v>331</v>
      </c>
      <c r="BP10" s="279">
        <v>205</v>
      </c>
      <c r="BQ10" s="279">
        <v>0</v>
      </c>
      <c r="BR10" s="279">
        <v>85</v>
      </c>
      <c r="BS10" s="279">
        <v>20</v>
      </c>
      <c r="BT10" s="279">
        <v>18</v>
      </c>
      <c r="BU10" s="279">
        <v>3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561</v>
      </c>
      <c r="B11" s="289" t="s">
        <v>569</v>
      </c>
      <c r="C11" s="277" t="s">
        <v>570</v>
      </c>
      <c r="D11" s="279">
        <f t="shared" si="3"/>
        <v>6432</v>
      </c>
      <c r="E11" s="279">
        <f t="shared" si="4"/>
        <v>2592</v>
      </c>
      <c r="F11" s="279">
        <f t="shared" si="5"/>
        <v>31</v>
      </c>
      <c r="G11" s="279">
        <f t="shared" si="6"/>
        <v>881</v>
      </c>
      <c r="H11" s="279">
        <f t="shared" si="7"/>
        <v>561</v>
      </c>
      <c r="I11" s="279">
        <f t="shared" si="8"/>
        <v>896</v>
      </c>
      <c r="J11" s="279">
        <f t="shared" si="9"/>
        <v>841</v>
      </c>
      <c r="K11" s="279">
        <f t="shared" si="10"/>
        <v>220</v>
      </c>
      <c r="L11" s="279">
        <f t="shared" si="11"/>
        <v>366</v>
      </c>
      <c r="M11" s="279">
        <f t="shared" si="12"/>
        <v>0</v>
      </c>
      <c r="N11" s="279">
        <f t="shared" si="13"/>
        <v>3</v>
      </c>
      <c r="O11" s="279">
        <f t="shared" si="14"/>
        <v>0</v>
      </c>
      <c r="P11" s="279">
        <f t="shared" si="15"/>
        <v>0</v>
      </c>
      <c r="Q11" s="279">
        <f t="shared" si="16"/>
        <v>0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3</v>
      </c>
      <c r="X11" s="279">
        <f t="shared" si="23"/>
        <v>38</v>
      </c>
      <c r="Y11" s="279">
        <f t="shared" si="24"/>
        <v>846</v>
      </c>
      <c r="Z11" s="279"/>
      <c r="AA11" s="279">
        <v>0</v>
      </c>
      <c r="AB11" s="279">
        <v>0</v>
      </c>
      <c r="AC11" s="279">
        <v>0</v>
      </c>
      <c r="AD11" s="279">
        <v>846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1728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260</v>
      </c>
      <c r="AY11" s="279">
        <f>'施設資源化量内訳'!I11</f>
        <v>0</v>
      </c>
      <c r="AZ11" s="279">
        <f>'施設資源化量内訳'!J11</f>
        <v>841</v>
      </c>
      <c r="BA11" s="279">
        <f>'施設資源化量内訳'!K11</f>
        <v>220</v>
      </c>
      <c r="BB11" s="279">
        <f>'施設資源化量内訳'!L11</f>
        <v>366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3</v>
      </c>
      <c r="BN11" s="279">
        <f>'施設資源化量内訳'!X11</f>
        <v>38</v>
      </c>
      <c r="BO11" s="279">
        <f t="shared" si="25"/>
        <v>3858</v>
      </c>
      <c r="BP11" s="279">
        <v>2592</v>
      </c>
      <c r="BQ11" s="279">
        <v>31</v>
      </c>
      <c r="BR11" s="279">
        <v>881</v>
      </c>
      <c r="BS11" s="279">
        <v>301</v>
      </c>
      <c r="BT11" s="279">
        <v>50</v>
      </c>
      <c r="BU11" s="279">
        <v>0</v>
      </c>
      <c r="BV11" s="279">
        <v>0</v>
      </c>
      <c r="BW11" s="279">
        <v>0</v>
      </c>
      <c r="BX11" s="279">
        <v>0</v>
      </c>
      <c r="BY11" s="279">
        <v>3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561</v>
      </c>
      <c r="B12" s="278" t="s">
        <v>571</v>
      </c>
      <c r="C12" s="277" t="s">
        <v>572</v>
      </c>
      <c r="D12" s="291">
        <f t="shared" si="3"/>
        <v>6262</v>
      </c>
      <c r="E12" s="291">
        <f t="shared" si="4"/>
        <v>4029</v>
      </c>
      <c r="F12" s="291">
        <f t="shared" si="5"/>
        <v>38</v>
      </c>
      <c r="G12" s="291">
        <f t="shared" si="6"/>
        <v>0</v>
      </c>
      <c r="H12" s="291">
        <f t="shared" si="7"/>
        <v>619</v>
      </c>
      <c r="I12" s="291">
        <f t="shared" si="8"/>
        <v>723</v>
      </c>
      <c r="J12" s="291">
        <f t="shared" si="9"/>
        <v>208</v>
      </c>
      <c r="K12" s="291">
        <f t="shared" si="10"/>
        <v>0</v>
      </c>
      <c r="L12" s="291">
        <f t="shared" si="11"/>
        <v>621</v>
      </c>
      <c r="M12" s="291">
        <f t="shared" si="12"/>
        <v>0</v>
      </c>
      <c r="N12" s="291">
        <f t="shared" si="13"/>
        <v>23</v>
      </c>
      <c r="O12" s="291">
        <f t="shared" si="14"/>
        <v>0</v>
      </c>
      <c r="P12" s="291">
        <f t="shared" si="15"/>
        <v>0</v>
      </c>
      <c r="Q12" s="291">
        <f t="shared" si="16"/>
        <v>0</v>
      </c>
      <c r="R12" s="291">
        <f t="shared" si="17"/>
        <v>0</v>
      </c>
      <c r="S12" s="291">
        <f t="shared" si="18"/>
        <v>0</v>
      </c>
      <c r="T12" s="291">
        <f t="shared" si="19"/>
        <v>0</v>
      </c>
      <c r="U12" s="291">
        <f t="shared" si="20"/>
        <v>0</v>
      </c>
      <c r="V12" s="291">
        <f t="shared" si="21"/>
        <v>0</v>
      </c>
      <c r="W12" s="291">
        <f t="shared" si="22"/>
        <v>0</v>
      </c>
      <c r="X12" s="291">
        <f t="shared" si="23"/>
        <v>1</v>
      </c>
      <c r="Y12" s="291">
        <f t="shared" si="24"/>
        <v>0</v>
      </c>
      <c r="Z12" s="291">
        <v>0</v>
      </c>
      <c r="AA12" s="291">
        <v>0</v>
      </c>
      <c r="AB12" s="291">
        <v>0</v>
      </c>
      <c r="AC12" s="291">
        <v>0</v>
      </c>
      <c r="AD12" s="291">
        <v>0</v>
      </c>
      <c r="AE12" s="291">
        <v>0</v>
      </c>
      <c r="AF12" s="291">
        <v>0</v>
      </c>
      <c r="AG12" s="291">
        <v>0</v>
      </c>
      <c r="AH12" s="291">
        <v>0</v>
      </c>
      <c r="AI12" s="291">
        <v>0</v>
      </c>
      <c r="AJ12" s="291" t="s">
        <v>552</v>
      </c>
      <c r="AK12" s="291" t="s">
        <v>552</v>
      </c>
      <c r="AL12" s="291" t="s">
        <v>552</v>
      </c>
      <c r="AM12" s="291" t="s">
        <v>552</v>
      </c>
      <c r="AN12" s="291" t="s">
        <v>552</v>
      </c>
      <c r="AO12" s="291" t="s">
        <v>552</v>
      </c>
      <c r="AP12" s="291" t="s">
        <v>552</v>
      </c>
      <c r="AQ12" s="291" t="s">
        <v>552</v>
      </c>
      <c r="AR12" s="291">
        <v>0</v>
      </c>
      <c r="AS12" s="291">
        <v>0</v>
      </c>
      <c r="AT12" s="291">
        <f>'施設資源化量内訳'!D12</f>
        <v>4593</v>
      </c>
      <c r="AU12" s="291">
        <f>'施設資源化量内訳'!E12</f>
        <v>2481</v>
      </c>
      <c r="AV12" s="291">
        <f>'施設資源化量内訳'!F12</f>
        <v>24</v>
      </c>
      <c r="AW12" s="291">
        <f>'施設資源化量内訳'!G12</f>
        <v>0</v>
      </c>
      <c r="AX12" s="291">
        <f>'施設資源化量内訳'!H12</f>
        <v>559</v>
      </c>
      <c r="AY12" s="291">
        <f>'施設資源化量内訳'!I12</f>
        <v>677</v>
      </c>
      <c r="AZ12" s="291">
        <f>'施設資源化量内訳'!J12</f>
        <v>208</v>
      </c>
      <c r="BA12" s="291">
        <f>'施設資源化量内訳'!K12</f>
        <v>0</v>
      </c>
      <c r="BB12" s="291">
        <f>'施設資源化量内訳'!L12</f>
        <v>621</v>
      </c>
      <c r="BC12" s="291">
        <f>'施設資源化量内訳'!M12</f>
        <v>0</v>
      </c>
      <c r="BD12" s="291">
        <f>'施設資源化量内訳'!N12</f>
        <v>23</v>
      </c>
      <c r="BE12" s="291">
        <f>'施設資源化量内訳'!O12</f>
        <v>0</v>
      </c>
      <c r="BF12" s="291">
        <f>'施設資源化量内訳'!P12</f>
        <v>0</v>
      </c>
      <c r="BG12" s="291">
        <f>'施設資源化量内訳'!Q12</f>
        <v>0</v>
      </c>
      <c r="BH12" s="291">
        <f>'施設資源化量内訳'!R12</f>
        <v>0</v>
      </c>
      <c r="BI12" s="291">
        <f>'施設資源化量内訳'!S12</f>
        <v>0</v>
      </c>
      <c r="BJ12" s="291">
        <f>'施設資源化量内訳'!T12</f>
        <v>0</v>
      </c>
      <c r="BK12" s="291">
        <f>'施設資源化量内訳'!U12</f>
        <v>0</v>
      </c>
      <c r="BL12" s="291">
        <f>'施設資源化量内訳'!V12</f>
        <v>0</v>
      </c>
      <c r="BM12" s="291">
        <f>'施設資源化量内訳'!W12</f>
        <v>0</v>
      </c>
      <c r="BN12" s="291">
        <f>'施設資源化量内訳'!X12</f>
        <v>0</v>
      </c>
      <c r="BO12" s="291">
        <f t="shared" si="25"/>
        <v>1669</v>
      </c>
      <c r="BP12" s="291">
        <v>1548</v>
      </c>
      <c r="BQ12" s="291">
        <v>14</v>
      </c>
      <c r="BR12" s="291">
        <v>0</v>
      </c>
      <c r="BS12" s="291">
        <v>60</v>
      </c>
      <c r="BT12" s="291">
        <v>46</v>
      </c>
      <c r="BU12" s="291">
        <v>0</v>
      </c>
      <c r="BV12" s="291">
        <v>0</v>
      </c>
      <c r="BW12" s="291">
        <v>0</v>
      </c>
      <c r="BX12" s="291">
        <v>0</v>
      </c>
      <c r="BY12" s="291">
        <v>0</v>
      </c>
      <c r="BZ12" s="291" t="s">
        <v>552</v>
      </c>
      <c r="CA12" s="291" t="s">
        <v>552</v>
      </c>
      <c r="CB12" s="291" t="s">
        <v>552</v>
      </c>
      <c r="CC12" s="291" t="s">
        <v>552</v>
      </c>
      <c r="CD12" s="291" t="s">
        <v>552</v>
      </c>
      <c r="CE12" s="291" t="s">
        <v>552</v>
      </c>
      <c r="CF12" s="291" t="s">
        <v>552</v>
      </c>
      <c r="CG12" s="291" t="s">
        <v>552</v>
      </c>
      <c r="CH12" s="291">
        <v>0</v>
      </c>
      <c r="CI12" s="291">
        <v>1</v>
      </c>
      <c r="CJ12" s="325" t="s">
        <v>553</v>
      </c>
    </row>
    <row r="13" spans="1:88" s="282" customFormat="1" ht="12" customHeight="1">
      <c r="A13" s="277" t="s">
        <v>561</v>
      </c>
      <c r="B13" s="278" t="s">
        <v>573</v>
      </c>
      <c r="C13" s="277" t="s">
        <v>574</v>
      </c>
      <c r="D13" s="291">
        <f t="shared" si="3"/>
        <v>1399</v>
      </c>
      <c r="E13" s="291">
        <f t="shared" si="4"/>
        <v>656</v>
      </c>
      <c r="F13" s="291">
        <f t="shared" si="5"/>
        <v>6</v>
      </c>
      <c r="G13" s="291">
        <f t="shared" si="6"/>
        <v>0</v>
      </c>
      <c r="H13" s="291">
        <f t="shared" si="7"/>
        <v>422</v>
      </c>
      <c r="I13" s="291">
        <f t="shared" si="8"/>
        <v>226</v>
      </c>
      <c r="J13" s="291">
        <f t="shared" si="9"/>
        <v>84</v>
      </c>
      <c r="K13" s="291">
        <f t="shared" si="10"/>
        <v>5</v>
      </c>
      <c r="L13" s="291">
        <f t="shared" si="11"/>
        <v>0</v>
      </c>
      <c r="M13" s="291">
        <f t="shared" si="12"/>
        <v>0</v>
      </c>
      <c r="N13" s="291">
        <f t="shared" si="13"/>
        <v>0</v>
      </c>
      <c r="O13" s="291">
        <f t="shared" si="14"/>
        <v>0</v>
      </c>
      <c r="P13" s="291">
        <f t="shared" si="15"/>
        <v>0</v>
      </c>
      <c r="Q13" s="291">
        <f t="shared" si="16"/>
        <v>0</v>
      </c>
      <c r="R13" s="291">
        <f t="shared" si="17"/>
        <v>0</v>
      </c>
      <c r="S13" s="291">
        <f t="shared" si="18"/>
        <v>0</v>
      </c>
      <c r="T13" s="291">
        <f t="shared" si="19"/>
        <v>0</v>
      </c>
      <c r="U13" s="291">
        <f t="shared" si="20"/>
        <v>0</v>
      </c>
      <c r="V13" s="291">
        <f t="shared" si="21"/>
        <v>0</v>
      </c>
      <c r="W13" s="291">
        <f t="shared" si="22"/>
        <v>0</v>
      </c>
      <c r="X13" s="291">
        <f t="shared" si="23"/>
        <v>0</v>
      </c>
      <c r="Y13" s="291">
        <f t="shared" si="24"/>
        <v>654</v>
      </c>
      <c r="Z13" s="291">
        <v>648</v>
      </c>
      <c r="AA13" s="291">
        <v>6</v>
      </c>
      <c r="AB13" s="291">
        <v>0</v>
      </c>
      <c r="AC13" s="291">
        <v>0</v>
      </c>
      <c r="AD13" s="291">
        <v>0</v>
      </c>
      <c r="AE13" s="291">
        <v>0</v>
      </c>
      <c r="AF13" s="291">
        <v>0</v>
      </c>
      <c r="AG13" s="291">
        <v>0</v>
      </c>
      <c r="AH13" s="291">
        <v>0</v>
      </c>
      <c r="AI13" s="291">
        <v>0</v>
      </c>
      <c r="AJ13" s="291" t="s">
        <v>552</v>
      </c>
      <c r="AK13" s="291" t="s">
        <v>552</v>
      </c>
      <c r="AL13" s="291" t="s">
        <v>552</v>
      </c>
      <c r="AM13" s="291" t="s">
        <v>552</v>
      </c>
      <c r="AN13" s="291" t="s">
        <v>552</v>
      </c>
      <c r="AO13" s="291" t="s">
        <v>552</v>
      </c>
      <c r="AP13" s="291" t="s">
        <v>552</v>
      </c>
      <c r="AQ13" s="291" t="s">
        <v>552</v>
      </c>
      <c r="AR13" s="291">
        <v>0</v>
      </c>
      <c r="AS13" s="291">
        <v>0</v>
      </c>
      <c r="AT13" s="291">
        <f>'施設資源化量内訳'!D13</f>
        <v>732</v>
      </c>
      <c r="AU13" s="291">
        <f>'施設資源化量内訳'!E13</f>
        <v>0</v>
      </c>
      <c r="AV13" s="291">
        <f>'施設資源化量内訳'!F13</f>
        <v>0</v>
      </c>
      <c r="AW13" s="291">
        <f>'施設資源化量内訳'!G13</f>
        <v>0</v>
      </c>
      <c r="AX13" s="291">
        <f>'施設資源化量内訳'!H13</f>
        <v>417</v>
      </c>
      <c r="AY13" s="291">
        <f>'施設資源化量内訳'!I13</f>
        <v>226</v>
      </c>
      <c r="AZ13" s="291">
        <f>'施設資源化量内訳'!J13</f>
        <v>84</v>
      </c>
      <c r="BA13" s="291">
        <f>'施設資源化量内訳'!K13</f>
        <v>5</v>
      </c>
      <c r="BB13" s="291">
        <f>'施設資源化量内訳'!L13</f>
        <v>0</v>
      </c>
      <c r="BC13" s="291">
        <f>'施設資源化量内訳'!M13</f>
        <v>0</v>
      </c>
      <c r="BD13" s="291">
        <f>'施設資源化量内訳'!N13</f>
        <v>0</v>
      </c>
      <c r="BE13" s="291">
        <f>'施設資源化量内訳'!O13</f>
        <v>0</v>
      </c>
      <c r="BF13" s="291">
        <f>'施設資源化量内訳'!P13</f>
        <v>0</v>
      </c>
      <c r="BG13" s="291">
        <f>'施設資源化量内訳'!Q13</f>
        <v>0</v>
      </c>
      <c r="BH13" s="291">
        <f>'施設資源化量内訳'!R13</f>
        <v>0</v>
      </c>
      <c r="BI13" s="291">
        <f>'施設資源化量内訳'!S13</f>
        <v>0</v>
      </c>
      <c r="BJ13" s="291">
        <f>'施設資源化量内訳'!T13</f>
        <v>0</v>
      </c>
      <c r="BK13" s="291">
        <f>'施設資源化量内訳'!U13</f>
        <v>0</v>
      </c>
      <c r="BL13" s="291">
        <f>'施設資源化量内訳'!V13</f>
        <v>0</v>
      </c>
      <c r="BM13" s="291">
        <f>'施設資源化量内訳'!W13</f>
        <v>0</v>
      </c>
      <c r="BN13" s="291">
        <f>'施設資源化量内訳'!X13</f>
        <v>0</v>
      </c>
      <c r="BO13" s="291">
        <f t="shared" si="25"/>
        <v>13</v>
      </c>
      <c r="BP13" s="291">
        <v>8</v>
      </c>
      <c r="BQ13" s="291">
        <v>0</v>
      </c>
      <c r="BR13" s="291">
        <v>0</v>
      </c>
      <c r="BS13" s="291">
        <v>5</v>
      </c>
      <c r="BT13" s="291">
        <v>0</v>
      </c>
      <c r="BU13" s="291">
        <v>0</v>
      </c>
      <c r="BV13" s="291">
        <v>0</v>
      </c>
      <c r="BW13" s="291">
        <v>0</v>
      </c>
      <c r="BX13" s="291">
        <v>0</v>
      </c>
      <c r="BY13" s="291">
        <v>0</v>
      </c>
      <c r="BZ13" s="291" t="s">
        <v>552</v>
      </c>
      <c r="CA13" s="291" t="s">
        <v>552</v>
      </c>
      <c r="CB13" s="291" t="s">
        <v>552</v>
      </c>
      <c r="CC13" s="291" t="s">
        <v>552</v>
      </c>
      <c r="CD13" s="291" t="s">
        <v>552</v>
      </c>
      <c r="CE13" s="291" t="s">
        <v>552</v>
      </c>
      <c r="CF13" s="291" t="s">
        <v>552</v>
      </c>
      <c r="CG13" s="291" t="s">
        <v>552</v>
      </c>
      <c r="CH13" s="291">
        <v>0</v>
      </c>
      <c r="CI13" s="291">
        <v>0</v>
      </c>
      <c r="CJ13" s="325" t="s">
        <v>553</v>
      </c>
    </row>
    <row r="14" spans="1:88" s="282" customFormat="1" ht="12" customHeight="1">
      <c r="A14" s="277" t="s">
        <v>561</v>
      </c>
      <c r="B14" s="278" t="s">
        <v>575</v>
      </c>
      <c r="C14" s="277" t="s">
        <v>576</v>
      </c>
      <c r="D14" s="291">
        <f t="shared" si="3"/>
        <v>2068</v>
      </c>
      <c r="E14" s="291">
        <f t="shared" si="4"/>
        <v>926</v>
      </c>
      <c r="F14" s="291">
        <f t="shared" si="5"/>
        <v>2</v>
      </c>
      <c r="G14" s="291">
        <f t="shared" si="6"/>
        <v>226</v>
      </c>
      <c r="H14" s="291">
        <f t="shared" si="7"/>
        <v>370</v>
      </c>
      <c r="I14" s="291">
        <f t="shared" si="8"/>
        <v>320</v>
      </c>
      <c r="J14" s="291">
        <f t="shared" si="9"/>
        <v>66</v>
      </c>
      <c r="K14" s="291">
        <f t="shared" si="10"/>
        <v>0</v>
      </c>
      <c r="L14" s="291">
        <f t="shared" si="11"/>
        <v>158</v>
      </c>
      <c r="M14" s="291">
        <f t="shared" si="12"/>
        <v>0</v>
      </c>
      <c r="N14" s="291">
        <f t="shared" si="13"/>
        <v>0</v>
      </c>
      <c r="O14" s="291">
        <f t="shared" si="14"/>
        <v>0</v>
      </c>
      <c r="P14" s="291">
        <f t="shared" si="15"/>
        <v>0</v>
      </c>
      <c r="Q14" s="291">
        <f t="shared" si="16"/>
        <v>0</v>
      </c>
      <c r="R14" s="291">
        <f t="shared" si="17"/>
        <v>0</v>
      </c>
      <c r="S14" s="291">
        <f t="shared" si="18"/>
        <v>0</v>
      </c>
      <c r="T14" s="291">
        <f t="shared" si="19"/>
        <v>0</v>
      </c>
      <c r="U14" s="291">
        <f t="shared" si="20"/>
        <v>0</v>
      </c>
      <c r="V14" s="291">
        <f t="shared" si="21"/>
        <v>0</v>
      </c>
      <c r="W14" s="291">
        <f t="shared" si="22"/>
        <v>0</v>
      </c>
      <c r="X14" s="291">
        <f t="shared" si="23"/>
        <v>0</v>
      </c>
      <c r="Y14" s="291">
        <f t="shared" si="24"/>
        <v>1470</v>
      </c>
      <c r="Z14" s="291">
        <v>699</v>
      </c>
      <c r="AA14" s="291">
        <v>0</v>
      </c>
      <c r="AB14" s="291">
        <v>168</v>
      </c>
      <c r="AC14" s="291">
        <v>77</v>
      </c>
      <c r="AD14" s="291">
        <v>302</v>
      </c>
      <c r="AE14" s="291">
        <v>66</v>
      </c>
      <c r="AF14" s="291">
        <v>0</v>
      </c>
      <c r="AG14" s="291">
        <v>158</v>
      </c>
      <c r="AH14" s="291">
        <v>0</v>
      </c>
      <c r="AI14" s="291">
        <v>0</v>
      </c>
      <c r="AJ14" s="291" t="s">
        <v>552</v>
      </c>
      <c r="AK14" s="291" t="s">
        <v>552</v>
      </c>
      <c r="AL14" s="291" t="s">
        <v>552</v>
      </c>
      <c r="AM14" s="291" t="s">
        <v>552</v>
      </c>
      <c r="AN14" s="291" t="s">
        <v>552</v>
      </c>
      <c r="AO14" s="291" t="s">
        <v>552</v>
      </c>
      <c r="AP14" s="291" t="s">
        <v>552</v>
      </c>
      <c r="AQ14" s="291" t="s">
        <v>552</v>
      </c>
      <c r="AR14" s="291">
        <v>0</v>
      </c>
      <c r="AS14" s="291">
        <v>0</v>
      </c>
      <c r="AT14" s="291">
        <f>'施設資源化量内訳'!D14</f>
        <v>272</v>
      </c>
      <c r="AU14" s="291">
        <f>'施設資源化量内訳'!E14</f>
        <v>0</v>
      </c>
      <c r="AV14" s="291">
        <f>'施設資源化量内訳'!F14</f>
        <v>0</v>
      </c>
      <c r="AW14" s="291">
        <f>'施設資源化量内訳'!G14</f>
        <v>0</v>
      </c>
      <c r="AX14" s="291">
        <f>'施設資源化量内訳'!H14</f>
        <v>272</v>
      </c>
      <c r="AY14" s="291">
        <f>'施設資源化量内訳'!I14</f>
        <v>0</v>
      </c>
      <c r="AZ14" s="291">
        <f>'施設資源化量内訳'!J14</f>
        <v>0</v>
      </c>
      <c r="BA14" s="291">
        <f>'施設資源化量内訳'!K14</f>
        <v>0</v>
      </c>
      <c r="BB14" s="291">
        <f>'施設資源化量内訳'!L14</f>
        <v>0</v>
      </c>
      <c r="BC14" s="291">
        <f>'施設資源化量内訳'!M14</f>
        <v>0</v>
      </c>
      <c r="BD14" s="291">
        <f>'施設資源化量内訳'!N14</f>
        <v>0</v>
      </c>
      <c r="BE14" s="291">
        <f>'施設資源化量内訳'!O14</f>
        <v>0</v>
      </c>
      <c r="BF14" s="291">
        <f>'施設資源化量内訳'!P14</f>
        <v>0</v>
      </c>
      <c r="BG14" s="291">
        <f>'施設資源化量内訳'!Q14</f>
        <v>0</v>
      </c>
      <c r="BH14" s="291">
        <f>'施設資源化量内訳'!R14</f>
        <v>0</v>
      </c>
      <c r="BI14" s="291">
        <f>'施設資源化量内訳'!S14</f>
        <v>0</v>
      </c>
      <c r="BJ14" s="291">
        <f>'施設資源化量内訳'!T14</f>
        <v>0</v>
      </c>
      <c r="BK14" s="291">
        <f>'施設資源化量内訳'!U14</f>
        <v>0</v>
      </c>
      <c r="BL14" s="291">
        <f>'施設資源化量内訳'!V14</f>
        <v>0</v>
      </c>
      <c r="BM14" s="291">
        <f>'施設資源化量内訳'!W14</f>
        <v>0</v>
      </c>
      <c r="BN14" s="291">
        <f>'施設資源化量内訳'!X14</f>
        <v>0</v>
      </c>
      <c r="BO14" s="291">
        <f t="shared" si="25"/>
        <v>326</v>
      </c>
      <c r="BP14" s="291">
        <v>227</v>
      </c>
      <c r="BQ14" s="291">
        <v>2</v>
      </c>
      <c r="BR14" s="291">
        <v>58</v>
      </c>
      <c r="BS14" s="291">
        <v>21</v>
      </c>
      <c r="BT14" s="291">
        <v>18</v>
      </c>
      <c r="BU14" s="291">
        <v>0</v>
      </c>
      <c r="BV14" s="291">
        <v>0</v>
      </c>
      <c r="BW14" s="291">
        <v>0</v>
      </c>
      <c r="BX14" s="291">
        <v>0</v>
      </c>
      <c r="BY14" s="291">
        <v>0</v>
      </c>
      <c r="BZ14" s="291" t="s">
        <v>552</v>
      </c>
      <c r="CA14" s="291" t="s">
        <v>552</v>
      </c>
      <c r="CB14" s="291" t="s">
        <v>552</v>
      </c>
      <c r="CC14" s="291" t="s">
        <v>552</v>
      </c>
      <c r="CD14" s="291" t="s">
        <v>552</v>
      </c>
      <c r="CE14" s="291" t="s">
        <v>552</v>
      </c>
      <c r="CF14" s="291" t="s">
        <v>552</v>
      </c>
      <c r="CG14" s="291" t="s">
        <v>552</v>
      </c>
      <c r="CH14" s="291">
        <v>0</v>
      </c>
      <c r="CI14" s="291">
        <v>0</v>
      </c>
      <c r="CJ14" s="325" t="s">
        <v>553</v>
      </c>
    </row>
    <row r="15" spans="1:88" s="282" customFormat="1" ht="12" customHeight="1">
      <c r="A15" s="277" t="s">
        <v>561</v>
      </c>
      <c r="B15" s="278" t="s">
        <v>577</v>
      </c>
      <c r="C15" s="277" t="s">
        <v>578</v>
      </c>
      <c r="D15" s="291">
        <f t="shared" si="3"/>
        <v>5734</v>
      </c>
      <c r="E15" s="291">
        <f t="shared" si="4"/>
        <v>2912</v>
      </c>
      <c r="F15" s="291">
        <f t="shared" si="5"/>
        <v>21</v>
      </c>
      <c r="G15" s="291">
        <f t="shared" si="6"/>
        <v>689</v>
      </c>
      <c r="H15" s="291">
        <f t="shared" si="7"/>
        <v>407</v>
      </c>
      <c r="I15" s="291">
        <f t="shared" si="8"/>
        <v>1088</v>
      </c>
      <c r="J15" s="291">
        <f t="shared" si="9"/>
        <v>230</v>
      </c>
      <c r="K15" s="291">
        <f t="shared" si="10"/>
        <v>3</v>
      </c>
      <c r="L15" s="291">
        <f t="shared" si="11"/>
        <v>384</v>
      </c>
      <c r="M15" s="291">
        <f t="shared" si="12"/>
        <v>0</v>
      </c>
      <c r="N15" s="291">
        <f t="shared" si="13"/>
        <v>0</v>
      </c>
      <c r="O15" s="291">
        <f t="shared" si="14"/>
        <v>0</v>
      </c>
      <c r="P15" s="291">
        <f t="shared" si="15"/>
        <v>0</v>
      </c>
      <c r="Q15" s="291">
        <f t="shared" si="16"/>
        <v>0</v>
      </c>
      <c r="R15" s="291">
        <f t="shared" si="17"/>
        <v>0</v>
      </c>
      <c r="S15" s="291">
        <f t="shared" si="18"/>
        <v>0</v>
      </c>
      <c r="T15" s="291">
        <f t="shared" si="19"/>
        <v>0</v>
      </c>
      <c r="U15" s="291">
        <f t="shared" si="20"/>
        <v>0</v>
      </c>
      <c r="V15" s="291">
        <f t="shared" si="21"/>
        <v>0</v>
      </c>
      <c r="W15" s="291">
        <f t="shared" si="22"/>
        <v>0</v>
      </c>
      <c r="X15" s="291">
        <f t="shared" si="23"/>
        <v>0</v>
      </c>
      <c r="Y15" s="291">
        <f t="shared" si="24"/>
        <v>1148</v>
      </c>
      <c r="Z15" s="291">
        <v>887</v>
      </c>
      <c r="AA15" s="291">
        <v>5</v>
      </c>
      <c r="AB15" s="291">
        <v>256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 t="s">
        <v>552</v>
      </c>
      <c r="AK15" s="291" t="s">
        <v>552</v>
      </c>
      <c r="AL15" s="291" t="s">
        <v>552</v>
      </c>
      <c r="AM15" s="291" t="s">
        <v>552</v>
      </c>
      <c r="AN15" s="291" t="s">
        <v>552</v>
      </c>
      <c r="AO15" s="291" t="s">
        <v>552</v>
      </c>
      <c r="AP15" s="291" t="s">
        <v>552</v>
      </c>
      <c r="AQ15" s="291" t="s">
        <v>552</v>
      </c>
      <c r="AR15" s="291">
        <v>0</v>
      </c>
      <c r="AS15" s="291">
        <v>0</v>
      </c>
      <c r="AT15" s="291">
        <f>'施設資源化量内訳'!D15</f>
        <v>2427</v>
      </c>
      <c r="AU15" s="291">
        <f>'施設資源化量内訳'!E15</f>
        <v>259</v>
      </c>
      <c r="AV15" s="291">
        <f>'施設資源化量内訳'!F15</f>
        <v>4</v>
      </c>
      <c r="AW15" s="291">
        <f>'施設資源化量内訳'!G15</f>
        <v>76</v>
      </c>
      <c r="AX15" s="291">
        <f>'施設資源化量内訳'!H15</f>
        <v>393</v>
      </c>
      <c r="AY15" s="291">
        <f>'施設資源化量内訳'!I15</f>
        <v>1078</v>
      </c>
      <c r="AZ15" s="291">
        <f>'施設資源化量内訳'!J15</f>
        <v>230</v>
      </c>
      <c r="BA15" s="291">
        <f>'施設資源化量内訳'!K15</f>
        <v>3</v>
      </c>
      <c r="BB15" s="291">
        <f>'施設資源化量内訳'!L15</f>
        <v>384</v>
      </c>
      <c r="BC15" s="291">
        <f>'施設資源化量内訳'!M15</f>
        <v>0</v>
      </c>
      <c r="BD15" s="291">
        <f>'施設資源化量内訳'!N15</f>
        <v>0</v>
      </c>
      <c r="BE15" s="291">
        <f>'施設資源化量内訳'!O15</f>
        <v>0</v>
      </c>
      <c r="BF15" s="291">
        <f>'施設資源化量内訳'!P15</f>
        <v>0</v>
      </c>
      <c r="BG15" s="291">
        <f>'施設資源化量内訳'!Q15</f>
        <v>0</v>
      </c>
      <c r="BH15" s="291">
        <f>'施設資源化量内訳'!R15</f>
        <v>0</v>
      </c>
      <c r="BI15" s="291">
        <f>'施設資源化量内訳'!S15</f>
        <v>0</v>
      </c>
      <c r="BJ15" s="291">
        <f>'施設資源化量内訳'!T15</f>
        <v>0</v>
      </c>
      <c r="BK15" s="291">
        <f>'施設資源化量内訳'!U15</f>
        <v>0</v>
      </c>
      <c r="BL15" s="291">
        <f>'施設資源化量内訳'!V15</f>
        <v>0</v>
      </c>
      <c r="BM15" s="291">
        <f>'施設資源化量内訳'!W15</f>
        <v>0</v>
      </c>
      <c r="BN15" s="291">
        <f>'施設資源化量内訳'!X15</f>
        <v>0</v>
      </c>
      <c r="BO15" s="291">
        <f t="shared" si="25"/>
        <v>2159</v>
      </c>
      <c r="BP15" s="291">
        <v>1766</v>
      </c>
      <c r="BQ15" s="291">
        <v>12</v>
      </c>
      <c r="BR15" s="291">
        <v>357</v>
      </c>
      <c r="BS15" s="291">
        <v>14</v>
      </c>
      <c r="BT15" s="291">
        <v>10</v>
      </c>
      <c r="BU15" s="291">
        <v>0</v>
      </c>
      <c r="BV15" s="291">
        <v>0</v>
      </c>
      <c r="BW15" s="291">
        <v>0</v>
      </c>
      <c r="BX15" s="291">
        <v>0</v>
      </c>
      <c r="BY15" s="291">
        <v>0</v>
      </c>
      <c r="BZ15" s="291" t="s">
        <v>552</v>
      </c>
      <c r="CA15" s="291" t="s">
        <v>552</v>
      </c>
      <c r="CB15" s="291" t="s">
        <v>552</v>
      </c>
      <c r="CC15" s="291" t="s">
        <v>552</v>
      </c>
      <c r="CD15" s="291" t="s">
        <v>552</v>
      </c>
      <c r="CE15" s="291" t="s">
        <v>552</v>
      </c>
      <c r="CF15" s="291" t="s">
        <v>552</v>
      </c>
      <c r="CG15" s="291" t="s">
        <v>552</v>
      </c>
      <c r="CH15" s="291">
        <v>0</v>
      </c>
      <c r="CI15" s="291">
        <v>0</v>
      </c>
      <c r="CJ15" s="325" t="s">
        <v>553</v>
      </c>
    </row>
    <row r="16" spans="1:88" s="282" customFormat="1" ht="12" customHeight="1">
      <c r="A16" s="277" t="s">
        <v>561</v>
      </c>
      <c r="B16" s="278" t="s">
        <v>579</v>
      </c>
      <c r="C16" s="277" t="s">
        <v>580</v>
      </c>
      <c r="D16" s="291">
        <f t="shared" si="3"/>
        <v>1584</v>
      </c>
      <c r="E16" s="291">
        <f t="shared" si="4"/>
        <v>838</v>
      </c>
      <c r="F16" s="291">
        <f t="shared" si="5"/>
        <v>2</v>
      </c>
      <c r="G16" s="291">
        <f t="shared" si="6"/>
        <v>233</v>
      </c>
      <c r="H16" s="291">
        <f t="shared" si="7"/>
        <v>235</v>
      </c>
      <c r="I16" s="291">
        <f t="shared" si="8"/>
        <v>222</v>
      </c>
      <c r="J16" s="291">
        <f t="shared" si="9"/>
        <v>54</v>
      </c>
      <c r="K16" s="291">
        <f t="shared" si="10"/>
        <v>0</v>
      </c>
      <c r="L16" s="291">
        <f t="shared" si="11"/>
        <v>0</v>
      </c>
      <c r="M16" s="291">
        <f t="shared" si="12"/>
        <v>0</v>
      </c>
      <c r="N16" s="291">
        <f t="shared" si="13"/>
        <v>0</v>
      </c>
      <c r="O16" s="291">
        <f t="shared" si="14"/>
        <v>0</v>
      </c>
      <c r="P16" s="291">
        <f t="shared" si="15"/>
        <v>0</v>
      </c>
      <c r="Q16" s="291">
        <f t="shared" si="16"/>
        <v>0</v>
      </c>
      <c r="R16" s="291">
        <f t="shared" si="17"/>
        <v>0</v>
      </c>
      <c r="S16" s="291">
        <f t="shared" si="18"/>
        <v>0</v>
      </c>
      <c r="T16" s="291">
        <f t="shared" si="19"/>
        <v>0</v>
      </c>
      <c r="U16" s="291">
        <f t="shared" si="20"/>
        <v>0</v>
      </c>
      <c r="V16" s="291">
        <f t="shared" si="21"/>
        <v>0</v>
      </c>
      <c r="W16" s="291">
        <f t="shared" si="22"/>
        <v>0</v>
      </c>
      <c r="X16" s="291">
        <f t="shared" si="23"/>
        <v>0</v>
      </c>
      <c r="Y16" s="291">
        <f t="shared" si="24"/>
        <v>750</v>
      </c>
      <c r="Z16" s="291">
        <v>307</v>
      </c>
      <c r="AA16" s="291">
        <v>2</v>
      </c>
      <c r="AB16" s="291">
        <v>89</v>
      </c>
      <c r="AC16" s="291">
        <v>160</v>
      </c>
      <c r="AD16" s="291">
        <v>138</v>
      </c>
      <c r="AE16" s="291">
        <v>54</v>
      </c>
      <c r="AF16" s="291">
        <v>0</v>
      </c>
      <c r="AG16" s="291">
        <v>0</v>
      </c>
      <c r="AH16" s="291">
        <v>0</v>
      </c>
      <c r="AI16" s="291">
        <v>0</v>
      </c>
      <c r="AJ16" s="291" t="s">
        <v>552</v>
      </c>
      <c r="AK16" s="291" t="s">
        <v>552</v>
      </c>
      <c r="AL16" s="291" t="s">
        <v>552</v>
      </c>
      <c r="AM16" s="291" t="s">
        <v>552</v>
      </c>
      <c r="AN16" s="291" t="s">
        <v>552</v>
      </c>
      <c r="AO16" s="291" t="s">
        <v>552</v>
      </c>
      <c r="AP16" s="291" t="s">
        <v>552</v>
      </c>
      <c r="AQ16" s="291" t="s">
        <v>552</v>
      </c>
      <c r="AR16" s="291">
        <v>0</v>
      </c>
      <c r="AS16" s="291">
        <v>0</v>
      </c>
      <c r="AT16" s="291">
        <f>'施設資源化量内訳'!D16</f>
        <v>0</v>
      </c>
      <c r="AU16" s="291">
        <f>'施設資源化量内訳'!E16</f>
        <v>0</v>
      </c>
      <c r="AV16" s="291">
        <f>'施設資源化量内訳'!F16</f>
        <v>0</v>
      </c>
      <c r="AW16" s="291">
        <f>'施設資源化量内訳'!G16</f>
        <v>0</v>
      </c>
      <c r="AX16" s="291">
        <f>'施設資源化量内訳'!H16</f>
        <v>0</v>
      </c>
      <c r="AY16" s="291">
        <f>'施設資源化量内訳'!I16</f>
        <v>0</v>
      </c>
      <c r="AZ16" s="291">
        <f>'施設資源化量内訳'!J16</f>
        <v>0</v>
      </c>
      <c r="BA16" s="291">
        <f>'施設資源化量内訳'!K16</f>
        <v>0</v>
      </c>
      <c r="BB16" s="291">
        <f>'施設資源化量内訳'!L16</f>
        <v>0</v>
      </c>
      <c r="BC16" s="291">
        <f>'施設資源化量内訳'!M16</f>
        <v>0</v>
      </c>
      <c r="BD16" s="291">
        <f>'施設資源化量内訳'!N16</f>
        <v>0</v>
      </c>
      <c r="BE16" s="291">
        <f>'施設資源化量内訳'!O16</f>
        <v>0</v>
      </c>
      <c r="BF16" s="291">
        <f>'施設資源化量内訳'!P16</f>
        <v>0</v>
      </c>
      <c r="BG16" s="291">
        <f>'施設資源化量内訳'!Q16</f>
        <v>0</v>
      </c>
      <c r="BH16" s="291">
        <f>'施設資源化量内訳'!R16</f>
        <v>0</v>
      </c>
      <c r="BI16" s="291">
        <f>'施設資源化量内訳'!S16</f>
        <v>0</v>
      </c>
      <c r="BJ16" s="291">
        <f>'施設資源化量内訳'!T16</f>
        <v>0</v>
      </c>
      <c r="BK16" s="291">
        <f>'施設資源化量内訳'!U16</f>
        <v>0</v>
      </c>
      <c r="BL16" s="291">
        <f>'施設資源化量内訳'!V16</f>
        <v>0</v>
      </c>
      <c r="BM16" s="291">
        <f>'施設資源化量内訳'!W16</f>
        <v>0</v>
      </c>
      <c r="BN16" s="291">
        <f>'施設資源化量内訳'!X16</f>
        <v>0</v>
      </c>
      <c r="BO16" s="291">
        <f t="shared" si="25"/>
        <v>834</v>
      </c>
      <c r="BP16" s="291">
        <v>531</v>
      </c>
      <c r="BQ16" s="291">
        <v>0</v>
      </c>
      <c r="BR16" s="291">
        <v>144</v>
      </c>
      <c r="BS16" s="291">
        <v>75</v>
      </c>
      <c r="BT16" s="291">
        <v>84</v>
      </c>
      <c r="BU16" s="291">
        <v>0</v>
      </c>
      <c r="BV16" s="291">
        <v>0</v>
      </c>
      <c r="BW16" s="291">
        <v>0</v>
      </c>
      <c r="BX16" s="291">
        <v>0</v>
      </c>
      <c r="BY16" s="291">
        <v>0</v>
      </c>
      <c r="BZ16" s="291" t="s">
        <v>552</v>
      </c>
      <c r="CA16" s="291" t="s">
        <v>552</v>
      </c>
      <c r="CB16" s="291" t="s">
        <v>552</v>
      </c>
      <c r="CC16" s="291" t="s">
        <v>552</v>
      </c>
      <c r="CD16" s="291" t="s">
        <v>552</v>
      </c>
      <c r="CE16" s="291" t="s">
        <v>552</v>
      </c>
      <c r="CF16" s="291" t="s">
        <v>552</v>
      </c>
      <c r="CG16" s="291" t="s">
        <v>552</v>
      </c>
      <c r="CH16" s="291">
        <v>0</v>
      </c>
      <c r="CI16" s="291">
        <v>0</v>
      </c>
      <c r="CJ16" s="325" t="s">
        <v>553</v>
      </c>
    </row>
    <row r="17" spans="1:88" s="282" customFormat="1" ht="12" customHeight="1">
      <c r="A17" s="277" t="s">
        <v>561</v>
      </c>
      <c r="B17" s="278" t="s">
        <v>581</v>
      </c>
      <c r="C17" s="277" t="s">
        <v>582</v>
      </c>
      <c r="D17" s="291">
        <f t="shared" si="3"/>
        <v>3958</v>
      </c>
      <c r="E17" s="291">
        <f t="shared" si="4"/>
        <v>1370</v>
      </c>
      <c r="F17" s="291">
        <f t="shared" si="5"/>
        <v>0</v>
      </c>
      <c r="G17" s="291">
        <f t="shared" si="6"/>
        <v>0</v>
      </c>
      <c r="H17" s="291">
        <f t="shared" si="7"/>
        <v>192</v>
      </c>
      <c r="I17" s="291">
        <f t="shared" si="8"/>
        <v>382</v>
      </c>
      <c r="J17" s="291">
        <f t="shared" si="9"/>
        <v>0</v>
      </c>
      <c r="K17" s="291">
        <f t="shared" si="10"/>
        <v>0</v>
      </c>
      <c r="L17" s="291">
        <f t="shared" si="11"/>
        <v>0</v>
      </c>
      <c r="M17" s="291">
        <f t="shared" si="12"/>
        <v>0</v>
      </c>
      <c r="N17" s="291">
        <f t="shared" si="13"/>
        <v>0</v>
      </c>
      <c r="O17" s="291">
        <f t="shared" si="14"/>
        <v>0</v>
      </c>
      <c r="P17" s="291">
        <f t="shared" si="15"/>
        <v>0</v>
      </c>
      <c r="Q17" s="291">
        <f t="shared" si="16"/>
        <v>2014</v>
      </c>
      <c r="R17" s="291">
        <f t="shared" si="17"/>
        <v>0</v>
      </c>
      <c r="S17" s="291">
        <f t="shared" si="18"/>
        <v>0</v>
      </c>
      <c r="T17" s="291">
        <f t="shared" si="19"/>
        <v>0</v>
      </c>
      <c r="U17" s="291">
        <f t="shared" si="20"/>
        <v>0</v>
      </c>
      <c r="V17" s="291">
        <f t="shared" si="21"/>
        <v>0</v>
      </c>
      <c r="W17" s="291">
        <f t="shared" si="22"/>
        <v>0</v>
      </c>
      <c r="X17" s="291">
        <f t="shared" si="23"/>
        <v>0</v>
      </c>
      <c r="Y17" s="291">
        <f t="shared" si="24"/>
        <v>1249</v>
      </c>
      <c r="Z17" s="291">
        <v>1160</v>
      </c>
      <c r="AA17" s="291">
        <v>0</v>
      </c>
      <c r="AB17" s="291">
        <v>0</v>
      </c>
      <c r="AC17" s="291">
        <v>61</v>
      </c>
      <c r="AD17" s="291">
        <v>28</v>
      </c>
      <c r="AE17" s="291">
        <v>0</v>
      </c>
      <c r="AF17" s="291">
        <v>0</v>
      </c>
      <c r="AG17" s="291">
        <v>0</v>
      </c>
      <c r="AH17" s="291">
        <v>0</v>
      </c>
      <c r="AI17" s="291">
        <v>0</v>
      </c>
      <c r="AJ17" s="291" t="s">
        <v>552</v>
      </c>
      <c r="AK17" s="291" t="s">
        <v>552</v>
      </c>
      <c r="AL17" s="291" t="s">
        <v>552</v>
      </c>
      <c r="AM17" s="291" t="s">
        <v>552</v>
      </c>
      <c r="AN17" s="291" t="s">
        <v>552</v>
      </c>
      <c r="AO17" s="291" t="s">
        <v>552</v>
      </c>
      <c r="AP17" s="291" t="s">
        <v>552</v>
      </c>
      <c r="AQ17" s="291" t="s">
        <v>552</v>
      </c>
      <c r="AR17" s="291">
        <v>0</v>
      </c>
      <c r="AS17" s="291">
        <v>0</v>
      </c>
      <c r="AT17" s="291">
        <f>'施設資源化量内訳'!D17</f>
        <v>2475</v>
      </c>
      <c r="AU17" s="291">
        <f>'施設資源化量内訳'!E17</f>
        <v>0</v>
      </c>
      <c r="AV17" s="291">
        <f>'施設資源化量内訳'!F17</f>
        <v>0</v>
      </c>
      <c r="AW17" s="291">
        <f>'施設資源化量内訳'!G17</f>
        <v>0</v>
      </c>
      <c r="AX17" s="291">
        <f>'施設資源化量内訳'!H17</f>
        <v>114</v>
      </c>
      <c r="AY17" s="291">
        <f>'施設資源化量内訳'!I17</f>
        <v>347</v>
      </c>
      <c r="AZ17" s="291">
        <f>'施設資源化量内訳'!J17</f>
        <v>0</v>
      </c>
      <c r="BA17" s="291">
        <f>'施設資源化量内訳'!K17</f>
        <v>0</v>
      </c>
      <c r="BB17" s="291">
        <f>'施設資源化量内訳'!L17</f>
        <v>0</v>
      </c>
      <c r="BC17" s="291">
        <f>'施設資源化量内訳'!M17</f>
        <v>0</v>
      </c>
      <c r="BD17" s="291">
        <f>'施設資源化量内訳'!N17</f>
        <v>0</v>
      </c>
      <c r="BE17" s="291">
        <f>'施設資源化量内訳'!O17</f>
        <v>0</v>
      </c>
      <c r="BF17" s="291">
        <f>'施設資源化量内訳'!P17</f>
        <v>0</v>
      </c>
      <c r="BG17" s="291">
        <f>'施設資源化量内訳'!Q17</f>
        <v>2014</v>
      </c>
      <c r="BH17" s="291">
        <f>'施設資源化量内訳'!R17</f>
        <v>0</v>
      </c>
      <c r="BI17" s="291">
        <f>'施設資源化量内訳'!S17</f>
        <v>0</v>
      </c>
      <c r="BJ17" s="291">
        <f>'施設資源化量内訳'!T17</f>
        <v>0</v>
      </c>
      <c r="BK17" s="291">
        <f>'施設資源化量内訳'!U17</f>
        <v>0</v>
      </c>
      <c r="BL17" s="291">
        <f>'施設資源化量内訳'!V17</f>
        <v>0</v>
      </c>
      <c r="BM17" s="291">
        <f>'施設資源化量内訳'!W17</f>
        <v>0</v>
      </c>
      <c r="BN17" s="291">
        <f>'施設資源化量内訳'!X17</f>
        <v>0</v>
      </c>
      <c r="BO17" s="291">
        <f t="shared" si="25"/>
        <v>234</v>
      </c>
      <c r="BP17" s="291">
        <v>210</v>
      </c>
      <c r="BQ17" s="291">
        <v>0</v>
      </c>
      <c r="BR17" s="291">
        <v>0</v>
      </c>
      <c r="BS17" s="291">
        <v>17</v>
      </c>
      <c r="BT17" s="291">
        <v>7</v>
      </c>
      <c r="BU17" s="291">
        <v>0</v>
      </c>
      <c r="BV17" s="291">
        <v>0</v>
      </c>
      <c r="BW17" s="291">
        <v>0</v>
      </c>
      <c r="BX17" s="291">
        <v>0</v>
      </c>
      <c r="BY17" s="291">
        <v>0</v>
      </c>
      <c r="BZ17" s="291" t="s">
        <v>552</v>
      </c>
      <c r="CA17" s="291" t="s">
        <v>552</v>
      </c>
      <c r="CB17" s="291" t="s">
        <v>552</v>
      </c>
      <c r="CC17" s="291" t="s">
        <v>552</v>
      </c>
      <c r="CD17" s="291" t="s">
        <v>552</v>
      </c>
      <c r="CE17" s="291" t="s">
        <v>552</v>
      </c>
      <c r="CF17" s="291" t="s">
        <v>552</v>
      </c>
      <c r="CG17" s="291" t="s">
        <v>552</v>
      </c>
      <c r="CH17" s="291">
        <v>0</v>
      </c>
      <c r="CI17" s="291">
        <v>0</v>
      </c>
      <c r="CJ17" s="325" t="s">
        <v>553</v>
      </c>
    </row>
    <row r="18" spans="1:88" s="282" customFormat="1" ht="12" customHeight="1">
      <c r="A18" s="277" t="s">
        <v>561</v>
      </c>
      <c r="B18" s="278" t="s">
        <v>583</v>
      </c>
      <c r="C18" s="277" t="s">
        <v>584</v>
      </c>
      <c r="D18" s="291">
        <f t="shared" si="3"/>
        <v>1627</v>
      </c>
      <c r="E18" s="291">
        <f t="shared" si="4"/>
        <v>888</v>
      </c>
      <c r="F18" s="291">
        <f t="shared" si="5"/>
        <v>6</v>
      </c>
      <c r="G18" s="291">
        <f t="shared" si="6"/>
        <v>0</v>
      </c>
      <c r="H18" s="291">
        <f t="shared" si="7"/>
        <v>297</v>
      </c>
      <c r="I18" s="291">
        <f t="shared" si="8"/>
        <v>334</v>
      </c>
      <c r="J18" s="291">
        <f t="shared" si="9"/>
        <v>84</v>
      </c>
      <c r="K18" s="291">
        <f t="shared" si="10"/>
        <v>18</v>
      </c>
      <c r="L18" s="291">
        <f t="shared" si="11"/>
        <v>0</v>
      </c>
      <c r="M18" s="291">
        <f t="shared" si="12"/>
        <v>0</v>
      </c>
      <c r="N18" s="291">
        <f t="shared" si="13"/>
        <v>0</v>
      </c>
      <c r="O18" s="291">
        <f t="shared" si="14"/>
        <v>0</v>
      </c>
      <c r="P18" s="291">
        <f t="shared" si="15"/>
        <v>0</v>
      </c>
      <c r="Q18" s="291">
        <f t="shared" si="16"/>
        <v>0</v>
      </c>
      <c r="R18" s="291">
        <f t="shared" si="17"/>
        <v>0</v>
      </c>
      <c r="S18" s="291">
        <f t="shared" si="18"/>
        <v>0</v>
      </c>
      <c r="T18" s="291">
        <f t="shared" si="19"/>
        <v>0</v>
      </c>
      <c r="U18" s="291">
        <f t="shared" si="20"/>
        <v>0</v>
      </c>
      <c r="V18" s="291">
        <f t="shared" si="21"/>
        <v>0</v>
      </c>
      <c r="W18" s="291">
        <f t="shared" si="22"/>
        <v>0</v>
      </c>
      <c r="X18" s="291">
        <f t="shared" si="23"/>
        <v>0</v>
      </c>
      <c r="Y18" s="291">
        <f t="shared" si="24"/>
        <v>1203</v>
      </c>
      <c r="Z18" s="291">
        <v>781</v>
      </c>
      <c r="AA18" s="291">
        <v>6</v>
      </c>
      <c r="AB18" s="291">
        <v>0</v>
      </c>
      <c r="AC18" s="291">
        <v>0</v>
      </c>
      <c r="AD18" s="291">
        <v>314</v>
      </c>
      <c r="AE18" s="291">
        <v>84</v>
      </c>
      <c r="AF18" s="291">
        <v>18</v>
      </c>
      <c r="AG18" s="291">
        <v>0</v>
      </c>
      <c r="AH18" s="291">
        <v>0</v>
      </c>
      <c r="AI18" s="291">
        <v>0</v>
      </c>
      <c r="AJ18" s="291" t="s">
        <v>552</v>
      </c>
      <c r="AK18" s="291" t="s">
        <v>552</v>
      </c>
      <c r="AL18" s="291" t="s">
        <v>552</v>
      </c>
      <c r="AM18" s="291" t="s">
        <v>552</v>
      </c>
      <c r="AN18" s="291" t="s">
        <v>552</v>
      </c>
      <c r="AO18" s="291" t="s">
        <v>552</v>
      </c>
      <c r="AP18" s="291" t="s">
        <v>552</v>
      </c>
      <c r="AQ18" s="291" t="s">
        <v>552</v>
      </c>
      <c r="AR18" s="291">
        <v>0</v>
      </c>
      <c r="AS18" s="291">
        <v>0</v>
      </c>
      <c r="AT18" s="291">
        <f>'施設資源化量内訳'!D18</f>
        <v>284</v>
      </c>
      <c r="AU18" s="291">
        <f>'施設資源化量内訳'!E18</f>
        <v>0</v>
      </c>
      <c r="AV18" s="291">
        <f>'施設資源化量内訳'!F18</f>
        <v>0</v>
      </c>
      <c r="AW18" s="291">
        <f>'施設資源化量内訳'!G18</f>
        <v>0</v>
      </c>
      <c r="AX18" s="291">
        <f>'施設資源化量内訳'!H18</f>
        <v>284</v>
      </c>
      <c r="AY18" s="291">
        <f>'施設資源化量内訳'!I18</f>
        <v>0</v>
      </c>
      <c r="AZ18" s="291">
        <f>'施設資源化量内訳'!J18</f>
        <v>0</v>
      </c>
      <c r="BA18" s="291">
        <f>'施設資源化量内訳'!K18</f>
        <v>0</v>
      </c>
      <c r="BB18" s="291">
        <f>'施設資源化量内訳'!L18</f>
        <v>0</v>
      </c>
      <c r="BC18" s="291">
        <f>'施設資源化量内訳'!M18</f>
        <v>0</v>
      </c>
      <c r="BD18" s="291">
        <f>'施設資源化量内訳'!N18</f>
        <v>0</v>
      </c>
      <c r="BE18" s="291">
        <f>'施設資源化量内訳'!O18</f>
        <v>0</v>
      </c>
      <c r="BF18" s="291">
        <f>'施設資源化量内訳'!P18</f>
        <v>0</v>
      </c>
      <c r="BG18" s="291">
        <f>'施設資源化量内訳'!Q18</f>
        <v>0</v>
      </c>
      <c r="BH18" s="291">
        <f>'施設資源化量内訳'!R18</f>
        <v>0</v>
      </c>
      <c r="BI18" s="291">
        <f>'施設資源化量内訳'!S18</f>
        <v>0</v>
      </c>
      <c r="BJ18" s="291">
        <f>'施設資源化量内訳'!T18</f>
        <v>0</v>
      </c>
      <c r="BK18" s="291">
        <f>'施設資源化量内訳'!U18</f>
        <v>0</v>
      </c>
      <c r="BL18" s="291">
        <f>'施設資源化量内訳'!V18</f>
        <v>0</v>
      </c>
      <c r="BM18" s="291">
        <f>'施設資源化量内訳'!W18</f>
        <v>0</v>
      </c>
      <c r="BN18" s="291">
        <f>'施設資源化量内訳'!X18</f>
        <v>0</v>
      </c>
      <c r="BO18" s="291">
        <f t="shared" si="25"/>
        <v>140</v>
      </c>
      <c r="BP18" s="291">
        <v>107</v>
      </c>
      <c r="BQ18" s="291">
        <v>0</v>
      </c>
      <c r="BR18" s="291">
        <v>0</v>
      </c>
      <c r="BS18" s="291">
        <v>13</v>
      </c>
      <c r="BT18" s="291">
        <v>20</v>
      </c>
      <c r="BU18" s="291">
        <v>0</v>
      </c>
      <c r="BV18" s="291">
        <v>0</v>
      </c>
      <c r="BW18" s="291">
        <v>0</v>
      </c>
      <c r="BX18" s="291">
        <v>0</v>
      </c>
      <c r="BY18" s="291">
        <v>0</v>
      </c>
      <c r="BZ18" s="291" t="s">
        <v>552</v>
      </c>
      <c r="CA18" s="291" t="s">
        <v>552</v>
      </c>
      <c r="CB18" s="291" t="s">
        <v>552</v>
      </c>
      <c r="CC18" s="291" t="s">
        <v>552</v>
      </c>
      <c r="CD18" s="291" t="s">
        <v>552</v>
      </c>
      <c r="CE18" s="291" t="s">
        <v>552</v>
      </c>
      <c r="CF18" s="291" t="s">
        <v>552</v>
      </c>
      <c r="CG18" s="291" t="s">
        <v>552</v>
      </c>
      <c r="CH18" s="291">
        <v>0</v>
      </c>
      <c r="CI18" s="291">
        <v>0</v>
      </c>
      <c r="CJ18" s="325" t="s">
        <v>553</v>
      </c>
    </row>
    <row r="19" spans="1:88" s="282" customFormat="1" ht="12" customHeight="1">
      <c r="A19" s="277" t="s">
        <v>561</v>
      </c>
      <c r="B19" s="278" t="s">
        <v>585</v>
      </c>
      <c r="C19" s="277" t="s">
        <v>586</v>
      </c>
      <c r="D19" s="291">
        <f t="shared" si="3"/>
        <v>1251</v>
      </c>
      <c r="E19" s="291">
        <f t="shared" si="4"/>
        <v>519</v>
      </c>
      <c r="F19" s="291">
        <f t="shared" si="5"/>
        <v>4</v>
      </c>
      <c r="G19" s="291">
        <f t="shared" si="6"/>
        <v>154</v>
      </c>
      <c r="H19" s="291">
        <f t="shared" si="7"/>
        <v>327</v>
      </c>
      <c r="I19" s="291">
        <f t="shared" si="8"/>
        <v>204</v>
      </c>
      <c r="J19" s="291">
        <f t="shared" si="9"/>
        <v>41</v>
      </c>
      <c r="K19" s="291">
        <f t="shared" si="10"/>
        <v>2</v>
      </c>
      <c r="L19" s="291">
        <f t="shared" si="11"/>
        <v>0</v>
      </c>
      <c r="M19" s="291">
        <f t="shared" si="12"/>
        <v>0</v>
      </c>
      <c r="N19" s="291">
        <f t="shared" si="13"/>
        <v>0</v>
      </c>
      <c r="O19" s="291">
        <f t="shared" si="14"/>
        <v>0</v>
      </c>
      <c r="P19" s="291">
        <f t="shared" si="15"/>
        <v>0</v>
      </c>
      <c r="Q19" s="291">
        <f t="shared" si="16"/>
        <v>0</v>
      </c>
      <c r="R19" s="291">
        <f t="shared" si="17"/>
        <v>0</v>
      </c>
      <c r="S19" s="291">
        <f t="shared" si="18"/>
        <v>0</v>
      </c>
      <c r="T19" s="291">
        <f t="shared" si="19"/>
        <v>0</v>
      </c>
      <c r="U19" s="291">
        <f t="shared" si="20"/>
        <v>0</v>
      </c>
      <c r="V19" s="291">
        <f t="shared" si="21"/>
        <v>0</v>
      </c>
      <c r="W19" s="291">
        <f t="shared" si="22"/>
        <v>0</v>
      </c>
      <c r="X19" s="291">
        <f t="shared" si="23"/>
        <v>0</v>
      </c>
      <c r="Y19" s="291">
        <f t="shared" si="24"/>
        <v>530</v>
      </c>
      <c r="Z19" s="291">
        <v>407</v>
      </c>
      <c r="AA19" s="291">
        <v>4</v>
      </c>
      <c r="AB19" s="291">
        <v>119</v>
      </c>
      <c r="AC19" s="291">
        <v>0</v>
      </c>
      <c r="AD19" s="291">
        <v>0</v>
      </c>
      <c r="AE19" s="291">
        <v>0</v>
      </c>
      <c r="AF19" s="291">
        <v>0</v>
      </c>
      <c r="AG19" s="291">
        <v>0</v>
      </c>
      <c r="AH19" s="291">
        <v>0</v>
      </c>
      <c r="AI19" s="291">
        <v>0</v>
      </c>
      <c r="AJ19" s="291" t="s">
        <v>552</v>
      </c>
      <c r="AK19" s="291" t="s">
        <v>552</v>
      </c>
      <c r="AL19" s="291" t="s">
        <v>552</v>
      </c>
      <c r="AM19" s="291" t="s">
        <v>552</v>
      </c>
      <c r="AN19" s="291" t="s">
        <v>552</v>
      </c>
      <c r="AO19" s="291" t="s">
        <v>552</v>
      </c>
      <c r="AP19" s="291" t="s">
        <v>552</v>
      </c>
      <c r="AQ19" s="291" t="s">
        <v>552</v>
      </c>
      <c r="AR19" s="291">
        <v>0</v>
      </c>
      <c r="AS19" s="291">
        <v>0</v>
      </c>
      <c r="AT19" s="291">
        <f>'施設資源化量内訳'!D19</f>
        <v>562</v>
      </c>
      <c r="AU19" s="291">
        <f>'施設資源化量内訳'!E19</f>
        <v>0</v>
      </c>
      <c r="AV19" s="291">
        <f>'施設資源化量内訳'!F19</f>
        <v>0</v>
      </c>
      <c r="AW19" s="291">
        <f>'施設資源化量内訳'!G19</f>
        <v>0</v>
      </c>
      <c r="AX19" s="291">
        <f>'施設資源化量内訳'!H19</f>
        <v>327</v>
      </c>
      <c r="AY19" s="291">
        <f>'施設資源化量内訳'!I19</f>
        <v>192</v>
      </c>
      <c r="AZ19" s="291">
        <f>'施設資源化量内訳'!J19</f>
        <v>41</v>
      </c>
      <c r="BA19" s="291">
        <f>'施設資源化量内訳'!K19</f>
        <v>2</v>
      </c>
      <c r="BB19" s="291">
        <f>'施設資源化量内訳'!L19</f>
        <v>0</v>
      </c>
      <c r="BC19" s="291">
        <f>'施設資源化量内訳'!M19</f>
        <v>0</v>
      </c>
      <c r="BD19" s="291">
        <f>'施設資源化量内訳'!N19</f>
        <v>0</v>
      </c>
      <c r="BE19" s="291">
        <f>'施設資源化量内訳'!O19</f>
        <v>0</v>
      </c>
      <c r="BF19" s="291">
        <f>'施設資源化量内訳'!P19</f>
        <v>0</v>
      </c>
      <c r="BG19" s="291">
        <f>'施設資源化量内訳'!Q19</f>
        <v>0</v>
      </c>
      <c r="BH19" s="291">
        <f>'施設資源化量内訳'!R19</f>
        <v>0</v>
      </c>
      <c r="BI19" s="291">
        <f>'施設資源化量内訳'!S19</f>
        <v>0</v>
      </c>
      <c r="BJ19" s="291">
        <f>'施設資源化量内訳'!T19</f>
        <v>0</v>
      </c>
      <c r="BK19" s="291">
        <f>'施設資源化量内訳'!U19</f>
        <v>0</v>
      </c>
      <c r="BL19" s="291">
        <f>'施設資源化量内訳'!V19</f>
        <v>0</v>
      </c>
      <c r="BM19" s="291">
        <f>'施設資源化量内訳'!W19</f>
        <v>0</v>
      </c>
      <c r="BN19" s="291">
        <f>'施設資源化量内訳'!X19</f>
        <v>0</v>
      </c>
      <c r="BO19" s="291">
        <f t="shared" si="25"/>
        <v>159</v>
      </c>
      <c r="BP19" s="291">
        <v>112</v>
      </c>
      <c r="BQ19" s="291">
        <v>0</v>
      </c>
      <c r="BR19" s="291">
        <v>35</v>
      </c>
      <c r="BS19" s="291">
        <v>0</v>
      </c>
      <c r="BT19" s="291">
        <v>12</v>
      </c>
      <c r="BU19" s="291">
        <v>0</v>
      </c>
      <c r="BV19" s="291">
        <v>0</v>
      </c>
      <c r="BW19" s="291">
        <v>0</v>
      </c>
      <c r="BX19" s="291">
        <v>0</v>
      </c>
      <c r="BY19" s="291">
        <v>0</v>
      </c>
      <c r="BZ19" s="291" t="s">
        <v>552</v>
      </c>
      <c r="CA19" s="291" t="s">
        <v>552</v>
      </c>
      <c r="CB19" s="291" t="s">
        <v>552</v>
      </c>
      <c r="CC19" s="291" t="s">
        <v>552</v>
      </c>
      <c r="CD19" s="291" t="s">
        <v>552</v>
      </c>
      <c r="CE19" s="291" t="s">
        <v>552</v>
      </c>
      <c r="CF19" s="291" t="s">
        <v>552</v>
      </c>
      <c r="CG19" s="291" t="s">
        <v>552</v>
      </c>
      <c r="CH19" s="291">
        <v>0</v>
      </c>
      <c r="CI19" s="291">
        <v>0</v>
      </c>
      <c r="CJ19" s="325" t="s">
        <v>553</v>
      </c>
    </row>
    <row r="20" spans="1:88" s="282" customFormat="1" ht="12" customHeight="1">
      <c r="A20" s="277" t="s">
        <v>561</v>
      </c>
      <c r="B20" s="278" t="s">
        <v>587</v>
      </c>
      <c r="C20" s="277" t="s">
        <v>588</v>
      </c>
      <c r="D20" s="291">
        <f t="shared" si="3"/>
        <v>6027</v>
      </c>
      <c r="E20" s="291">
        <f t="shared" si="4"/>
        <v>3719</v>
      </c>
      <c r="F20" s="291">
        <f t="shared" si="5"/>
        <v>43</v>
      </c>
      <c r="G20" s="291">
        <f t="shared" si="6"/>
        <v>184</v>
      </c>
      <c r="H20" s="291">
        <f t="shared" si="7"/>
        <v>680</v>
      </c>
      <c r="I20" s="291">
        <f t="shared" si="8"/>
        <v>909</v>
      </c>
      <c r="J20" s="291">
        <f t="shared" si="9"/>
        <v>180</v>
      </c>
      <c r="K20" s="291">
        <f t="shared" si="10"/>
        <v>17</v>
      </c>
      <c r="L20" s="291">
        <f t="shared" si="11"/>
        <v>257</v>
      </c>
      <c r="M20" s="291">
        <f t="shared" si="12"/>
        <v>0</v>
      </c>
      <c r="N20" s="291">
        <f t="shared" si="13"/>
        <v>0</v>
      </c>
      <c r="O20" s="291">
        <f t="shared" si="14"/>
        <v>0</v>
      </c>
      <c r="P20" s="291">
        <f t="shared" si="15"/>
        <v>0</v>
      </c>
      <c r="Q20" s="291">
        <f t="shared" si="16"/>
        <v>0</v>
      </c>
      <c r="R20" s="291">
        <f t="shared" si="17"/>
        <v>0</v>
      </c>
      <c r="S20" s="291">
        <f t="shared" si="18"/>
        <v>0</v>
      </c>
      <c r="T20" s="291">
        <f t="shared" si="19"/>
        <v>0</v>
      </c>
      <c r="U20" s="291">
        <f t="shared" si="20"/>
        <v>0</v>
      </c>
      <c r="V20" s="291">
        <f t="shared" si="21"/>
        <v>0</v>
      </c>
      <c r="W20" s="291">
        <f t="shared" si="22"/>
        <v>9</v>
      </c>
      <c r="X20" s="291">
        <f t="shared" si="23"/>
        <v>29</v>
      </c>
      <c r="Y20" s="291">
        <f t="shared" si="24"/>
        <v>3843</v>
      </c>
      <c r="Z20" s="291">
        <v>2130</v>
      </c>
      <c r="AA20" s="291">
        <v>22</v>
      </c>
      <c r="AB20" s="291">
        <v>184</v>
      </c>
      <c r="AC20" s="291">
        <v>170</v>
      </c>
      <c r="AD20" s="291">
        <v>853</v>
      </c>
      <c r="AE20" s="291">
        <v>178</v>
      </c>
      <c r="AF20" s="291">
        <v>17</v>
      </c>
      <c r="AG20" s="291">
        <v>257</v>
      </c>
      <c r="AH20" s="291">
        <v>0</v>
      </c>
      <c r="AI20" s="291">
        <v>0</v>
      </c>
      <c r="AJ20" s="291" t="s">
        <v>552</v>
      </c>
      <c r="AK20" s="291" t="s">
        <v>552</v>
      </c>
      <c r="AL20" s="291" t="s">
        <v>552</v>
      </c>
      <c r="AM20" s="291" t="s">
        <v>552</v>
      </c>
      <c r="AN20" s="291" t="s">
        <v>552</v>
      </c>
      <c r="AO20" s="291" t="s">
        <v>552</v>
      </c>
      <c r="AP20" s="291" t="s">
        <v>552</v>
      </c>
      <c r="AQ20" s="291" t="s">
        <v>552</v>
      </c>
      <c r="AR20" s="291">
        <v>9</v>
      </c>
      <c r="AS20" s="291">
        <v>23</v>
      </c>
      <c r="AT20" s="291">
        <f>'施設資源化量内訳'!D20</f>
        <v>425</v>
      </c>
      <c r="AU20" s="291">
        <f>'施設資源化量内訳'!E20</f>
        <v>0</v>
      </c>
      <c r="AV20" s="291">
        <f>'施設資源化量内訳'!F20</f>
        <v>0</v>
      </c>
      <c r="AW20" s="291">
        <f>'施設資源化量内訳'!G20</f>
        <v>0</v>
      </c>
      <c r="AX20" s="291">
        <f>'施設資源化量内訳'!H20</f>
        <v>419</v>
      </c>
      <c r="AY20" s="291">
        <f>'施設資源化量内訳'!I20</f>
        <v>0</v>
      </c>
      <c r="AZ20" s="291">
        <f>'施設資源化量内訳'!J20</f>
        <v>0</v>
      </c>
      <c r="BA20" s="291">
        <f>'施設資源化量内訳'!K20</f>
        <v>0</v>
      </c>
      <c r="BB20" s="291">
        <f>'施設資源化量内訳'!L20</f>
        <v>0</v>
      </c>
      <c r="BC20" s="291">
        <f>'施設資源化量内訳'!M20</f>
        <v>0</v>
      </c>
      <c r="BD20" s="291">
        <f>'施設資源化量内訳'!N20</f>
        <v>0</v>
      </c>
      <c r="BE20" s="291">
        <f>'施設資源化量内訳'!O20</f>
        <v>0</v>
      </c>
      <c r="BF20" s="291">
        <f>'施設資源化量内訳'!P20</f>
        <v>0</v>
      </c>
      <c r="BG20" s="291">
        <f>'施設資源化量内訳'!Q20</f>
        <v>0</v>
      </c>
      <c r="BH20" s="291">
        <f>'施設資源化量内訳'!R20</f>
        <v>0</v>
      </c>
      <c r="BI20" s="291">
        <f>'施設資源化量内訳'!S20</f>
        <v>0</v>
      </c>
      <c r="BJ20" s="291">
        <f>'施設資源化量内訳'!T20</f>
        <v>0</v>
      </c>
      <c r="BK20" s="291">
        <f>'施設資源化量内訳'!U20</f>
        <v>0</v>
      </c>
      <c r="BL20" s="291">
        <f>'施設資源化量内訳'!V20</f>
        <v>0</v>
      </c>
      <c r="BM20" s="291">
        <f>'施設資源化量内訳'!W20</f>
        <v>0</v>
      </c>
      <c r="BN20" s="291">
        <f>'施設資源化量内訳'!X20</f>
        <v>6</v>
      </c>
      <c r="BO20" s="291">
        <f t="shared" si="25"/>
        <v>1759</v>
      </c>
      <c r="BP20" s="291">
        <v>1589</v>
      </c>
      <c r="BQ20" s="291">
        <v>21</v>
      </c>
      <c r="BR20" s="291">
        <v>0</v>
      </c>
      <c r="BS20" s="291">
        <v>91</v>
      </c>
      <c r="BT20" s="291">
        <v>56</v>
      </c>
      <c r="BU20" s="291">
        <v>2</v>
      </c>
      <c r="BV20" s="291">
        <v>0</v>
      </c>
      <c r="BW20" s="291">
        <v>0</v>
      </c>
      <c r="BX20" s="291">
        <v>0</v>
      </c>
      <c r="BY20" s="291">
        <v>0</v>
      </c>
      <c r="BZ20" s="291" t="s">
        <v>552</v>
      </c>
      <c r="CA20" s="291" t="s">
        <v>552</v>
      </c>
      <c r="CB20" s="291" t="s">
        <v>552</v>
      </c>
      <c r="CC20" s="291" t="s">
        <v>552</v>
      </c>
      <c r="CD20" s="291" t="s">
        <v>552</v>
      </c>
      <c r="CE20" s="291" t="s">
        <v>552</v>
      </c>
      <c r="CF20" s="291" t="s">
        <v>552</v>
      </c>
      <c r="CG20" s="291" t="s">
        <v>552</v>
      </c>
      <c r="CH20" s="291">
        <v>0</v>
      </c>
      <c r="CI20" s="291">
        <v>0</v>
      </c>
      <c r="CJ20" s="325" t="s">
        <v>553</v>
      </c>
    </row>
    <row r="21" spans="1:88" s="282" customFormat="1" ht="12" customHeight="1">
      <c r="A21" s="277" t="s">
        <v>561</v>
      </c>
      <c r="B21" s="278" t="s">
        <v>589</v>
      </c>
      <c r="C21" s="277" t="s">
        <v>590</v>
      </c>
      <c r="D21" s="291">
        <f t="shared" si="3"/>
        <v>1606</v>
      </c>
      <c r="E21" s="291">
        <f t="shared" si="4"/>
        <v>581</v>
      </c>
      <c r="F21" s="291">
        <f t="shared" si="5"/>
        <v>7</v>
      </c>
      <c r="G21" s="291">
        <f t="shared" si="6"/>
        <v>26</v>
      </c>
      <c r="H21" s="291">
        <f t="shared" si="7"/>
        <v>253</v>
      </c>
      <c r="I21" s="291">
        <f t="shared" si="8"/>
        <v>206</v>
      </c>
      <c r="J21" s="291">
        <f t="shared" si="9"/>
        <v>43</v>
      </c>
      <c r="K21" s="291">
        <f t="shared" si="10"/>
        <v>0</v>
      </c>
      <c r="L21" s="291">
        <f t="shared" si="11"/>
        <v>14</v>
      </c>
      <c r="M21" s="291">
        <f t="shared" si="12"/>
        <v>0</v>
      </c>
      <c r="N21" s="291">
        <f t="shared" si="13"/>
        <v>0</v>
      </c>
      <c r="O21" s="291">
        <f t="shared" si="14"/>
        <v>0</v>
      </c>
      <c r="P21" s="291">
        <f t="shared" si="15"/>
        <v>0</v>
      </c>
      <c r="Q21" s="291">
        <f t="shared" si="16"/>
        <v>464</v>
      </c>
      <c r="R21" s="291">
        <f t="shared" si="17"/>
        <v>0</v>
      </c>
      <c r="S21" s="291">
        <f t="shared" si="18"/>
        <v>12</v>
      </c>
      <c r="T21" s="291">
        <f t="shared" si="19"/>
        <v>0</v>
      </c>
      <c r="U21" s="291">
        <f t="shared" si="20"/>
        <v>0</v>
      </c>
      <c r="V21" s="291">
        <f t="shared" si="21"/>
        <v>0</v>
      </c>
      <c r="W21" s="291">
        <f t="shared" si="22"/>
        <v>0</v>
      </c>
      <c r="X21" s="291">
        <f t="shared" si="23"/>
        <v>0</v>
      </c>
      <c r="Y21" s="291">
        <f t="shared" si="24"/>
        <v>0</v>
      </c>
      <c r="Z21" s="291">
        <v>0</v>
      </c>
      <c r="AA21" s="291">
        <v>0</v>
      </c>
      <c r="AB21" s="291">
        <v>0</v>
      </c>
      <c r="AC21" s="291">
        <v>0</v>
      </c>
      <c r="AD21" s="291">
        <v>0</v>
      </c>
      <c r="AE21" s="291">
        <v>0</v>
      </c>
      <c r="AF21" s="291">
        <v>0</v>
      </c>
      <c r="AG21" s="291">
        <v>0</v>
      </c>
      <c r="AH21" s="291">
        <v>0</v>
      </c>
      <c r="AI21" s="291">
        <v>0</v>
      </c>
      <c r="AJ21" s="291" t="s">
        <v>552</v>
      </c>
      <c r="AK21" s="291" t="s">
        <v>552</v>
      </c>
      <c r="AL21" s="291" t="s">
        <v>552</v>
      </c>
      <c r="AM21" s="291" t="s">
        <v>552</v>
      </c>
      <c r="AN21" s="291" t="s">
        <v>552</v>
      </c>
      <c r="AO21" s="291" t="s">
        <v>552</v>
      </c>
      <c r="AP21" s="291" t="s">
        <v>552</v>
      </c>
      <c r="AQ21" s="291" t="s">
        <v>552</v>
      </c>
      <c r="AR21" s="291">
        <v>0</v>
      </c>
      <c r="AS21" s="291">
        <v>0</v>
      </c>
      <c r="AT21" s="291">
        <f>'施設資源化量内訳'!D21</f>
        <v>1362</v>
      </c>
      <c r="AU21" s="291">
        <f>'施設資源化量内訳'!E21</f>
        <v>356</v>
      </c>
      <c r="AV21" s="291">
        <f>'施設資源化量内訳'!F21</f>
        <v>6</v>
      </c>
      <c r="AW21" s="291">
        <f>'施設資源化量内訳'!G21</f>
        <v>26</v>
      </c>
      <c r="AX21" s="291">
        <f>'施設資源化量内訳'!H21</f>
        <v>245</v>
      </c>
      <c r="AY21" s="291">
        <f>'施設資源化量内訳'!I21</f>
        <v>196</v>
      </c>
      <c r="AZ21" s="291">
        <f>'施設資源化量内訳'!J21</f>
        <v>43</v>
      </c>
      <c r="BA21" s="291">
        <f>'施設資源化量内訳'!K21</f>
        <v>0</v>
      </c>
      <c r="BB21" s="291">
        <f>'施設資源化量内訳'!L21</f>
        <v>14</v>
      </c>
      <c r="BC21" s="291">
        <f>'施設資源化量内訳'!M21</f>
        <v>0</v>
      </c>
      <c r="BD21" s="291">
        <f>'施設資源化量内訳'!N21</f>
        <v>0</v>
      </c>
      <c r="BE21" s="291">
        <f>'施設資源化量内訳'!O21</f>
        <v>0</v>
      </c>
      <c r="BF21" s="291">
        <f>'施設資源化量内訳'!P21</f>
        <v>0</v>
      </c>
      <c r="BG21" s="291">
        <f>'施設資源化量内訳'!Q21</f>
        <v>464</v>
      </c>
      <c r="BH21" s="291">
        <f>'施設資源化量内訳'!R21</f>
        <v>0</v>
      </c>
      <c r="BI21" s="291">
        <f>'施設資源化量内訳'!S21</f>
        <v>12</v>
      </c>
      <c r="BJ21" s="291">
        <f>'施設資源化量内訳'!T21</f>
        <v>0</v>
      </c>
      <c r="BK21" s="291">
        <f>'施設資源化量内訳'!U21</f>
        <v>0</v>
      </c>
      <c r="BL21" s="291">
        <f>'施設資源化量内訳'!V21</f>
        <v>0</v>
      </c>
      <c r="BM21" s="291">
        <f>'施設資源化量内訳'!W21</f>
        <v>0</v>
      </c>
      <c r="BN21" s="291">
        <f>'施設資源化量内訳'!X21</f>
        <v>0</v>
      </c>
      <c r="BO21" s="291">
        <f t="shared" si="25"/>
        <v>244</v>
      </c>
      <c r="BP21" s="291">
        <v>225</v>
      </c>
      <c r="BQ21" s="291">
        <v>1</v>
      </c>
      <c r="BR21" s="291">
        <v>0</v>
      </c>
      <c r="BS21" s="291">
        <v>8</v>
      </c>
      <c r="BT21" s="291">
        <v>10</v>
      </c>
      <c r="BU21" s="291">
        <v>0</v>
      </c>
      <c r="BV21" s="291">
        <v>0</v>
      </c>
      <c r="BW21" s="291">
        <v>0</v>
      </c>
      <c r="BX21" s="291">
        <v>0</v>
      </c>
      <c r="BY21" s="291">
        <v>0</v>
      </c>
      <c r="BZ21" s="291" t="s">
        <v>552</v>
      </c>
      <c r="CA21" s="291" t="s">
        <v>552</v>
      </c>
      <c r="CB21" s="291" t="s">
        <v>552</v>
      </c>
      <c r="CC21" s="291" t="s">
        <v>552</v>
      </c>
      <c r="CD21" s="291" t="s">
        <v>552</v>
      </c>
      <c r="CE21" s="291" t="s">
        <v>552</v>
      </c>
      <c r="CF21" s="291" t="s">
        <v>552</v>
      </c>
      <c r="CG21" s="291" t="s">
        <v>552</v>
      </c>
      <c r="CH21" s="291">
        <v>0</v>
      </c>
      <c r="CI21" s="291">
        <v>0</v>
      </c>
      <c r="CJ21" s="325" t="s">
        <v>553</v>
      </c>
    </row>
    <row r="22" spans="1:88" s="282" customFormat="1" ht="12" customHeight="1">
      <c r="A22" s="277" t="s">
        <v>561</v>
      </c>
      <c r="B22" s="278" t="s">
        <v>591</v>
      </c>
      <c r="C22" s="277" t="s">
        <v>592</v>
      </c>
      <c r="D22" s="291">
        <f t="shared" si="3"/>
        <v>555</v>
      </c>
      <c r="E22" s="291">
        <f t="shared" si="4"/>
        <v>129</v>
      </c>
      <c r="F22" s="291">
        <f t="shared" si="5"/>
        <v>2</v>
      </c>
      <c r="G22" s="291">
        <f t="shared" si="6"/>
        <v>114</v>
      </c>
      <c r="H22" s="291">
        <f t="shared" si="7"/>
        <v>85</v>
      </c>
      <c r="I22" s="291">
        <f t="shared" si="8"/>
        <v>134</v>
      </c>
      <c r="J22" s="291">
        <f t="shared" si="9"/>
        <v>17</v>
      </c>
      <c r="K22" s="291">
        <f t="shared" si="10"/>
        <v>4</v>
      </c>
      <c r="L22" s="291">
        <f t="shared" si="11"/>
        <v>11</v>
      </c>
      <c r="M22" s="291">
        <f t="shared" si="12"/>
        <v>0</v>
      </c>
      <c r="N22" s="291">
        <f t="shared" si="13"/>
        <v>0</v>
      </c>
      <c r="O22" s="291">
        <f t="shared" si="14"/>
        <v>57</v>
      </c>
      <c r="P22" s="291">
        <f t="shared" si="15"/>
        <v>0</v>
      </c>
      <c r="Q22" s="291">
        <f t="shared" si="16"/>
        <v>0</v>
      </c>
      <c r="R22" s="291">
        <f t="shared" si="17"/>
        <v>0</v>
      </c>
      <c r="S22" s="291">
        <f t="shared" si="18"/>
        <v>2</v>
      </c>
      <c r="T22" s="291">
        <f t="shared" si="19"/>
        <v>0</v>
      </c>
      <c r="U22" s="291">
        <f t="shared" si="20"/>
        <v>0</v>
      </c>
      <c r="V22" s="291">
        <f t="shared" si="21"/>
        <v>0</v>
      </c>
      <c r="W22" s="291">
        <f t="shared" si="22"/>
        <v>0</v>
      </c>
      <c r="X22" s="291">
        <f t="shared" si="23"/>
        <v>0</v>
      </c>
      <c r="Y22" s="291">
        <f t="shared" si="24"/>
        <v>0</v>
      </c>
      <c r="Z22" s="291">
        <v>0</v>
      </c>
      <c r="AA22" s="291">
        <v>0</v>
      </c>
      <c r="AB22" s="291">
        <v>0</v>
      </c>
      <c r="AC22" s="291">
        <v>0</v>
      </c>
      <c r="AD22" s="291">
        <v>0</v>
      </c>
      <c r="AE22" s="291">
        <v>0</v>
      </c>
      <c r="AF22" s="291">
        <v>0</v>
      </c>
      <c r="AG22" s="291">
        <v>0</v>
      </c>
      <c r="AH22" s="291">
        <v>0</v>
      </c>
      <c r="AI22" s="291">
        <v>0</v>
      </c>
      <c r="AJ22" s="291" t="s">
        <v>552</v>
      </c>
      <c r="AK22" s="291" t="s">
        <v>552</v>
      </c>
      <c r="AL22" s="291" t="s">
        <v>552</v>
      </c>
      <c r="AM22" s="291" t="s">
        <v>552</v>
      </c>
      <c r="AN22" s="291" t="s">
        <v>552</v>
      </c>
      <c r="AO22" s="291" t="s">
        <v>552</v>
      </c>
      <c r="AP22" s="291" t="s">
        <v>552</v>
      </c>
      <c r="AQ22" s="291" t="s">
        <v>552</v>
      </c>
      <c r="AR22" s="291">
        <v>0</v>
      </c>
      <c r="AS22" s="291">
        <v>0</v>
      </c>
      <c r="AT22" s="291">
        <f>'施設資源化量内訳'!D22</f>
        <v>518</v>
      </c>
      <c r="AU22" s="291">
        <f>'施設資源化量内訳'!E22</f>
        <v>123</v>
      </c>
      <c r="AV22" s="291">
        <f>'施設資源化量内訳'!F22</f>
        <v>2</v>
      </c>
      <c r="AW22" s="291">
        <f>'施設資源化量内訳'!G22</f>
        <v>112</v>
      </c>
      <c r="AX22" s="291">
        <f>'施設資源化量内訳'!H22</f>
        <v>84</v>
      </c>
      <c r="AY22" s="291">
        <f>'施設資源化量内訳'!I22</f>
        <v>106</v>
      </c>
      <c r="AZ22" s="291">
        <f>'施設資源化量内訳'!J22</f>
        <v>17</v>
      </c>
      <c r="BA22" s="291">
        <f>'施設資源化量内訳'!K22</f>
        <v>4</v>
      </c>
      <c r="BB22" s="291">
        <f>'施設資源化量内訳'!L22</f>
        <v>11</v>
      </c>
      <c r="BC22" s="291">
        <f>'施設資源化量内訳'!M22</f>
        <v>0</v>
      </c>
      <c r="BD22" s="291">
        <f>'施設資源化量内訳'!N22</f>
        <v>0</v>
      </c>
      <c r="BE22" s="291">
        <f>'施設資源化量内訳'!O22</f>
        <v>57</v>
      </c>
      <c r="BF22" s="291">
        <f>'施設資源化量内訳'!P22</f>
        <v>0</v>
      </c>
      <c r="BG22" s="291">
        <f>'施設資源化量内訳'!Q22</f>
        <v>0</v>
      </c>
      <c r="BH22" s="291">
        <f>'施設資源化量内訳'!R22</f>
        <v>0</v>
      </c>
      <c r="BI22" s="291">
        <f>'施設資源化量内訳'!S22</f>
        <v>2</v>
      </c>
      <c r="BJ22" s="291">
        <f>'施設資源化量内訳'!T22</f>
        <v>0</v>
      </c>
      <c r="BK22" s="291">
        <f>'施設資源化量内訳'!U22</f>
        <v>0</v>
      </c>
      <c r="BL22" s="291">
        <f>'施設資源化量内訳'!V22</f>
        <v>0</v>
      </c>
      <c r="BM22" s="291">
        <f>'施設資源化量内訳'!W22</f>
        <v>0</v>
      </c>
      <c r="BN22" s="291">
        <f>'施設資源化量内訳'!X22</f>
        <v>0</v>
      </c>
      <c r="BO22" s="291">
        <f t="shared" si="25"/>
        <v>37</v>
      </c>
      <c r="BP22" s="291">
        <v>6</v>
      </c>
      <c r="BQ22" s="291">
        <v>0</v>
      </c>
      <c r="BR22" s="291">
        <v>2</v>
      </c>
      <c r="BS22" s="291">
        <v>1</v>
      </c>
      <c r="BT22" s="291">
        <v>28</v>
      </c>
      <c r="BU22" s="291">
        <v>0</v>
      </c>
      <c r="BV22" s="291">
        <v>0</v>
      </c>
      <c r="BW22" s="291">
        <v>0</v>
      </c>
      <c r="BX22" s="291">
        <v>0</v>
      </c>
      <c r="BY22" s="291">
        <v>0</v>
      </c>
      <c r="BZ22" s="291" t="s">
        <v>552</v>
      </c>
      <c r="CA22" s="291" t="s">
        <v>552</v>
      </c>
      <c r="CB22" s="291" t="s">
        <v>552</v>
      </c>
      <c r="CC22" s="291" t="s">
        <v>552</v>
      </c>
      <c r="CD22" s="291" t="s">
        <v>552</v>
      </c>
      <c r="CE22" s="291" t="s">
        <v>552</v>
      </c>
      <c r="CF22" s="291" t="s">
        <v>552</v>
      </c>
      <c r="CG22" s="291" t="s">
        <v>552</v>
      </c>
      <c r="CH22" s="291">
        <v>0</v>
      </c>
      <c r="CI22" s="291">
        <v>0</v>
      </c>
      <c r="CJ22" s="325" t="s">
        <v>553</v>
      </c>
    </row>
    <row r="23" spans="1:88" s="282" customFormat="1" ht="12" customHeight="1">
      <c r="A23" s="277" t="s">
        <v>561</v>
      </c>
      <c r="B23" s="278" t="s">
        <v>593</v>
      </c>
      <c r="C23" s="277" t="s">
        <v>594</v>
      </c>
      <c r="D23" s="291">
        <f t="shared" si="3"/>
        <v>669</v>
      </c>
      <c r="E23" s="291">
        <f t="shared" si="4"/>
        <v>332</v>
      </c>
      <c r="F23" s="291">
        <f t="shared" si="5"/>
        <v>2</v>
      </c>
      <c r="G23" s="291">
        <f t="shared" si="6"/>
        <v>0</v>
      </c>
      <c r="H23" s="291">
        <f t="shared" si="7"/>
        <v>142</v>
      </c>
      <c r="I23" s="291">
        <f t="shared" si="8"/>
        <v>150</v>
      </c>
      <c r="J23" s="291">
        <f t="shared" si="9"/>
        <v>31</v>
      </c>
      <c r="K23" s="291">
        <f t="shared" si="10"/>
        <v>1</v>
      </c>
      <c r="L23" s="291">
        <f t="shared" si="11"/>
        <v>0</v>
      </c>
      <c r="M23" s="291">
        <f t="shared" si="12"/>
        <v>0</v>
      </c>
      <c r="N23" s="291">
        <f t="shared" si="13"/>
        <v>0</v>
      </c>
      <c r="O23" s="291">
        <f t="shared" si="14"/>
        <v>0</v>
      </c>
      <c r="P23" s="291">
        <f t="shared" si="15"/>
        <v>0</v>
      </c>
      <c r="Q23" s="291">
        <f t="shared" si="16"/>
        <v>0</v>
      </c>
      <c r="R23" s="291">
        <f t="shared" si="17"/>
        <v>0</v>
      </c>
      <c r="S23" s="291">
        <f t="shared" si="18"/>
        <v>0</v>
      </c>
      <c r="T23" s="291">
        <f t="shared" si="19"/>
        <v>0</v>
      </c>
      <c r="U23" s="291">
        <f t="shared" si="20"/>
        <v>0</v>
      </c>
      <c r="V23" s="291">
        <f t="shared" si="21"/>
        <v>0</v>
      </c>
      <c r="W23" s="291">
        <f t="shared" si="22"/>
        <v>0</v>
      </c>
      <c r="X23" s="291">
        <f t="shared" si="23"/>
        <v>11</v>
      </c>
      <c r="Y23" s="291">
        <f t="shared" si="24"/>
        <v>290</v>
      </c>
      <c r="Z23" s="291">
        <v>276</v>
      </c>
      <c r="AA23" s="291">
        <v>2</v>
      </c>
      <c r="AB23" s="291">
        <v>0</v>
      </c>
      <c r="AC23" s="291">
        <v>0</v>
      </c>
      <c r="AD23" s="291">
        <v>0</v>
      </c>
      <c r="AE23" s="291">
        <v>0</v>
      </c>
      <c r="AF23" s="291">
        <v>1</v>
      </c>
      <c r="AG23" s="291">
        <v>0</v>
      </c>
      <c r="AH23" s="291">
        <v>0</v>
      </c>
      <c r="AI23" s="291">
        <v>0</v>
      </c>
      <c r="AJ23" s="291" t="s">
        <v>552</v>
      </c>
      <c r="AK23" s="291" t="s">
        <v>552</v>
      </c>
      <c r="AL23" s="291" t="s">
        <v>552</v>
      </c>
      <c r="AM23" s="291" t="s">
        <v>552</v>
      </c>
      <c r="AN23" s="291" t="s">
        <v>552</v>
      </c>
      <c r="AO23" s="291" t="s">
        <v>552</v>
      </c>
      <c r="AP23" s="291" t="s">
        <v>552</v>
      </c>
      <c r="AQ23" s="291" t="s">
        <v>552</v>
      </c>
      <c r="AR23" s="291">
        <v>0</v>
      </c>
      <c r="AS23" s="291">
        <v>11</v>
      </c>
      <c r="AT23" s="291">
        <f>'施設資源化量内訳'!D23</f>
        <v>301</v>
      </c>
      <c r="AU23" s="291">
        <f>'施設資源化量内訳'!E23</f>
        <v>0</v>
      </c>
      <c r="AV23" s="291">
        <f>'施設資源化量内訳'!F23</f>
        <v>0</v>
      </c>
      <c r="AW23" s="291">
        <f>'施設資源化量内訳'!G23</f>
        <v>0</v>
      </c>
      <c r="AX23" s="291">
        <f>'施設資源化量内訳'!H23</f>
        <v>135</v>
      </c>
      <c r="AY23" s="291">
        <f>'施設資源化量内訳'!I23</f>
        <v>135</v>
      </c>
      <c r="AZ23" s="291">
        <f>'施設資源化量内訳'!J23</f>
        <v>31</v>
      </c>
      <c r="BA23" s="291">
        <f>'施設資源化量内訳'!K23</f>
        <v>0</v>
      </c>
      <c r="BB23" s="291">
        <f>'施設資源化量内訳'!L23</f>
        <v>0</v>
      </c>
      <c r="BC23" s="291">
        <f>'施設資源化量内訳'!M23</f>
        <v>0</v>
      </c>
      <c r="BD23" s="291">
        <f>'施設資源化量内訳'!N23</f>
        <v>0</v>
      </c>
      <c r="BE23" s="291">
        <f>'施設資源化量内訳'!O23</f>
        <v>0</v>
      </c>
      <c r="BF23" s="291">
        <f>'施設資源化量内訳'!P23</f>
        <v>0</v>
      </c>
      <c r="BG23" s="291">
        <f>'施設資源化量内訳'!Q23</f>
        <v>0</v>
      </c>
      <c r="BH23" s="291">
        <f>'施設資源化量内訳'!R23</f>
        <v>0</v>
      </c>
      <c r="BI23" s="291">
        <f>'施設資源化量内訳'!S23</f>
        <v>0</v>
      </c>
      <c r="BJ23" s="291">
        <f>'施設資源化量内訳'!T23</f>
        <v>0</v>
      </c>
      <c r="BK23" s="291">
        <f>'施設資源化量内訳'!U23</f>
        <v>0</v>
      </c>
      <c r="BL23" s="291">
        <f>'施設資源化量内訳'!V23</f>
        <v>0</v>
      </c>
      <c r="BM23" s="291">
        <f>'施設資源化量内訳'!W23</f>
        <v>0</v>
      </c>
      <c r="BN23" s="291">
        <f>'施設資源化量内訳'!X23</f>
        <v>0</v>
      </c>
      <c r="BO23" s="291">
        <f t="shared" si="25"/>
        <v>78</v>
      </c>
      <c r="BP23" s="291">
        <v>56</v>
      </c>
      <c r="BQ23" s="291">
        <v>0</v>
      </c>
      <c r="BR23" s="291">
        <v>0</v>
      </c>
      <c r="BS23" s="291">
        <v>7</v>
      </c>
      <c r="BT23" s="291">
        <v>15</v>
      </c>
      <c r="BU23" s="291">
        <v>0</v>
      </c>
      <c r="BV23" s="291">
        <v>0</v>
      </c>
      <c r="BW23" s="291">
        <v>0</v>
      </c>
      <c r="BX23" s="291">
        <v>0</v>
      </c>
      <c r="BY23" s="291">
        <v>0</v>
      </c>
      <c r="BZ23" s="291" t="s">
        <v>552</v>
      </c>
      <c r="CA23" s="291" t="s">
        <v>552</v>
      </c>
      <c r="CB23" s="291" t="s">
        <v>552</v>
      </c>
      <c r="CC23" s="291" t="s">
        <v>552</v>
      </c>
      <c r="CD23" s="291" t="s">
        <v>552</v>
      </c>
      <c r="CE23" s="291" t="s">
        <v>552</v>
      </c>
      <c r="CF23" s="291" t="s">
        <v>552</v>
      </c>
      <c r="CG23" s="291" t="s">
        <v>552</v>
      </c>
      <c r="CH23" s="291">
        <v>0</v>
      </c>
      <c r="CI23" s="291">
        <v>0</v>
      </c>
      <c r="CJ23" s="325" t="s">
        <v>553</v>
      </c>
    </row>
    <row r="24" spans="1:88" s="282" customFormat="1" ht="12" customHeight="1">
      <c r="A24" s="277" t="s">
        <v>561</v>
      </c>
      <c r="B24" s="278" t="s">
        <v>627</v>
      </c>
      <c r="C24" s="277" t="s">
        <v>628</v>
      </c>
      <c r="D24" s="291">
        <f t="shared" si="3"/>
        <v>4899</v>
      </c>
      <c r="E24" s="291">
        <f aca="true" t="shared" si="26" ref="E24:R24">SUM(Z24,AU24,BP24)</f>
        <v>1985</v>
      </c>
      <c r="F24" s="291">
        <f t="shared" si="26"/>
        <v>34</v>
      </c>
      <c r="G24" s="291">
        <f t="shared" si="26"/>
        <v>0</v>
      </c>
      <c r="H24" s="291">
        <f t="shared" si="26"/>
        <v>731</v>
      </c>
      <c r="I24" s="291">
        <f t="shared" si="26"/>
        <v>460</v>
      </c>
      <c r="J24" s="291">
        <f t="shared" si="26"/>
        <v>134</v>
      </c>
      <c r="K24" s="291">
        <f t="shared" si="26"/>
        <v>0</v>
      </c>
      <c r="L24" s="291">
        <f t="shared" si="26"/>
        <v>0</v>
      </c>
      <c r="M24" s="291">
        <f t="shared" si="26"/>
        <v>0</v>
      </c>
      <c r="N24" s="291">
        <f t="shared" si="26"/>
        <v>101</v>
      </c>
      <c r="O24" s="291">
        <f t="shared" si="26"/>
        <v>0</v>
      </c>
      <c r="P24" s="291">
        <f t="shared" si="26"/>
        <v>0</v>
      </c>
      <c r="Q24" s="291">
        <f t="shared" si="26"/>
        <v>1454</v>
      </c>
      <c r="R24" s="291">
        <f t="shared" si="26"/>
        <v>0</v>
      </c>
      <c r="S24" s="291">
        <f t="shared" si="18"/>
        <v>0</v>
      </c>
      <c r="T24" s="291">
        <f t="shared" si="19"/>
        <v>0</v>
      </c>
      <c r="U24" s="291">
        <f t="shared" si="20"/>
        <v>0</v>
      </c>
      <c r="V24" s="291">
        <f t="shared" si="21"/>
        <v>0</v>
      </c>
      <c r="W24" s="291">
        <f t="shared" si="22"/>
        <v>0</v>
      </c>
      <c r="X24" s="291">
        <f t="shared" si="23"/>
        <v>0</v>
      </c>
      <c r="Y24" s="291">
        <f t="shared" si="24"/>
        <v>0</v>
      </c>
      <c r="Z24" s="291">
        <v>0</v>
      </c>
      <c r="AA24" s="291">
        <v>0</v>
      </c>
      <c r="AB24" s="291">
        <v>0</v>
      </c>
      <c r="AC24" s="291">
        <v>0</v>
      </c>
      <c r="AD24" s="291">
        <v>0</v>
      </c>
      <c r="AE24" s="291">
        <v>0</v>
      </c>
      <c r="AF24" s="291">
        <v>0</v>
      </c>
      <c r="AG24" s="291">
        <v>0</v>
      </c>
      <c r="AH24" s="291">
        <v>0</v>
      </c>
      <c r="AI24" s="291">
        <v>0</v>
      </c>
      <c r="AJ24" s="291" t="s">
        <v>552</v>
      </c>
      <c r="AK24" s="291" t="s">
        <v>552</v>
      </c>
      <c r="AL24" s="291" t="s">
        <v>552</v>
      </c>
      <c r="AM24" s="291" t="s">
        <v>552</v>
      </c>
      <c r="AN24" s="291" t="s">
        <v>552</v>
      </c>
      <c r="AO24" s="291" t="s">
        <v>552</v>
      </c>
      <c r="AP24" s="291" t="s">
        <v>552</v>
      </c>
      <c r="AQ24" s="291" t="s">
        <v>552</v>
      </c>
      <c r="AR24" s="291">
        <v>0</v>
      </c>
      <c r="AS24" s="291">
        <v>0</v>
      </c>
      <c r="AT24" s="291">
        <f>'施設資源化量内訳'!D24</f>
        <v>3741</v>
      </c>
      <c r="AU24" s="291">
        <f>'施設資源化量内訳'!E24</f>
        <v>1002</v>
      </c>
      <c r="AV24" s="291">
        <f>'施設資源化量内訳'!F24</f>
        <v>0</v>
      </c>
      <c r="AW24" s="291">
        <f>'施設資源化量内訳'!G24</f>
        <v>0</v>
      </c>
      <c r="AX24" s="291">
        <f>'施設資源化量内訳'!H24</f>
        <v>683</v>
      </c>
      <c r="AY24" s="291">
        <f>'施設資源化量内訳'!I24</f>
        <v>437</v>
      </c>
      <c r="AZ24" s="291">
        <f>'施設資源化量内訳'!J24</f>
        <v>134</v>
      </c>
      <c r="BA24" s="291">
        <f>'施設資源化量内訳'!K24</f>
        <v>0</v>
      </c>
      <c r="BB24" s="291">
        <f>'施設資源化量内訳'!L24</f>
        <v>0</v>
      </c>
      <c r="BC24" s="291">
        <f>'施設資源化量内訳'!M24</f>
        <v>0</v>
      </c>
      <c r="BD24" s="291">
        <f>'施設資源化量内訳'!N24</f>
        <v>31</v>
      </c>
      <c r="BE24" s="291">
        <f>'施設資源化量内訳'!O24</f>
        <v>0</v>
      </c>
      <c r="BF24" s="291">
        <f>'施設資源化量内訳'!P24</f>
        <v>0</v>
      </c>
      <c r="BG24" s="291">
        <f>'施設資源化量内訳'!Q24</f>
        <v>1454</v>
      </c>
      <c r="BH24" s="291">
        <f>'施設資源化量内訳'!R24</f>
        <v>0</v>
      </c>
      <c r="BI24" s="291">
        <f>'施設資源化量内訳'!S24</f>
        <v>0</v>
      </c>
      <c r="BJ24" s="291">
        <f>'施設資源化量内訳'!T24</f>
        <v>0</v>
      </c>
      <c r="BK24" s="291">
        <f>'施設資源化量内訳'!U24</f>
        <v>0</v>
      </c>
      <c r="BL24" s="291">
        <f>'施設資源化量内訳'!V24</f>
        <v>0</v>
      </c>
      <c r="BM24" s="291">
        <f>'施設資源化量内訳'!W24</f>
        <v>0</v>
      </c>
      <c r="BN24" s="291">
        <f>'施設資源化量内訳'!X24</f>
        <v>0</v>
      </c>
      <c r="BO24" s="291">
        <f t="shared" si="25"/>
        <v>1158</v>
      </c>
      <c r="BP24" s="291">
        <v>983</v>
      </c>
      <c r="BQ24" s="291">
        <v>34</v>
      </c>
      <c r="BR24" s="291">
        <v>0</v>
      </c>
      <c r="BS24" s="291">
        <v>48</v>
      </c>
      <c r="BT24" s="291">
        <v>23</v>
      </c>
      <c r="BU24" s="291">
        <v>0</v>
      </c>
      <c r="BV24" s="291">
        <v>0</v>
      </c>
      <c r="BW24" s="291">
        <v>0</v>
      </c>
      <c r="BX24" s="291">
        <v>0</v>
      </c>
      <c r="BY24" s="291">
        <v>70</v>
      </c>
      <c r="BZ24" s="291" t="s">
        <v>552</v>
      </c>
      <c r="CA24" s="291" t="s">
        <v>552</v>
      </c>
      <c r="CB24" s="291" t="s">
        <v>552</v>
      </c>
      <c r="CC24" s="291" t="s">
        <v>552</v>
      </c>
      <c r="CD24" s="291" t="s">
        <v>552</v>
      </c>
      <c r="CE24" s="291" t="s">
        <v>552</v>
      </c>
      <c r="CF24" s="291" t="s">
        <v>552</v>
      </c>
      <c r="CG24" s="291" t="s">
        <v>552</v>
      </c>
      <c r="CH24" s="291">
        <v>0</v>
      </c>
      <c r="CI24" s="291">
        <v>0</v>
      </c>
      <c r="CJ24" s="325" t="s">
        <v>553</v>
      </c>
    </row>
    <row r="25" spans="1:88" s="282" customFormat="1" ht="12" customHeight="1">
      <c r="A25" s="277" t="s">
        <v>561</v>
      </c>
      <c r="B25" s="278" t="s">
        <v>595</v>
      </c>
      <c r="C25" s="277" t="s">
        <v>596</v>
      </c>
      <c r="D25" s="291">
        <f aca="true" t="shared" si="27" ref="D25:R40">SUM(Y25,AT25,BO25)</f>
        <v>2981</v>
      </c>
      <c r="E25" s="291">
        <f t="shared" si="27"/>
        <v>1146</v>
      </c>
      <c r="F25" s="291">
        <f t="shared" si="27"/>
        <v>8</v>
      </c>
      <c r="G25" s="291">
        <f t="shared" si="27"/>
        <v>41</v>
      </c>
      <c r="H25" s="291">
        <f t="shared" si="27"/>
        <v>433</v>
      </c>
      <c r="I25" s="291">
        <f t="shared" si="27"/>
        <v>222</v>
      </c>
      <c r="J25" s="291">
        <f t="shared" si="27"/>
        <v>39</v>
      </c>
      <c r="K25" s="291">
        <f t="shared" si="27"/>
        <v>0</v>
      </c>
      <c r="L25" s="291">
        <f t="shared" si="27"/>
        <v>97</v>
      </c>
      <c r="M25" s="291">
        <f t="shared" si="27"/>
        <v>0</v>
      </c>
      <c r="N25" s="291">
        <f t="shared" si="27"/>
        <v>26</v>
      </c>
      <c r="O25" s="291">
        <f t="shared" si="27"/>
        <v>166</v>
      </c>
      <c r="P25" s="291">
        <f t="shared" si="27"/>
        <v>0</v>
      </c>
      <c r="Q25" s="291">
        <f t="shared" si="27"/>
        <v>794</v>
      </c>
      <c r="R25" s="291">
        <f t="shared" si="27"/>
        <v>0</v>
      </c>
      <c r="S25" s="291">
        <f t="shared" si="18"/>
        <v>0</v>
      </c>
      <c r="T25" s="291">
        <f t="shared" si="19"/>
        <v>0</v>
      </c>
      <c r="U25" s="291">
        <f t="shared" si="20"/>
        <v>0</v>
      </c>
      <c r="V25" s="291">
        <f t="shared" si="21"/>
        <v>0</v>
      </c>
      <c r="W25" s="291">
        <f t="shared" si="22"/>
        <v>2</v>
      </c>
      <c r="X25" s="291">
        <f t="shared" si="23"/>
        <v>7</v>
      </c>
      <c r="Y25" s="291">
        <f t="shared" si="24"/>
        <v>0</v>
      </c>
      <c r="Z25" s="291">
        <v>0</v>
      </c>
      <c r="AA25" s="291">
        <v>0</v>
      </c>
      <c r="AB25" s="291">
        <v>0</v>
      </c>
      <c r="AC25" s="291">
        <v>0</v>
      </c>
      <c r="AD25" s="291">
        <v>0</v>
      </c>
      <c r="AE25" s="291">
        <v>0</v>
      </c>
      <c r="AF25" s="291">
        <v>0</v>
      </c>
      <c r="AG25" s="291">
        <v>0</v>
      </c>
      <c r="AH25" s="291">
        <v>0</v>
      </c>
      <c r="AI25" s="291">
        <v>0</v>
      </c>
      <c r="AJ25" s="291" t="s">
        <v>552</v>
      </c>
      <c r="AK25" s="291" t="s">
        <v>552</v>
      </c>
      <c r="AL25" s="291" t="s">
        <v>552</v>
      </c>
      <c r="AM25" s="291" t="s">
        <v>552</v>
      </c>
      <c r="AN25" s="291" t="s">
        <v>552</v>
      </c>
      <c r="AO25" s="291" t="s">
        <v>552</v>
      </c>
      <c r="AP25" s="291" t="s">
        <v>552</v>
      </c>
      <c r="AQ25" s="291" t="s">
        <v>552</v>
      </c>
      <c r="AR25" s="291">
        <v>0</v>
      </c>
      <c r="AS25" s="291">
        <v>0</v>
      </c>
      <c r="AT25" s="291">
        <f>'施設資源化量内訳'!D25</f>
        <v>2077</v>
      </c>
      <c r="AU25" s="291">
        <f>'施設資源化量内訳'!E25</f>
        <v>349</v>
      </c>
      <c r="AV25" s="291">
        <f>'施設資源化量内訳'!F25</f>
        <v>2</v>
      </c>
      <c r="AW25" s="291">
        <f>'施設資源化量内訳'!G25</f>
        <v>41</v>
      </c>
      <c r="AX25" s="291">
        <f>'施設資源化量内訳'!H25</f>
        <v>384</v>
      </c>
      <c r="AY25" s="291">
        <f>'施設資源化量内訳'!I25</f>
        <v>182</v>
      </c>
      <c r="AZ25" s="291">
        <f>'施設資源化量内訳'!J25</f>
        <v>35</v>
      </c>
      <c r="BA25" s="291">
        <f>'施設資源化量内訳'!K25</f>
        <v>0</v>
      </c>
      <c r="BB25" s="291">
        <f>'施設資源化量内訳'!L25</f>
        <v>97</v>
      </c>
      <c r="BC25" s="291">
        <f>'施設資源化量内訳'!M25</f>
        <v>0</v>
      </c>
      <c r="BD25" s="291">
        <f>'施設資源化量内訳'!N25</f>
        <v>20</v>
      </c>
      <c r="BE25" s="291">
        <f>'施設資源化量内訳'!O25</f>
        <v>166</v>
      </c>
      <c r="BF25" s="291">
        <f>'施設資源化量内訳'!P25</f>
        <v>0</v>
      </c>
      <c r="BG25" s="291">
        <f>'施設資源化量内訳'!Q25</f>
        <v>794</v>
      </c>
      <c r="BH25" s="291">
        <f>'施設資源化量内訳'!R25</f>
        <v>0</v>
      </c>
      <c r="BI25" s="291">
        <f>'施設資源化量内訳'!S25</f>
        <v>0</v>
      </c>
      <c r="BJ25" s="291">
        <f>'施設資源化量内訳'!T25</f>
        <v>0</v>
      </c>
      <c r="BK25" s="291">
        <f>'施設資源化量内訳'!U25</f>
        <v>0</v>
      </c>
      <c r="BL25" s="291">
        <f>'施設資源化量内訳'!V25</f>
        <v>0</v>
      </c>
      <c r="BM25" s="291">
        <f>'施設資源化量内訳'!W25</f>
        <v>0</v>
      </c>
      <c r="BN25" s="291">
        <f>'施設資源化量内訳'!X25</f>
        <v>7</v>
      </c>
      <c r="BO25" s="291">
        <f t="shared" si="25"/>
        <v>904</v>
      </c>
      <c r="BP25" s="291">
        <v>797</v>
      </c>
      <c r="BQ25" s="291">
        <v>6</v>
      </c>
      <c r="BR25" s="291">
        <v>0</v>
      </c>
      <c r="BS25" s="291">
        <v>49</v>
      </c>
      <c r="BT25" s="291">
        <v>40</v>
      </c>
      <c r="BU25" s="291">
        <v>4</v>
      </c>
      <c r="BV25" s="291">
        <v>0</v>
      </c>
      <c r="BW25" s="291">
        <v>0</v>
      </c>
      <c r="BX25" s="291">
        <v>0</v>
      </c>
      <c r="BY25" s="291">
        <v>6</v>
      </c>
      <c r="BZ25" s="291" t="s">
        <v>552</v>
      </c>
      <c r="CA25" s="291" t="s">
        <v>552</v>
      </c>
      <c r="CB25" s="291" t="s">
        <v>552</v>
      </c>
      <c r="CC25" s="291" t="s">
        <v>552</v>
      </c>
      <c r="CD25" s="291" t="s">
        <v>552</v>
      </c>
      <c r="CE25" s="291" t="s">
        <v>552</v>
      </c>
      <c r="CF25" s="291" t="s">
        <v>552</v>
      </c>
      <c r="CG25" s="291" t="s">
        <v>552</v>
      </c>
      <c r="CH25" s="291">
        <v>2</v>
      </c>
      <c r="CI25" s="291">
        <v>0</v>
      </c>
      <c r="CJ25" s="325" t="s">
        <v>553</v>
      </c>
    </row>
    <row r="26" spans="1:88" s="282" customFormat="1" ht="12" customHeight="1">
      <c r="A26" s="277" t="s">
        <v>561</v>
      </c>
      <c r="B26" s="278" t="s">
        <v>597</v>
      </c>
      <c r="C26" s="277" t="s">
        <v>598</v>
      </c>
      <c r="D26" s="291">
        <f t="shared" si="27"/>
        <v>2627</v>
      </c>
      <c r="E26" s="291">
        <f t="shared" si="27"/>
        <v>861</v>
      </c>
      <c r="F26" s="291">
        <f t="shared" si="27"/>
        <v>8</v>
      </c>
      <c r="G26" s="291">
        <f t="shared" si="27"/>
        <v>41</v>
      </c>
      <c r="H26" s="291">
        <f t="shared" si="27"/>
        <v>412</v>
      </c>
      <c r="I26" s="291">
        <f t="shared" si="27"/>
        <v>176</v>
      </c>
      <c r="J26" s="291">
        <f t="shared" si="27"/>
        <v>38</v>
      </c>
      <c r="K26" s="291">
        <f t="shared" si="27"/>
        <v>0</v>
      </c>
      <c r="L26" s="291">
        <f t="shared" si="27"/>
        <v>92</v>
      </c>
      <c r="M26" s="291">
        <f t="shared" si="27"/>
        <v>0</v>
      </c>
      <c r="N26" s="291">
        <f t="shared" si="27"/>
        <v>30</v>
      </c>
      <c r="O26" s="291">
        <f t="shared" si="27"/>
        <v>118</v>
      </c>
      <c r="P26" s="291">
        <f t="shared" si="27"/>
        <v>0</v>
      </c>
      <c r="Q26" s="291">
        <f t="shared" si="27"/>
        <v>846</v>
      </c>
      <c r="R26" s="291">
        <f t="shared" si="27"/>
        <v>0</v>
      </c>
      <c r="S26" s="291">
        <f t="shared" si="18"/>
        <v>0</v>
      </c>
      <c r="T26" s="291">
        <f t="shared" si="19"/>
        <v>0</v>
      </c>
      <c r="U26" s="291">
        <f t="shared" si="20"/>
        <v>0</v>
      </c>
      <c r="V26" s="291">
        <f t="shared" si="21"/>
        <v>0</v>
      </c>
      <c r="W26" s="291">
        <f t="shared" si="22"/>
        <v>0</v>
      </c>
      <c r="X26" s="291">
        <f t="shared" si="23"/>
        <v>5</v>
      </c>
      <c r="Y26" s="291">
        <f t="shared" si="24"/>
        <v>0</v>
      </c>
      <c r="Z26" s="291">
        <v>0</v>
      </c>
      <c r="AA26" s="291">
        <v>0</v>
      </c>
      <c r="AB26" s="291">
        <v>0</v>
      </c>
      <c r="AC26" s="291">
        <v>0</v>
      </c>
      <c r="AD26" s="291">
        <v>0</v>
      </c>
      <c r="AE26" s="291">
        <v>0</v>
      </c>
      <c r="AF26" s="291">
        <v>0</v>
      </c>
      <c r="AG26" s="291">
        <v>0</v>
      </c>
      <c r="AH26" s="291">
        <v>0</v>
      </c>
      <c r="AI26" s="291">
        <v>0</v>
      </c>
      <c r="AJ26" s="291" t="s">
        <v>552</v>
      </c>
      <c r="AK26" s="291" t="s">
        <v>552</v>
      </c>
      <c r="AL26" s="291" t="s">
        <v>552</v>
      </c>
      <c r="AM26" s="291" t="s">
        <v>552</v>
      </c>
      <c r="AN26" s="291" t="s">
        <v>552</v>
      </c>
      <c r="AO26" s="291" t="s">
        <v>552</v>
      </c>
      <c r="AP26" s="291" t="s">
        <v>552</v>
      </c>
      <c r="AQ26" s="291" t="s">
        <v>552</v>
      </c>
      <c r="AR26" s="291">
        <v>0</v>
      </c>
      <c r="AS26" s="291">
        <v>0</v>
      </c>
      <c r="AT26" s="291">
        <f>'施設資源化量内訳'!D26</f>
        <v>2012</v>
      </c>
      <c r="AU26" s="291">
        <f>'施設資源化量内訳'!E26</f>
        <v>329</v>
      </c>
      <c r="AV26" s="291">
        <f>'施設資源化量内訳'!F26</f>
        <v>3</v>
      </c>
      <c r="AW26" s="291">
        <f>'施設資源化量内訳'!G26</f>
        <v>41</v>
      </c>
      <c r="AX26" s="291">
        <f>'施設資源化量内訳'!H26</f>
        <v>371</v>
      </c>
      <c r="AY26" s="291">
        <f>'施設資源化量内訳'!I26</f>
        <v>154</v>
      </c>
      <c r="AZ26" s="291">
        <f>'施設資源化量内訳'!J26</f>
        <v>30</v>
      </c>
      <c r="BA26" s="291">
        <f>'施設資源化量内訳'!K26</f>
        <v>0</v>
      </c>
      <c r="BB26" s="291">
        <f>'施設資源化量内訳'!L26</f>
        <v>92</v>
      </c>
      <c r="BC26" s="291">
        <f>'施設資源化量内訳'!M26</f>
        <v>0</v>
      </c>
      <c r="BD26" s="291">
        <f>'施設資源化量内訳'!N26</f>
        <v>23</v>
      </c>
      <c r="BE26" s="291">
        <f>'施設資源化量内訳'!O26</f>
        <v>118</v>
      </c>
      <c r="BF26" s="291">
        <f>'施設資源化量内訳'!P26</f>
        <v>0</v>
      </c>
      <c r="BG26" s="291">
        <f>'施設資源化量内訳'!Q26</f>
        <v>846</v>
      </c>
      <c r="BH26" s="291">
        <f>'施設資源化量内訳'!R26</f>
        <v>0</v>
      </c>
      <c r="BI26" s="291">
        <f>'施設資源化量内訳'!S26</f>
        <v>0</v>
      </c>
      <c r="BJ26" s="291">
        <f>'施設資源化量内訳'!T26</f>
        <v>0</v>
      </c>
      <c r="BK26" s="291">
        <f>'施設資源化量内訳'!U26</f>
        <v>0</v>
      </c>
      <c r="BL26" s="291">
        <f>'施設資源化量内訳'!V26</f>
        <v>0</v>
      </c>
      <c r="BM26" s="291">
        <f>'施設資源化量内訳'!W26</f>
        <v>0</v>
      </c>
      <c r="BN26" s="291">
        <f>'施設資源化量内訳'!X26</f>
        <v>5</v>
      </c>
      <c r="BO26" s="291">
        <f t="shared" si="25"/>
        <v>615</v>
      </c>
      <c r="BP26" s="291">
        <v>532</v>
      </c>
      <c r="BQ26" s="291">
        <v>5</v>
      </c>
      <c r="BR26" s="291">
        <v>0</v>
      </c>
      <c r="BS26" s="291">
        <v>41</v>
      </c>
      <c r="BT26" s="291">
        <v>22</v>
      </c>
      <c r="BU26" s="291">
        <v>8</v>
      </c>
      <c r="BV26" s="291">
        <v>0</v>
      </c>
      <c r="BW26" s="291">
        <v>0</v>
      </c>
      <c r="BX26" s="291">
        <v>0</v>
      </c>
      <c r="BY26" s="291">
        <v>7</v>
      </c>
      <c r="BZ26" s="291" t="s">
        <v>552</v>
      </c>
      <c r="CA26" s="291" t="s">
        <v>552</v>
      </c>
      <c r="CB26" s="291" t="s">
        <v>552</v>
      </c>
      <c r="CC26" s="291" t="s">
        <v>552</v>
      </c>
      <c r="CD26" s="291" t="s">
        <v>552</v>
      </c>
      <c r="CE26" s="291" t="s">
        <v>552</v>
      </c>
      <c r="CF26" s="291" t="s">
        <v>552</v>
      </c>
      <c r="CG26" s="291" t="s">
        <v>552</v>
      </c>
      <c r="CH26" s="291">
        <v>0</v>
      </c>
      <c r="CI26" s="291">
        <v>0</v>
      </c>
      <c r="CJ26" s="325" t="s">
        <v>553</v>
      </c>
    </row>
    <row r="27" spans="1:88" s="282" customFormat="1" ht="12" customHeight="1">
      <c r="A27" s="277" t="s">
        <v>561</v>
      </c>
      <c r="B27" s="278" t="s">
        <v>599</v>
      </c>
      <c r="C27" s="277" t="s">
        <v>600</v>
      </c>
      <c r="D27" s="291">
        <f t="shared" si="27"/>
        <v>293</v>
      </c>
      <c r="E27" s="291">
        <f t="shared" si="27"/>
        <v>166</v>
      </c>
      <c r="F27" s="291">
        <f t="shared" si="27"/>
        <v>1</v>
      </c>
      <c r="G27" s="291">
        <f t="shared" si="27"/>
        <v>0</v>
      </c>
      <c r="H27" s="291">
        <f t="shared" si="27"/>
        <v>29</v>
      </c>
      <c r="I27" s="291">
        <f t="shared" si="27"/>
        <v>66</v>
      </c>
      <c r="J27" s="291">
        <f t="shared" si="27"/>
        <v>12</v>
      </c>
      <c r="K27" s="291">
        <f t="shared" si="27"/>
        <v>0</v>
      </c>
      <c r="L27" s="291">
        <f t="shared" si="27"/>
        <v>19</v>
      </c>
      <c r="M27" s="291">
        <f t="shared" si="27"/>
        <v>0</v>
      </c>
      <c r="N27" s="291">
        <f t="shared" si="27"/>
        <v>0</v>
      </c>
      <c r="O27" s="291">
        <f t="shared" si="27"/>
        <v>0</v>
      </c>
      <c r="P27" s="291">
        <f t="shared" si="27"/>
        <v>0</v>
      </c>
      <c r="Q27" s="291">
        <f t="shared" si="27"/>
        <v>0</v>
      </c>
      <c r="R27" s="291">
        <f t="shared" si="27"/>
        <v>0</v>
      </c>
      <c r="S27" s="291">
        <f t="shared" si="18"/>
        <v>0</v>
      </c>
      <c r="T27" s="291">
        <f t="shared" si="19"/>
        <v>0</v>
      </c>
      <c r="U27" s="291">
        <f t="shared" si="20"/>
        <v>0</v>
      </c>
      <c r="V27" s="291">
        <f t="shared" si="21"/>
        <v>0</v>
      </c>
      <c r="W27" s="291">
        <f t="shared" si="22"/>
        <v>0</v>
      </c>
      <c r="X27" s="291">
        <f t="shared" si="23"/>
        <v>0</v>
      </c>
      <c r="Y27" s="291">
        <f t="shared" si="24"/>
        <v>230</v>
      </c>
      <c r="Z27" s="291">
        <v>115</v>
      </c>
      <c r="AA27" s="291">
        <v>1</v>
      </c>
      <c r="AB27" s="291">
        <v>0</v>
      </c>
      <c r="AC27" s="291">
        <v>26</v>
      </c>
      <c r="AD27" s="291">
        <v>57</v>
      </c>
      <c r="AE27" s="291">
        <v>12</v>
      </c>
      <c r="AF27" s="291">
        <v>0</v>
      </c>
      <c r="AG27" s="291">
        <v>19</v>
      </c>
      <c r="AH27" s="291">
        <v>0</v>
      </c>
      <c r="AI27" s="291">
        <v>0</v>
      </c>
      <c r="AJ27" s="291" t="s">
        <v>552</v>
      </c>
      <c r="AK27" s="291" t="s">
        <v>552</v>
      </c>
      <c r="AL27" s="291" t="s">
        <v>552</v>
      </c>
      <c r="AM27" s="291" t="s">
        <v>552</v>
      </c>
      <c r="AN27" s="291" t="s">
        <v>552</v>
      </c>
      <c r="AO27" s="291" t="s">
        <v>552</v>
      </c>
      <c r="AP27" s="291" t="s">
        <v>552</v>
      </c>
      <c r="AQ27" s="291" t="s">
        <v>552</v>
      </c>
      <c r="AR27" s="291">
        <v>0</v>
      </c>
      <c r="AS27" s="291">
        <v>0</v>
      </c>
      <c r="AT27" s="291">
        <f>'施設資源化量内訳'!D27</f>
        <v>0</v>
      </c>
      <c r="AU27" s="291">
        <f>'施設資源化量内訳'!E27</f>
        <v>0</v>
      </c>
      <c r="AV27" s="291">
        <f>'施設資源化量内訳'!F27</f>
        <v>0</v>
      </c>
      <c r="AW27" s="291">
        <f>'施設資源化量内訳'!G27</f>
        <v>0</v>
      </c>
      <c r="AX27" s="291">
        <f>'施設資源化量内訳'!H27</f>
        <v>0</v>
      </c>
      <c r="AY27" s="291">
        <f>'施設資源化量内訳'!I27</f>
        <v>0</v>
      </c>
      <c r="AZ27" s="291">
        <f>'施設資源化量内訳'!J27</f>
        <v>0</v>
      </c>
      <c r="BA27" s="291">
        <f>'施設資源化量内訳'!K27</f>
        <v>0</v>
      </c>
      <c r="BB27" s="291">
        <f>'施設資源化量内訳'!L27</f>
        <v>0</v>
      </c>
      <c r="BC27" s="291">
        <f>'施設資源化量内訳'!M27</f>
        <v>0</v>
      </c>
      <c r="BD27" s="291">
        <f>'施設資源化量内訳'!N27</f>
        <v>0</v>
      </c>
      <c r="BE27" s="291">
        <f>'施設資源化量内訳'!O27</f>
        <v>0</v>
      </c>
      <c r="BF27" s="291">
        <f>'施設資源化量内訳'!P27</f>
        <v>0</v>
      </c>
      <c r="BG27" s="291">
        <f>'施設資源化量内訳'!Q27</f>
        <v>0</v>
      </c>
      <c r="BH27" s="291">
        <f>'施設資源化量内訳'!R27</f>
        <v>0</v>
      </c>
      <c r="BI27" s="291">
        <f>'施設資源化量内訳'!S27</f>
        <v>0</v>
      </c>
      <c r="BJ27" s="291">
        <f>'施設資源化量内訳'!T27</f>
        <v>0</v>
      </c>
      <c r="BK27" s="291">
        <f>'施設資源化量内訳'!U27</f>
        <v>0</v>
      </c>
      <c r="BL27" s="291">
        <f>'施設資源化量内訳'!V27</f>
        <v>0</v>
      </c>
      <c r="BM27" s="291">
        <f>'施設資源化量内訳'!W27</f>
        <v>0</v>
      </c>
      <c r="BN27" s="291">
        <f>'施設資源化量内訳'!X27</f>
        <v>0</v>
      </c>
      <c r="BO27" s="291">
        <f t="shared" si="25"/>
        <v>63</v>
      </c>
      <c r="BP27" s="291">
        <v>51</v>
      </c>
      <c r="BQ27" s="291">
        <v>0</v>
      </c>
      <c r="BR27" s="291">
        <v>0</v>
      </c>
      <c r="BS27" s="291">
        <v>3</v>
      </c>
      <c r="BT27" s="291">
        <v>9</v>
      </c>
      <c r="BU27" s="291">
        <v>0</v>
      </c>
      <c r="BV27" s="291">
        <v>0</v>
      </c>
      <c r="BW27" s="291">
        <v>0</v>
      </c>
      <c r="BX27" s="291">
        <v>0</v>
      </c>
      <c r="BY27" s="291">
        <v>0</v>
      </c>
      <c r="BZ27" s="291" t="s">
        <v>552</v>
      </c>
      <c r="CA27" s="291" t="s">
        <v>552</v>
      </c>
      <c r="CB27" s="291" t="s">
        <v>552</v>
      </c>
      <c r="CC27" s="291" t="s">
        <v>552</v>
      </c>
      <c r="CD27" s="291" t="s">
        <v>552</v>
      </c>
      <c r="CE27" s="291" t="s">
        <v>552</v>
      </c>
      <c r="CF27" s="291" t="s">
        <v>552</v>
      </c>
      <c r="CG27" s="291" t="s">
        <v>552</v>
      </c>
      <c r="CH27" s="291">
        <v>0</v>
      </c>
      <c r="CI27" s="291">
        <v>0</v>
      </c>
      <c r="CJ27" s="325" t="s">
        <v>553</v>
      </c>
    </row>
    <row r="28" spans="1:88" s="282" customFormat="1" ht="12" customHeight="1">
      <c r="A28" s="277" t="s">
        <v>561</v>
      </c>
      <c r="B28" s="278" t="s">
        <v>601</v>
      </c>
      <c r="C28" s="277" t="s">
        <v>602</v>
      </c>
      <c r="D28" s="291">
        <f t="shared" si="27"/>
        <v>810</v>
      </c>
      <c r="E28" s="291">
        <f t="shared" si="27"/>
        <v>470</v>
      </c>
      <c r="F28" s="291">
        <f t="shared" si="27"/>
        <v>4</v>
      </c>
      <c r="G28" s="291">
        <f t="shared" si="27"/>
        <v>0</v>
      </c>
      <c r="H28" s="291">
        <f t="shared" si="27"/>
        <v>80</v>
      </c>
      <c r="I28" s="291">
        <f t="shared" si="27"/>
        <v>99</v>
      </c>
      <c r="J28" s="291">
        <f t="shared" si="27"/>
        <v>25</v>
      </c>
      <c r="K28" s="291">
        <f t="shared" si="27"/>
        <v>1</v>
      </c>
      <c r="L28" s="291">
        <f t="shared" si="27"/>
        <v>31</v>
      </c>
      <c r="M28" s="291">
        <f t="shared" si="27"/>
        <v>0</v>
      </c>
      <c r="N28" s="291">
        <f t="shared" si="27"/>
        <v>0</v>
      </c>
      <c r="O28" s="291">
        <f t="shared" si="27"/>
        <v>82</v>
      </c>
      <c r="P28" s="291">
        <f t="shared" si="27"/>
        <v>0</v>
      </c>
      <c r="Q28" s="291">
        <f t="shared" si="27"/>
        <v>0</v>
      </c>
      <c r="R28" s="291">
        <f t="shared" si="27"/>
        <v>0</v>
      </c>
      <c r="S28" s="291">
        <f t="shared" si="18"/>
        <v>0</v>
      </c>
      <c r="T28" s="291">
        <f t="shared" si="19"/>
        <v>0</v>
      </c>
      <c r="U28" s="291">
        <f t="shared" si="20"/>
        <v>0</v>
      </c>
      <c r="V28" s="291">
        <f t="shared" si="21"/>
        <v>0</v>
      </c>
      <c r="W28" s="291">
        <f t="shared" si="22"/>
        <v>0</v>
      </c>
      <c r="X28" s="291">
        <f t="shared" si="23"/>
        <v>18</v>
      </c>
      <c r="Y28" s="291">
        <f t="shared" si="24"/>
        <v>477</v>
      </c>
      <c r="Z28" s="291">
        <v>279</v>
      </c>
      <c r="AA28" s="291">
        <v>3</v>
      </c>
      <c r="AB28" s="291">
        <v>0</v>
      </c>
      <c r="AC28" s="291">
        <v>30</v>
      </c>
      <c r="AD28" s="291">
        <v>99</v>
      </c>
      <c r="AE28" s="291">
        <v>23</v>
      </c>
      <c r="AF28" s="291">
        <v>1</v>
      </c>
      <c r="AG28" s="291">
        <v>31</v>
      </c>
      <c r="AH28" s="291">
        <v>0</v>
      </c>
      <c r="AI28" s="291">
        <v>0</v>
      </c>
      <c r="AJ28" s="291" t="s">
        <v>552</v>
      </c>
      <c r="AK28" s="291" t="s">
        <v>552</v>
      </c>
      <c r="AL28" s="291" t="s">
        <v>552</v>
      </c>
      <c r="AM28" s="291" t="s">
        <v>552</v>
      </c>
      <c r="AN28" s="291" t="s">
        <v>552</v>
      </c>
      <c r="AO28" s="291" t="s">
        <v>552</v>
      </c>
      <c r="AP28" s="291" t="s">
        <v>552</v>
      </c>
      <c r="AQ28" s="291" t="s">
        <v>552</v>
      </c>
      <c r="AR28" s="291">
        <v>0</v>
      </c>
      <c r="AS28" s="291">
        <v>11</v>
      </c>
      <c r="AT28" s="291">
        <f>'施設資源化量内訳'!D28</f>
        <v>130</v>
      </c>
      <c r="AU28" s="291">
        <f>'施設資源化量内訳'!E28</f>
        <v>6</v>
      </c>
      <c r="AV28" s="291">
        <f>'施設資源化量内訳'!F28</f>
        <v>0</v>
      </c>
      <c r="AW28" s="291">
        <f>'施設資源化量内訳'!G28</f>
        <v>0</v>
      </c>
      <c r="AX28" s="291">
        <f>'施設資源化量内訳'!H28</f>
        <v>41</v>
      </c>
      <c r="AY28" s="291">
        <f>'施設資源化量内訳'!I28</f>
        <v>0</v>
      </c>
      <c r="AZ28" s="291">
        <f>'施設資源化量内訳'!J28</f>
        <v>1</v>
      </c>
      <c r="BA28" s="291">
        <f>'施設資源化量内訳'!K28</f>
        <v>0</v>
      </c>
      <c r="BB28" s="291">
        <f>'施設資源化量内訳'!L28</f>
        <v>0</v>
      </c>
      <c r="BC28" s="291">
        <f>'施設資源化量内訳'!M28</f>
        <v>0</v>
      </c>
      <c r="BD28" s="291">
        <f>'施設資源化量内訳'!N28</f>
        <v>0</v>
      </c>
      <c r="BE28" s="291">
        <f>'施設資源化量内訳'!O28</f>
        <v>82</v>
      </c>
      <c r="BF28" s="291">
        <f>'施設資源化量内訳'!P28</f>
        <v>0</v>
      </c>
      <c r="BG28" s="291">
        <f>'施設資源化量内訳'!Q28</f>
        <v>0</v>
      </c>
      <c r="BH28" s="291">
        <f>'施設資源化量内訳'!R28</f>
        <v>0</v>
      </c>
      <c r="BI28" s="291">
        <f>'施設資源化量内訳'!S28</f>
        <v>0</v>
      </c>
      <c r="BJ28" s="291">
        <f>'施設資源化量内訳'!T28</f>
        <v>0</v>
      </c>
      <c r="BK28" s="291">
        <f>'施設資源化量内訳'!U28</f>
        <v>0</v>
      </c>
      <c r="BL28" s="291">
        <f>'施設資源化量内訳'!V28</f>
        <v>0</v>
      </c>
      <c r="BM28" s="291">
        <f>'施設資源化量内訳'!W28</f>
        <v>0</v>
      </c>
      <c r="BN28" s="291">
        <f>'施設資源化量内訳'!X28</f>
        <v>0</v>
      </c>
      <c r="BO28" s="291">
        <f t="shared" si="25"/>
        <v>203</v>
      </c>
      <c r="BP28" s="291">
        <v>185</v>
      </c>
      <c r="BQ28" s="291">
        <v>1</v>
      </c>
      <c r="BR28" s="291">
        <v>0</v>
      </c>
      <c r="BS28" s="291">
        <v>9</v>
      </c>
      <c r="BT28" s="291">
        <v>0</v>
      </c>
      <c r="BU28" s="291">
        <v>1</v>
      </c>
      <c r="BV28" s="291">
        <v>0</v>
      </c>
      <c r="BW28" s="291">
        <v>0</v>
      </c>
      <c r="BX28" s="291">
        <v>0</v>
      </c>
      <c r="BY28" s="291">
        <v>0</v>
      </c>
      <c r="BZ28" s="291" t="s">
        <v>552</v>
      </c>
      <c r="CA28" s="291" t="s">
        <v>552</v>
      </c>
      <c r="CB28" s="291" t="s">
        <v>552</v>
      </c>
      <c r="CC28" s="291" t="s">
        <v>552</v>
      </c>
      <c r="CD28" s="291" t="s">
        <v>552</v>
      </c>
      <c r="CE28" s="291" t="s">
        <v>552</v>
      </c>
      <c r="CF28" s="291" t="s">
        <v>552</v>
      </c>
      <c r="CG28" s="291" t="s">
        <v>552</v>
      </c>
      <c r="CH28" s="291">
        <v>0</v>
      </c>
      <c r="CI28" s="291">
        <v>7</v>
      </c>
      <c r="CJ28" s="325" t="s">
        <v>553</v>
      </c>
    </row>
    <row r="29" spans="1:88" s="282" customFormat="1" ht="12" customHeight="1">
      <c r="A29" s="277" t="s">
        <v>561</v>
      </c>
      <c r="B29" s="278" t="s">
        <v>603</v>
      </c>
      <c r="C29" s="277" t="s">
        <v>604</v>
      </c>
      <c r="D29" s="291">
        <f t="shared" si="27"/>
        <v>324</v>
      </c>
      <c r="E29" s="291">
        <f t="shared" si="27"/>
        <v>144</v>
      </c>
      <c r="F29" s="291">
        <f t="shared" si="27"/>
        <v>2</v>
      </c>
      <c r="G29" s="291">
        <f t="shared" si="27"/>
        <v>37</v>
      </c>
      <c r="H29" s="291">
        <f t="shared" si="27"/>
        <v>44</v>
      </c>
      <c r="I29" s="291">
        <f t="shared" si="27"/>
        <v>60</v>
      </c>
      <c r="J29" s="291">
        <f t="shared" si="27"/>
        <v>14</v>
      </c>
      <c r="K29" s="291">
        <f t="shared" si="27"/>
        <v>0</v>
      </c>
      <c r="L29" s="291">
        <f t="shared" si="27"/>
        <v>23</v>
      </c>
      <c r="M29" s="291">
        <f t="shared" si="27"/>
        <v>0</v>
      </c>
      <c r="N29" s="291">
        <f t="shared" si="27"/>
        <v>0</v>
      </c>
      <c r="O29" s="291">
        <f t="shared" si="27"/>
        <v>0</v>
      </c>
      <c r="P29" s="291">
        <f t="shared" si="27"/>
        <v>0</v>
      </c>
      <c r="Q29" s="291">
        <f t="shared" si="27"/>
        <v>0</v>
      </c>
      <c r="R29" s="291">
        <f t="shared" si="27"/>
        <v>0</v>
      </c>
      <c r="S29" s="291">
        <f t="shared" si="18"/>
        <v>0</v>
      </c>
      <c r="T29" s="291">
        <f t="shared" si="19"/>
        <v>0</v>
      </c>
      <c r="U29" s="291">
        <f t="shared" si="20"/>
        <v>0</v>
      </c>
      <c r="V29" s="291">
        <f t="shared" si="21"/>
        <v>0</v>
      </c>
      <c r="W29" s="291">
        <f t="shared" si="22"/>
        <v>0</v>
      </c>
      <c r="X29" s="291">
        <f t="shared" si="23"/>
        <v>0</v>
      </c>
      <c r="Y29" s="291">
        <f t="shared" si="24"/>
        <v>125</v>
      </c>
      <c r="Z29" s="291">
        <v>95</v>
      </c>
      <c r="AA29" s="291">
        <v>1</v>
      </c>
      <c r="AB29" s="291">
        <v>29</v>
      </c>
      <c r="AC29" s="291">
        <v>0</v>
      </c>
      <c r="AD29" s="291">
        <v>0</v>
      </c>
      <c r="AE29" s="291">
        <v>0</v>
      </c>
      <c r="AF29" s="291">
        <v>0</v>
      </c>
      <c r="AG29" s="291">
        <v>0</v>
      </c>
      <c r="AH29" s="291">
        <v>0</v>
      </c>
      <c r="AI29" s="291">
        <v>0</v>
      </c>
      <c r="AJ29" s="291" t="s">
        <v>552</v>
      </c>
      <c r="AK29" s="291" t="s">
        <v>552</v>
      </c>
      <c r="AL29" s="291" t="s">
        <v>552</v>
      </c>
      <c r="AM29" s="291" t="s">
        <v>552</v>
      </c>
      <c r="AN29" s="291" t="s">
        <v>552</v>
      </c>
      <c r="AO29" s="291" t="s">
        <v>552</v>
      </c>
      <c r="AP29" s="291" t="s">
        <v>552</v>
      </c>
      <c r="AQ29" s="291" t="s">
        <v>552</v>
      </c>
      <c r="AR29" s="291">
        <v>0</v>
      </c>
      <c r="AS29" s="291">
        <v>0</v>
      </c>
      <c r="AT29" s="291">
        <f>'施設資源化量内訳'!D29</f>
        <v>131</v>
      </c>
      <c r="AU29" s="291">
        <f>'施設資源化量内訳'!E29</f>
        <v>0</v>
      </c>
      <c r="AV29" s="291">
        <f>'施設資源化量内訳'!F29</f>
        <v>0</v>
      </c>
      <c r="AW29" s="291">
        <f>'施設資源化量内訳'!G29</f>
        <v>0</v>
      </c>
      <c r="AX29" s="291">
        <f>'施設資源化量内訳'!H29</f>
        <v>40</v>
      </c>
      <c r="AY29" s="291">
        <f>'施設資源化量内訳'!I29</f>
        <v>54</v>
      </c>
      <c r="AZ29" s="291">
        <f>'施設資源化量内訳'!J29</f>
        <v>14</v>
      </c>
      <c r="BA29" s="291">
        <f>'施設資源化量内訳'!K29</f>
        <v>0</v>
      </c>
      <c r="BB29" s="291">
        <f>'施設資源化量内訳'!L29</f>
        <v>23</v>
      </c>
      <c r="BC29" s="291">
        <f>'施設資源化量内訳'!M29</f>
        <v>0</v>
      </c>
      <c r="BD29" s="291">
        <f>'施設資源化量内訳'!N29</f>
        <v>0</v>
      </c>
      <c r="BE29" s="291">
        <f>'施設資源化量内訳'!O29</f>
        <v>0</v>
      </c>
      <c r="BF29" s="291">
        <f>'施設資源化量内訳'!P29</f>
        <v>0</v>
      </c>
      <c r="BG29" s="291">
        <f>'施設資源化量内訳'!Q29</f>
        <v>0</v>
      </c>
      <c r="BH29" s="291">
        <f>'施設資源化量内訳'!R29</f>
        <v>0</v>
      </c>
      <c r="BI29" s="291">
        <f>'施設資源化量内訳'!S29</f>
        <v>0</v>
      </c>
      <c r="BJ29" s="291">
        <f>'施設資源化量内訳'!T29</f>
        <v>0</v>
      </c>
      <c r="BK29" s="291">
        <f>'施設資源化量内訳'!U29</f>
        <v>0</v>
      </c>
      <c r="BL29" s="291">
        <f>'施設資源化量内訳'!V29</f>
        <v>0</v>
      </c>
      <c r="BM29" s="291">
        <f>'施設資源化量内訳'!W29</f>
        <v>0</v>
      </c>
      <c r="BN29" s="291">
        <f>'施設資源化量内訳'!X29</f>
        <v>0</v>
      </c>
      <c r="BO29" s="291">
        <f t="shared" si="25"/>
        <v>68</v>
      </c>
      <c r="BP29" s="291">
        <v>49</v>
      </c>
      <c r="BQ29" s="291">
        <v>1</v>
      </c>
      <c r="BR29" s="291">
        <v>8</v>
      </c>
      <c r="BS29" s="291">
        <v>4</v>
      </c>
      <c r="BT29" s="291">
        <v>6</v>
      </c>
      <c r="BU29" s="291">
        <v>0</v>
      </c>
      <c r="BV29" s="291">
        <v>0</v>
      </c>
      <c r="BW29" s="291">
        <v>0</v>
      </c>
      <c r="BX29" s="291">
        <v>0</v>
      </c>
      <c r="BY29" s="291">
        <v>0</v>
      </c>
      <c r="BZ29" s="291" t="s">
        <v>552</v>
      </c>
      <c r="CA29" s="291" t="s">
        <v>552</v>
      </c>
      <c r="CB29" s="291" t="s">
        <v>552</v>
      </c>
      <c r="CC29" s="291" t="s">
        <v>552</v>
      </c>
      <c r="CD29" s="291" t="s">
        <v>552</v>
      </c>
      <c r="CE29" s="291" t="s">
        <v>552</v>
      </c>
      <c r="CF29" s="291" t="s">
        <v>552</v>
      </c>
      <c r="CG29" s="291" t="s">
        <v>552</v>
      </c>
      <c r="CH29" s="291">
        <v>0</v>
      </c>
      <c r="CI29" s="291">
        <v>0</v>
      </c>
      <c r="CJ29" s="325" t="s">
        <v>553</v>
      </c>
    </row>
    <row r="30" spans="1:88" s="282" customFormat="1" ht="12" customHeight="1">
      <c r="A30" s="277" t="s">
        <v>561</v>
      </c>
      <c r="B30" s="278" t="s">
        <v>605</v>
      </c>
      <c r="C30" s="277" t="s">
        <v>606</v>
      </c>
      <c r="D30" s="291">
        <f t="shared" si="27"/>
        <v>584</v>
      </c>
      <c r="E30" s="291">
        <f t="shared" si="27"/>
        <v>141</v>
      </c>
      <c r="F30" s="291">
        <f t="shared" si="27"/>
        <v>0</v>
      </c>
      <c r="G30" s="291">
        <f t="shared" si="27"/>
        <v>43</v>
      </c>
      <c r="H30" s="291">
        <f t="shared" si="27"/>
        <v>53</v>
      </c>
      <c r="I30" s="291">
        <f t="shared" si="27"/>
        <v>17</v>
      </c>
      <c r="J30" s="291">
        <f t="shared" si="27"/>
        <v>0</v>
      </c>
      <c r="K30" s="291">
        <f t="shared" si="27"/>
        <v>0</v>
      </c>
      <c r="L30" s="291">
        <f t="shared" si="27"/>
        <v>0</v>
      </c>
      <c r="M30" s="291">
        <f t="shared" si="27"/>
        <v>0</v>
      </c>
      <c r="N30" s="291">
        <f t="shared" si="27"/>
        <v>0</v>
      </c>
      <c r="O30" s="291">
        <f t="shared" si="27"/>
        <v>0</v>
      </c>
      <c r="P30" s="291">
        <f t="shared" si="27"/>
        <v>0</v>
      </c>
      <c r="Q30" s="291">
        <f t="shared" si="27"/>
        <v>324</v>
      </c>
      <c r="R30" s="291">
        <f t="shared" si="27"/>
        <v>0</v>
      </c>
      <c r="S30" s="291">
        <f t="shared" si="18"/>
        <v>0</v>
      </c>
      <c r="T30" s="291">
        <f t="shared" si="19"/>
        <v>0</v>
      </c>
      <c r="U30" s="291">
        <f t="shared" si="20"/>
        <v>0</v>
      </c>
      <c r="V30" s="291">
        <f t="shared" si="21"/>
        <v>0</v>
      </c>
      <c r="W30" s="291">
        <f t="shared" si="22"/>
        <v>0</v>
      </c>
      <c r="X30" s="291">
        <f t="shared" si="23"/>
        <v>6</v>
      </c>
      <c r="Y30" s="291">
        <f t="shared" si="24"/>
        <v>67</v>
      </c>
      <c r="Z30" s="291">
        <v>48</v>
      </c>
      <c r="AA30" s="291">
        <v>0</v>
      </c>
      <c r="AB30" s="291">
        <v>19</v>
      </c>
      <c r="AC30" s="291">
        <v>0</v>
      </c>
      <c r="AD30" s="291">
        <v>0</v>
      </c>
      <c r="AE30" s="291">
        <v>0</v>
      </c>
      <c r="AF30" s="291">
        <v>0</v>
      </c>
      <c r="AG30" s="291">
        <v>0</v>
      </c>
      <c r="AH30" s="291">
        <v>0</v>
      </c>
      <c r="AI30" s="291">
        <v>0</v>
      </c>
      <c r="AJ30" s="291" t="s">
        <v>552</v>
      </c>
      <c r="AK30" s="291" t="s">
        <v>552</v>
      </c>
      <c r="AL30" s="291" t="s">
        <v>552</v>
      </c>
      <c r="AM30" s="291" t="s">
        <v>552</v>
      </c>
      <c r="AN30" s="291" t="s">
        <v>552</v>
      </c>
      <c r="AO30" s="291" t="s">
        <v>552</v>
      </c>
      <c r="AP30" s="291" t="s">
        <v>552</v>
      </c>
      <c r="AQ30" s="291" t="s">
        <v>552</v>
      </c>
      <c r="AR30" s="291">
        <v>0</v>
      </c>
      <c r="AS30" s="291">
        <v>0</v>
      </c>
      <c r="AT30" s="291">
        <f>'施設資源化量内訳'!D30</f>
        <v>382</v>
      </c>
      <c r="AU30" s="291">
        <f>'施設資源化量内訳'!E30</f>
        <v>0</v>
      </c>
      <c r="AV30" s="291">
        <f>'施設資源化量内訳'!F30</f>
        <v>0</v>
      </c>
      <c r="AW30" s="291">
        <f>'施設資源化量内訳'!G30</f>
        <v>0</v>
      </c>
      <c r="AX30" s="291">
        <f>'施設資源化量内訳'!H30</f>
        <v>40</v>
      </c>
      <c r="AY30" s="291">
        <f>'施設資源化量内訳'!I30</f>
        <v>12</v>
      </c>
      <c r="AZ30" s="291">
        <f>'施設資源化量内訳'!J30</f>
        <v>0</v>
      </c>
      <c r="BA30" s="291">
        <f>'施設資源化量内訳'!K30</f>
        <v>0</v>
      </c>
      <c r="BB30" s="291">
        <f>'施設資源化量内訳'!L30</f>
        <v>0</v>
      </c>
      <c r="BC30" s="291">
        <f>'施設資源化量内訳'!M30</f>
        <v>0</v>
      </c>
      <c r="BD30" s="291">
        <f>'施設資源化量内訳'!N30</f>
        <v>0</v>
      </c>
      <c r="BE30" s="291">
        <f>'施設資源化量内訳'!O30</f>
        <v>0</v>
      </c>
      <c r="BF30" s="291">
        <f>'施設資源化量内訳'!P30</f>
        <v>0</v>
      </c>
      <c r="BG30" s="291">
        <f>'施設資源化量内訳'!Q30</f>
        <v>324</v>
      </c>
      <c r="BH30" s="291">
        <f>'施設資源化量内訳'!R30</f>
        <v>0</v>
      </c>
      <c r="BI30" s="291">
        <f>'施設資源化量内訳'!S30</f>
        <v>0</v>
      </c>
      <c r="BJ30" s="291">
        <f>'施設資源化量内訳'!T30</f>
        <v>0</v>
      </c>
      <c r="BK30" s="291">
        <f>'施設資源化量内訳'!U30</f>
        <v>0</v>
      </c>
      <c r="BL30" s="291">
        <f>'施設資源化量内訳'!V30</f>
        <v>0</v>
      </c>
      <c r="BM30" s="291">
        <f>'施設資源化量内訳'!W30</f>
        <v>0</v>
      </c>
      <c r="BN30" s="291">
        <f>'施設資源化量内訳'!X30</f>
        <v>6</v>
      </c>
      <c r="BO30" s="291">
        <f t="shared" si="25"/>
        <v>135</v>
      </c>
      <c r="BP30" s="291">
        <v>93</v>
      </c>
      <c r="BQ30" s="291">
        <v>0</v>
      </c>
      <c r="BR30" s="291">
        <v>24</v>
      </c>
      <c r="BS30" s="291">
        <v>13</v>
      </c>
      <c r="BT30" s="291">
        <v>5</v>
      </c>
      <c r="BU30" s="291">
        <v>0</v>
      </c>
      <c r="BV30" s="291">
        <v>0</v>
      </c>
      <c r="BW30" s="291">
        <v>0</v>
      </c>
      <c r="BX30" s="291">
        <v>0</v>
      </c>
      <c r="BY30" s="291">
        <v>0</v>
      </c>
      <c r="BZ30" s="291" t="s">
        <v>552</v>
      </c>
      <c r="CA30" s="291" t="s">
        <v>552</v>
      </c>
      <c r="CB30" s="291" t="s">
        <v>552</v>
      </c>
      <c r="CC30" s="291" t="s">
        <v>552</v>
      </c>
      <c r="CD30" s="291" t="s">
        <v>552</v>
      </c>
      <c r="CE30" s="291" t="s">
        <v>552</v>
      </c>
      <c r="CF30" s="291" t="s">
        <v>552</v>
      </c>
      <c r="CG30" s="291" t="s">
        <v>552</v>
      </c>
      <c r="CH30" s="291">
        <v>0</v>
      </c>
      <c r="CI30" s="291">
        <v>0</v>
      </c>
      <c r="CJ30" s="325" t="s">
        <v>553</v>
      </c>
    </row>
    <row r="31" spans="1:88" s="282" customFormat="1" ht="12" customHeight="1">
      <c r="A31" s="277" t="s">
        <v>561</v>
      </c>
      <c r="B31" s="278" t="s">
        <v>607</v>
      </c>
      <c r="C31" s="277" t="s">
        <v>608</v>
      </c>
      <c r="D31" s="291">
        <f t="shared" si="27"/>
        <v>1297</v>
      </c>
      <c r="E31" s="291">
        <f t="shared" si="27"/>
        <v>357</v>
      </c>
      <c r="F31" s="291">
        <f t="shared" si="27"/>
        <v>5</v>
      </c>
      <c r="G31" s="291">
        <f t="shared" si="27"/>
        <v>48</v>
      </c>
      <c r="H31" s="291">
        <f t="shared" si="27"/>
        <v>134</v>
      </c>
      <c r="I31" s="291">
        <f t="shared" si="27"/>
        <v>131</v>
      </c>
      <c r="J31" s="291">
        <f t="shared" si="27"/>
        <v>40</v>
      </c>
      <c r="K31" s="291">
        <f t="shared" si="27"/>
        <v>2</v>
      </c>
      <c r="L31" s="291">
        <f t="shared" si="27"/>
        <v>35</v>
      </c>
      <c r="M31" s="291">
        <f t="shared" si="27"/>
        <v>0</v>
      </c>
      <c r="N31" s="291">
        <f t="shared" si="27"/>
        <v>24</v>
      </c>
      <c r="O31" s="291">
        <f t="shared" si="27"/>
        <v>81</v>
      </c>
      <c r="P31" s="291">
        <f t="shared" si="27"/>
        <v>0</v>
      </c>
      <c r="Q31" s="291">
        <f t="shared" si="27"/>
        <v>440</v>
      </c>
      <c r="R31" s="291">
        <f t="shared" si="27"/>
        <v>0</v>
      </c>
      <c r="S31" s="291">
        <f t="shared" si="18"/>
        <v>0</v>
      </c>
      <c r="T31" s="291">
        <f t="shared" si="19"/>
        <v>0</v>
      </c>
      <c r="U31" s="291">
        <f t="shared" si="20"/>
        <v>0</v>
      </c>
      <c r="V31" s="291">
        <f t="shared" si="21"/>
        <v>0</v>
      </c>
      <c r="W31" s="291">
        <f t="shared" si="22"/>
        <v>0</v>
      </c>
      <c r="X31" s="291">
        <f t="shared" si="23"/>
        <v>0</v>
      </c>
      <c r="Y31" s="291">
        <f t="shared" si="24"/>
        <v>439</v>
      </c>
      <c r="Z31" s="291">
        <v>357</v>
      </c>
      <c r="AA31" s="291">
        <v>5</v>
      </c>
      <c r="AB31" s="291">
        <v>48</v>
      </c>
      <c r="AC31" s="291">
        <v>10</v>
      </c>
      <c r="AD31" s="291">
        <v>19</v>
      </c>
      <c r="AE31" s="291">
        <v>0</v>
      </c>
      <c r="AF31" s="291">
        <v>0</v>
      </c>
      <c r="AG31" s="291">
        <v>0</v>
      </c>
      <c r="AH31" s="291">
        <v>0</v>
      </c>
      <c r="AI31" s="291">
        <v>0</v>
      </c>
      <c r="AJ31" s="291" t="s">
        <v>552</v>
      </c>
      <c r="AK31" s="291" t="s">
        <v>552</v>
      </c>
      <c r="AL31" s="291" t="s">
        <v>552</v>
      </c>
      <c r="AM31" s="291" t="s">
        <v>552</v>
      </c>
      <c r="AN31" s="291" t="s">
        <v>552</v>
      </c>
      <c r="AO31" s="291" t="s">
        <v>552</v>
      </c>
      <c r="AP31" s="291" t="s">
        <v>552</v>
      </c>
      <c r="AQ31" s="291" t="s">
        <v>552</v>
      </c>
      <c r="AR31" s="291">
        <v>0</v>
      </c>
      <c r="AS31" s="291">
        <v>0</v>
      </c>
      <c r="AT31" s="291">
        <f>'施設資源化量内訳'!D31</f>
        <v>858</v>
      </c>
      <c r="AU31" s="291">
        <f>'施設資源化量内訳'!E31</f>
        <v>0</v>
      </c>
      <c r="AV31" s="291">
        <f>'施設資源化量内訳'!F31</f>
        <v>0</v>
      </c>
      <c r="AW31" s="291">
        <f>'施設資源化量内訳'!G31</f>
        <v>0</v>
      </c>
      <c r="AX31" s="291">
        <f>'施設資源化量内訳'!H31</f>
        <v>124</v>
      </c>
      <c r="AY31" s="291">
        <f>'施設資源化量内訳'!I31</f>
        <v>112</v>
      </c>
      <c r="AZ31" s="291">
        <f>'施設資源化量内訳'!J31</f>
        <v>40</v>
      </c>
      <c r="BA31" s="291">
        <f>'施設資源化量内訳'!K31</f>
        <v>2</v>
      </c>
      <c r="BB31" s="291">
        <f>'施設資源化量内訳'!L31</f>
        <v>35</v>
      </c>
      <c r="BC31" s="291">
        <f>'施設資源化量内訳'!M31</f>
        <v>0</v>
      </c>
      <c r="BD31" s="291">
        <f>'施設資源化量内訳'!N31</f>
        <v>24</v>
      </c>
      <c r="BE31" s="291">
        <f>'施設資源化量内訳'!O31</f>
        <v>81</v>
      </c>
      <c r="BF31" s="291">
        <f>'施設資源化量内訳'!P31</f>
        <v>0</v>
      </c>
      <c r="BG31" s="291">
        <f>'施設資源化量内訳'!Q31</f>
        <v>440</v>
      </c>
      <c r="BH31" s="291">
        <f>'施設資源化量内訳'!R31</f>
        <v>0</v>
      </c>
      <c r="BI31" s="291">
        <f>'施設資源化量内訳'!S31</f>
        <v>0</v>
      </c>
      <c r="BJ31" s="291">
        <f>'施設資源化量内訳'!T31</f>
        <v>0</v>
      </c>
      <c r="BK31" s="291">
        <f>'施設資源化量内訳'!U31</f>
        <v>0</v>
      </c>
      <c r="BL31" s="291">
        <f>'施設資源化量内訳'!V31</f>
        <v>0</v>
      </c>
      <c r="BM31" s="291">
        <f>'施設資源化量内訳'!W31</f>
        <v>0</v>
      </c>
      <c r="BN31" s="291">
        <f>'施設資源化量内訳'!X31</f>
        <v>0</v>
      </c>
      <c r="BO31" s="291">
        <f t="shared" si="25"/>
        <v>0</v>
      </c>
      <c r="BP31" s="291">
        <v>0</v>
      </c>
      <c r="BQ31" s="291">
        <v>0</v>
      </c>
      <c r="BR31" s="291">
        <v>0</v>
      </c>
      <c r="BS31" s="291">
        <v>0</v>
      </c>
      <c r="BT31" s="291">
        <v>0</v>
      </c>
      <c r="BU31" s="291">
        <v>0</v>
      </c>
      <c r="BV31" s="291">
        <v>0</v>
      </c>
      <c r="BW31" s="291">
        <v>0</v>
      </c>
      <c r="BX31" s="291">
        <v>0</v>
      </c>
      <c r="BY31" s="291">
        <v>0</v>
      </c>
      <c r="BZ31" s="291" t="s">
        <v>552</v>
      </c>
      <c r="CA31" s="291" t="s">
        <v>552</v>
      </c>
      <c r="CB31" s="291" t="s">
        <v>552</v>
      </c>
      <c r="CC31" s="291" t="s">
        <v>552</v>
      </c>
      <c r="CD31" s="291" t="s">
        <v>552</v>
      </c>
      <c r="CE31" s="291" t="s">
        <v>552</v>
      </c>
      <c r="CF31" s="291" t="s">
        <v>552</v>
      </c>
      <c r="CG31" s="291" t="s">
        <v>552</v>
      </c>
      <c r="CH31" s="291">
        <v>0</v>
      </c>
      <c r="CI31" s="291">
        <v>0</v>
      </c>
      <c r="CJ31" s="325" t="s">
        <v>553</v>
      </c>
    </row>
    <row r="32" spans="1:88" s="282" customFormat="1" ht="12" customHeight="1">
      <c r="A32" s="277" t="s">
        <v>561</v>
      </c>
      <c r="B32" s="278" t="s">
        <v>609</v>
      </c>
      <c r="C32" s="277" t="s">
        <v>610</v>
      </c>
      <c r="D32" s="291">
        <f t="shared" si="27"/>
        <v>734</v>
      </c>
      <c r="E32" s="291">
        <f t="shared" si="27"/>
        <v>387</v>
      </c>
      <c r="F32" s="291">
        <f t="shared" si="27"/>
        <v>3</v>
      </c>
      <c r="G32" s="291">
        <f t="shared" si="27"/>
        <v>20</v>
      </c>
      <c r="H32" s="291">
        <f t="shared" si="27"/>
        <v>112</v>
      </c>
      <c r="I32" s="291">
        <f t="shared" si="27"/>
        <v>130</v>
      </c>
      <c r="J32" s="291">
        <f t="shared" si="27"/>
        <v>34</v>
      </c>
      <c r="K32" s="291">
        <f t="shared" si="27"/>
        <v>1</v>
      </c>
      <c r="L32" s="291">
        <f t="shared" si="27"/>
        <v>41</v>
      </c>
      <c r="M32" s="291">
        <f t="shared" si="27"/>
        <v>1</v>
      </c>
      <c r="N32" s="291">
        <f t="shared" si="27"/>
        <v>0</v>
      </c>
      <c r="O32" s="291">
        <f t="shared" si="27"/>
        <v>0</v>
      </c>
      <c r="P32" s="291">
        <f t="shared" si="27"/>
        <v>0</v>
      </c>
      <c r="Q32" s="291">
        <f t="shared" si="27"/>
        <v>0</v>
      </c>
      <c r="R32" s="291">
        <f t="shared" si="27"/>
        <v>0</v>
      </c>
      <c r="S32" s="291">
        <f t="shared" si="18"/>
        <v>0</v>
      </c>
      <c r="T32" s="291">
        <f t="shared" si="19"/>
        <v>0</v>
      </c>
      <c r="U32" s="291">
        <f t="shared" si="20"/>
        <v>0</v>
      </c>
      <c r="V32" s="291">
        <f t="shared" si="21"/>
        <v>0</v>
      </c>
      <c r="W32" s="291">
        <f t="shared" si="22"/>
        <v>0</v>
      </c>
      <c r="X32" s="291">
        <f t="shared" si="23"/>
        <v>5</v>
      </c>
      <c r="Y32" s="291">
        <f t="shared" si="24"/>
        <v>127</v>
      </c>
      <c r="Z32" s="291">
        <v>113</v>
      </c>
      <c r="AA32" s="291">
        <v>2</v>
      </c>
      <c r="AB32" s="291">
        <v>0</v>
      </c>
      <c r="AC32" s="291">
        <v>0</v>
      </c>
      <c r="AD32" s="291">
        <v>7</v>
      </c>
      <c r="AE32" s="291">
        <v>0</v>
      </c>
      <c r="AF32" s="291">
        <v>0</v>
      </c>
      <c r="AG32" s="291">
        <v>0</v>
      </c>
      <c r="AH32" s="291">
        <v>0</v>
      </c>
      <c r="AI32" s="291">
        <v>0</v>
      </c>
      <c r="AJ32" s="291" t="s">
        <v>552</v>
      </c>
      <c r="AK32" s="291" t="s">
        <v>552</v>
      </c>
      <c r="AL32" s="291" t="s">
        <v>552</v>
      </c>
      <c r="AM32" s="291" t="s">
        <v>552</v>
      </c>
      <c r="AN32" s="291" t="s">
        <v>552</v>
      </c>
      <c r="AO32" s="291" t="s">
        <v>552</v>
      </c>
      <c r="AP32" s="291" t="s">
        <v>552</v>
      </c>
      <c r="AQ32" s="291" t="s">
        <v>552</v>
      </c>
      <c r="AR32" s="291">
        <v>0</v>
      </c>
      <c r="AS32" s="291">
        <v>5</v>
      </c>
      <c r="AT32" s="291">
        <f>'施設資源化量内訳'!D32</f>
        <v>277</v>
      </c>
      <c r="AU32" s="291">
        <f>'施設資源化量内訳'!E32</f>
        <v>0</v>
      </c>
      <c r="AV32" s="291">
        <f>'施設資源化量内訳'!F32</f>
        <v>0</v>
      </c>
      <c r="AW32" s="291">
        <f>'施設資源化量内訳'!G32</f>
        <v>20</v>
      </c>
      <c r="AX32" s="291">
        <f>'施設資源化量内訳'!H32</f>
        <v>73</v>
      </c>
      <c r="AY32" s="291">
        <f>'施設資源化量内訳'!I32</f>
        <v>108</v>
      </c>
      <c r="AZ32" s="291">
        <f>'施設資源化量内訳'!J32</f>
        <v>34</v>
      </c>
      <c r="BA32" s="291">
        <f>'施設資源化量内訳'!K32</f>
        <v>1</v>
      </c>
      <c r="BB32" s="291">
        <f>'施設資源化量内訳'!L32</f>
        <v>41</v>
      </c>
      <c r="BC32" s="291">
        <f>'施設資源化量内訳'!M32</f>
        <v>0</v>
      </c>
      <c r="BD32" s="291">
        <f>'施設資源化量内訳'!N32</f>
        <v>0</v>
      </c>
      <c r="BE32" s="291">
        <f>'施設資源化量内訳'!O32</f>
        <v>0</v>
      </c>
      <c r="BF32" s="291">
        <f>'施設資源化量内訳'!P32</f>
        <v>0</v>
      </c>
      <c r="BG32" s="291">
        <f>'施設資源化量内訳'!Q32</f>
        <v>0</v>
      </c>
      <c r="BH32" s="291">
        <f>'施設資源化量内訳'!R32</f>
        <v>0</v>
      </c>
      <c r="BI32" s="291">
        <f>'施設資源化量内訳'!S32</f>
        <v>0</v>
      </c>
      <c r="BJ32" s="291">
        <f>'施設資源化量内訳'!T32</f>
        <v>0</v>
      </c>
      <c r="BK32" s="291">
        <f>'施設資源化量内訳'!U32</f>
        <v>0</v>
      </c>
      <c r="BL32" s="291">
        <f>'施設資源化量内訳'!V32</f>
        <v>0</v>
      </c>
      <c r="BM32" s="291">
        <f>'施設資源化量内訳'!W32</f>
        <v>0</v>
      </c>
      <c r="BN32" s="291">
        <f>'施設資源化量内訳'!X32</f>
        <v>0</v>
      </c>
      <c r="BO32" s="291">
        <f t="shared" si="25"/>
        <v>330</v>
      </c>
      <c r="BP32" s="291">
        <v>274</v>
      </c>
      <c r="BQ32" s="291">
        <v>1</v>
      </c>
      <c r="BR32" s="291">
        <v>0</v>
      </c>
      <c r="BS32" s="291">
        <v>39</v>
      </c>
      <c r="BT32" s="291">
        <v>15</v>
      </c>
      <c r="BU32" s="291">
        <v>0</v>
      </c>
      <c r="BV32" s="291">
        <v>0</v>
      </c>
      <c r="BW32" s="291">
        <v>0</v>
      </c>
      <c r="BX32" s="291">
        <v>1</v>
      </c>
      <c r="BY32" s="291">
        <v>0</v>
      </c>
      <c r="BZ32" s="291" t="s">
        <v>552</v>
      </c>
      <c r="CA32" s="291" t="s">
        <v>552</v>
      </c>
      <c r="CB32" s="291" t="s">
        <v>552</v>
      </c>
      <c r="CC32" s="291" t="s">
        <v>552</v>
      </c>
      <c r="CD32" s="291" t="s">
        <v>552</v>
      </c>
      <c r="CE32" s="291" t="s">
        <v>552</v>
      </c>
      <c r="CF32" s="291" t="s">
        <v>552</v>
      </c>
      <c r="CG32" s="291" t="s">
        <v>552</v>
      </c>
      <c r="CH32" s="291">
        <v>0</v>
      </c>
      <c r="CI32" s="291">
        <v>0</v>
      </c>
      <c r="CJ32" s="325" t="s">
        <v>553</v>
      </c>
    </row>
    <row r="33" spans="1:88" s="282" customFormat="1" ht="12" customHeight="1">
      <c r="A33" s="277" t="s">
        <v>561</v>
      </c>
      <c r="B33" s="278" t="s">
        <v>611</v>
      </c>
      <c r="C33" s="277" t="s">
        <v>612</v>
      </c>
      <c r="D33" s="291">
        <f t="shared" si="27"/>
        <v>1389</v>
      </c>
      <c r="E33" s="291">
        <f t="shared" si="27"/>
        <v>1051</v>
      </c>
      <c r="F33" s="291">
        <f t="shared" si="27"/>
        <v>3</v>
      </c>
      <c r="G33" s="291">
        <f t="shared" si="27"/>
        <v>22</v>
      </c>
      <c r="H33" s="291">
        <f t="shared" si="27"/>
        <v>83</v>
      </c>
      <c r="I33" s="291">
        <f t="shared" si="27"/>
        <v>151</v>
      </c>
      <c r="J33" s="291">
        <f t="shared" si="27"/>
        <v>25</v>
      </c>
      <c r="K33" s="291">
        <f t="shared" si="27"/>
        <v>2</v>
      </c>
      <c r="L33" s="291">
        <f t="shared" si="27"/>
        <v>48</v>
      </c>
      <c r="M33" s="291">
        <f t="shared" si="27"/>
        <v>0</v>
      </c>
      <c r="N33" s="291">
        <f t="shared" si="27"/>
        <v>0</v>
      </c>
      <c r="O33" s="291">
        <f t="shared" si="27"/>
        <v>0</v>
      </c>
      <c r="P33" s="291">
        <f t="shared" si="27"/>
        <v>0</v>
      </c>
      <c r="Q33" s="291">
        <f t="shared" si="27"/>
        <v>0</v>
      </c>
      <c r="R33" s="291">
        <f t="shared" si="27"/>
        <v>0</v>
      </c>
      <c r="S33" s="291">
        <f t="shared" si="18"/>
        <v>0</v>
      </c>
      <c r="T33" s="291">
        <f t="shared" si="19"/>
        <v>0</v>
      </c>
      <c r="U33" s="291">
        <f t="shared" si="20"/>
        <v>0</v>
      </c>
      <c r="V33" s="291">
        <f t="shared" si="21"/>
        <v>0</v>
      </c>
      <c r="W33" s="291">
        <f t="shared" si="22"/>
        <v>0</v>
      </c>
      <c r="X33" s="291">
        <f t="shared" si="23"/>
        <v>4</v>
      </c>
      <c r="Y33" s="291">
        <f t="shared" si="24"/>
        <v>137</v>
      </c>
      <c r="Z33" s="291">
        <v>127</v>
      </c>
      <c r="AA33" s="291">
        <v>3</v>
      </c>
      <c r="AB33" s="291">
        <v>0</v>
      </c>
      <c r="AC33" s="291">
        <v>0</v>
      </c>
      <c r="AD33" s="291">
        <v>3</v>
      </c>
      <c r="AE33" s="291">
        <v>0</v>
      </c>
      <c r="AF33" s="291">
        <v>0</v>
      </c>
      <c r="AG33" s="291">
        <v>0</v>
      </c>
      <c r="AH33" s="291">
        <v>0</v>
      </c>
      <c r="AI33" s="291">
        <v>0</v>
      </c>
      <c r="AJ33" s="291" t="s">
        <v>552</v>
      </c>
      <c r="AK33" s="291" t="s">
        <v>552</v>
      </c>
      <c r="AL33" s="291" t="s">
        <v>552</v>
      </c>
      <c r="AM33" s="291" t="s">
        <v>552</v>
      </c>
      <c r="AN33" s="291" t="s">
        <v>552</v>
      </c>
      <c r="AO33" s="291" t="s">
        <v>552</v>
      </c>
      <c r="AP33" s="291" t="s">
        <v>552</v>
      </c>
      <c r="AQ33" s="291" t="s">
        <v>552</v>
      </c>
      <c r="AR33" s="291">
        <v>0</v>
      </c>
      <c r="AS33" s="291">
        <v>4</v>
      </c>
      <c r="AT33" s="291">
        <f>'施設資源化量内訳'!D33</f>
        <v>294</v>
      </c>
      <c r="AU33" s="291">
        <f>'施設資源化量内訳'!E33</f>
        <v>0</v>
      </c>
      <c r="AV33" s="291">
        <f>'施設資源化量内訳'!F33</f>
        <v>0</v>
      </c>
      <c r="AW33" s="291">
        <f>'施設資源化量内訳'!G33</f>
        <v>22</v>
      </c>
      <c r="AX33" s="291">
        <f>'施設資源化量内訳'!H33</f>
        <v>60</v>
      </c>
      <c r="AY33" s="291">
        <f>'施設資源化量内訳'!I33</f>
        <v>137</v>
      </c>
      <c r="AZ33" s="291">
        <f>'施設資源化量内訳'!J33</f>
        <v>25</v>
      </c>
      <c r="BA33" s="291">
        <f>'施設資源化量内訳'!K33</f>
        <v>2</v>
      </c>
      <c r="BB33" s="291">
        <f>'施設資源化量内訳'!L33</f>
        <v>48</v>
      </c>
      <c r="BC33" s="291">
        <f>'施設資源化量内訳'!M33</f>
        <v>0</v>
      </c>
      <c r="BD33" s="291">
        <f>'施設資源化量内訳'!N33</f>
        <v>0</v>
      </c>
      <c r="BE33" s="291">
        <f>'施設資源化量内訳'!O33</f>
        <v>0</v>
      </c>
      <c r="BF33" s="291">
        <f>'施設資源化量内訳'!P33</f>
        <v>0</v>
      </c>
      <c r="BG33" s="291">
        <f>'施設資源化量内訳'!Q33</f>
        <v>0</v>
      </c>
      <c r="BH33" s="291">
        <f>'施設資源化量内訳'!R33</f>
        <v>0</v>
      </c>
      <c r="BI33" s="291">
        <f>'施設資源化量内訳'!S33</f>
        <v>0</v>
      </c>
      <c r="BJ33" s="291">
        <f>'施設資源化量内訳'!T33</f>
        <v>0</v>
      </c>
      <c r="BK33" s="291">
        <f>'施設資源化量内訳'!U33</f>
        <v>0</v>
      </c>
      <c r="BL33" s="291">
        <f>'施設資源化量内訳'!V33</f>
        <v>0</v>
      </c>
      <c r="BM33" s="291">
        <f>'施設資源化量内訳'!W33</f>
        <v>0</v>
      </c>
      <c r="BN33" s="291">
        <f>'施設資源化量内訳'!X33</f>
        <v>0</v>
      </c>
      <c r="BO33" s="291">
        <f t="shared" si="25"/>
        <v>958</v>
      </c>
      <c r="BP33" s="291">
        <v>924</v>
      </c>
      <c r="BQ33" s="291">
        <v>0</v>
      </c>
      <c r="BR33" s="291">
        <v>0</v>
      </c>
      <c r="BS33" s="291">
        <v>23</v>
      </c>
      <c r="BT33" s="291">
        <v>11</v>
      </c>
      <c r="BU33" s="291">
        <v>0</v>
      </c>
      <c r="BV33" s="291">
        <v>0</v>
      </c>
      <c r="BW33" s="291">
        <v>0</v>
      </c>
      <c r="BX33" s="291">
        <v>0</v>
      </c>
      <c r="BY33" s="291">
        <v>0</v>
      </c>
      <c r="BZ33" s="291" t="s">
        <v>552</v>
      </c>
      <c r="CA33" s="291" t="s">
        <v>552</v>
      </c>
      <c r="CB33" s="291" t="s">
        <v>552</v>
      </c>
      <c r="CC33" s="291" t="s">
        <v>552</v>
      </c>
      <c r="CD33" s="291" t="s">
        <v>552</v>
      </c>
      <c r="CE33" s="291" t="s">
        <v>552</v>
      </c>
      <c r="CF33" s="291" t="s">
        <v>552</v>
      </c>
      <c r="CG33" s="291" t="s">
        <v>552</v>
      </c>
      <c r="CH33" s="291">
        <v>0</v>
      </c>
      <c r="CI33" s="291">
        <v>0</v>
      </c>
      <c r="CJ33" s="325" t="s">
        <v>553</v>
      </c>
    </row>
    <row r="34" spans="1:88" s="282" customFormat="1" ht="12" customHeight="1">
      <c r="A34" s="277" t="s">
        <v>561</v>
      </c>
      <c r="B34" s="278" t="s">
        <v>613</v>
      </c>
      <c r="C34" s="277" t="s">
        <v>614</v>
      </c>
      <c r="D34" s="291">
        <f t="shared" si="27"/>
        <v>312</v>
      </c>
      <c r="E34" s="291">
        <f t="shared" si="27"/>
        <v>204</v>
      </c>
      <c r="F34" s="291">
        <f t="shared" si="27"/>
        <v>5</v>
      </c>
      <c r="G34" s="291">
        <f t="shared" si="27"/>
        <v>6</v>
      </c>
      <c r="H34" s="291">
        <f t="shared" si="27"/>
        <v>31</v>
      </c>
      <c r="I34" s="291">
        <f t="shared" si="27"/>
        <v>42</v>
      </c>
      <c r="J34" s="291">
        <f t="shared" si="27"/>
        <v>9</v>
      </c>
      <c r="K34" s="291">
        <f t="shared" si="27"/>
        <v>0</v>
      </c>
      <c r="L34" s="291">
        <f t="shared" si="27"/>
        <v>14</v>
      </c>
      <c r="M34" s="291">
        <f t="shared" si="27"/>
        <v>0</v>
      </c>
      <c r="N34" s="291">
        <f t="shared" si="27"/>
        <v>0</v>
      </c>
      <c r="O34" s="291">
        <f t="shared" si="27"/>
        <v>0</v>
      </c>
      <c r="P34" s="291">
        <f t="shared" si="27"/>
        <v>0</v>
      </c>
      <c r="Q34" s="291">
        <f t="shared" si="27"/>
        <v>0</v>
      </c>
      <c r="R34" s="291">
        <f t="shared" si="27"/>
        <v>0</v>
      </c>
      <c r="S34" s="291">
        <f t="shared" si="18"/>
        <v>0</v>
      </c>
      <c r="T34" s="291">
        <f t="shared" si="19"/>
        <v>0</v>
      </c>
      <c r="U34" s="291">
        <f t="shared" si="20"/>
        <v>0</v>
      </c>
      <c r="V34" s="291">
        <f t="shared" si="21"/>
        <v>0</v>
      </c>
      <c r="W34" s="291">
        <f t="shared" si="22"/>
        <v>0</v>
      </c>
      <c r="X34" s="291">
        <f t="shared" si="23"/>
        <v>1</v>
      </c>
      <c r="Y34" s="291">
        <f t="shared" si="24"/>
        <v>45</v>
      </c>
      <c r="Z34" s="291">
        <v>41</v>
      </c>
      <c r="AA34" s="291">
        <v>1</v>
      </c>
      <c r="AB34" s="291">
        <v>0</v>
      </c>
      <c r="AC34" s="291">
        <v>0</v>
      </c>
      <c r="AD34" s="291">
        <v>2</v>
      </c>
      <c r="AE34" s="291">
        <v>0</v>
      </c>
      <c r="AF34" s="291">
        <v>0</v>
      </c>
      <c r="AG34" s="291">
        <v>0</v>
      </c>
      <c r="AH34" s="291">
        <v>0</v>
      </c>
      <c r="AI34" s="291">
        <v>0</v>
      </c>
      <c r="AJ34" s="291" t="s">
        <v>552</v>
      </c>
      <c r="AK34" s="291" t="s">
        <v>552</v>
      </c>
      <c r="AL34" s="291" t="s">
        <v>552</v>
      </c>
      <c r="AM34" s="291" t="s">
        <v>552</v>
      </c>
      <c r="AN34" s="291" t="s">
        <v>552</v>
      </c>
      <c r="AO34" s="291" t="s">
        <v>552</v>
      </c>
      <c r="AP34" s="291" t="s">
        <v>552</v>
      </c>
      <c r="AQ34" s="291" t="s">
        <v>552</v>
      </c>
      <c r="AR34" s="291">
        <v>0</v>
      </c>
      <c r="AS34" s="291">
        <v>1</v>
      </c>
      <c r="AT34" s="291">
        <f>'施設資源化量内訳'!D34</f>
        <v>87</v>
      </c>
      <c r="AU34" s="291">
        <f>'施設資源化量内訳'!E34</f>
        <v>0</v>
      </c>
      <c r="AV34" s="291">
        <f>'施設資源化量内訳'!F34</f>
        <v>0</v>
      </c>
      <c r="AW34" s="291">
        <f>'施設資源化量内訳'!G34</f>
        <v>6</v>
      </c>
      <c r="AX34" s="291">
        <f>'施設資源化量内訳'!H34</f>
        <v>20</v>
      </c>
      <c r="AY34" s="291">
        <f>'施設資源化量内訳'!I34</f>
        <v>38</v>
      </c>
      <c r="AZ34" s="291">
        <f>'施設資源化量内訳'!J34</f>
        <v>9</v>
      </c>
      <c r="BA34" s="291">
        <f>'施設資源化量内訳'!K34</f>
        <v>0</v>
      </c>
      <c r="BB34" s="291">
        <f>'施設資源化量内訳'!L34</f>
        <v>14</v>
      </c>
      <c r="BC34" s="291">
        <f>'施設資源化量内訳'!M34</f>
        <v>0</v>
      </c>
      <c r="BD34" s="291">
        <f>'施設資源化量内訳'!N34</f>
        <v>0</v>
      </c>
      <c r="BE34" s="291">
        <f>'施設資源化量内訳'!O34</f>
        <v>0</v>
      </c>
      <c r="BF34" s="291">
        <f>'施設資源化量内訳'!P34</f>
        <v>0</v>
      </c>
      <c r="BG34" s="291">
        <f>'施設資源化量内訳'!Q34</f>
        <v>0</v>
      </c>
      <c r="BH34" s="291">
        <f>'施設資源化量内訳'!R34</f>
        <v>0</v>
      </c>
      <c r="BI34" s="291">
        <f>'施設資源化量内訳'!S34</f>
        <v>0</v>
      </c>
      <c r="BJ34" s="291">
        <f>'施設資源化量内訳'!T34</f>
        <v>0</v>
      </c>
      <c r="BK34" s="291">
        <f>'施設資源化量内訳'!U34</f>
        <v>0</v>
      </c>
      <c r="BL34" s="291">
        <f>'施設資源化量内訳'!V34</f>
        <v>0</v>
      </c>
      <c r="BM34" s="291">
        <f>'施設資源化量内訳'!W34</f>
        <v>0</v>
      </c>
      <c r="BN34" s="291">
        <f>'施設資源化量内訳'!X34</f>
        <v>0</v>
      </c>
      <c r="BO34" s="291">
        <f t="shared" si="25"/>
        <v>180</v>
      </c>
      <c r="BP34" s="291">
        <v>163</v>
      </c>
      <c r="BQ34" s="291">
        <v>4</v>
      </c>
      <c r="BR34" s="291">
        <v>0</v>
      </c>
      <c r="BS34" s="291">
        <v>11</v>
      </c>
      <c r="BT34" s="291">
        <v>2</v>
      </c>
      <c r="BU34" s="291">
        <v>0</v>
      </c>
      <c r="BV34" s="291">
        <v>0</v>
      </c>
      <c r="BW34" s="291">
        <v>0</v>
      </c>
      <c r="BX34" s="291">
        <v>0</v>
      </c>
      <c r="BY34" s="291">
        <v>0</v>
      </c>
      <c r="BZ34" s="291" t="s">
        <v>552</v>
      </c>
      <c r="CA34" s="291" t="s">
        <v>552</v>
      </c>
      <c r="CB34" s="291" t="s">
        <v>552</v>
      </c>
      <c r="CC34" s="291" t="s">
        <v>552</v>
      </c>
      <c r="CD34" s="291" t="s">
        <v>552</v>
      </c>
      <c r="CE34" s="291" t="s">
        <v>552</v>
      </c>
      <c r="CF34" s="291" t="s">
        <v>552</v>
      </c>
      <c r="CG34" s="291" t="s">
        <v>552</v>
      </c>
      <c r="CH34" s="291">
        <v>0</v>
      </c>
      <c r="CI34" s="291">
        <v>0</v>
      </c>
      <c r="CJ34" s="325" t="s">
        <v>553</v>
      </c>
    </row>
    <row r="35" spans="1:88" s="282" customFormat="1" ht="12" customHeight="1">
      <c r="A35" s="277" t="s">
        <v>561</v>
      </c>
      <c r="B35" s="278" t="s">
        <v>615</v>
      </c>
      <c r="C35" s="277" t="s">
        <v>616</v>
      </c>
      <c r="D35" s="291">
        <f t="shared" si="27"/>
        <v>87</v>
      </c>
      <c r="E35" s="291">
        <f t="shared" si="27"/>
        <v>37</v>
      </c>
      <c r="F35" s="291">
        <f t="shared" si="27"/>
        <v>0</v>
      </c>
      <c r="G35" s="291">
        <f t="shared" si="27"/>
        <v>0</v>
      </c>
      <c r="H35" s="291">
        <f t="shared" si="27"/>
        <v>38</v>
      </c>
      <c r="I35" s="291">
        <f t="shared" si="27"/>
        <v>8</v>
      </c>
      <c r="J35" s="291">
        <f t="shared" si="27"/>
        <v>4</v>
      </c>
      <c r="K35" s="291">
        <f t="shared" si="27"/>
        <v>0</v>
      </c>
      <c r="L35" s="291">
        <f t="shared" si="27"/>
        <v>0</v>
      </c>
      <c r="M35" s="291">
        <f t="shared" si="27"/>
        <v>0</v>
      </c>
      <c r="N35" s="291">
        <f t="shared" si="27"/>
        <v>0</v>
      </c>
      <c r="O35" s="291">
        <f t="shared" si="27"/>
        <v>0</v>
      </c>
      <c r="P35" s="291">
        <f t="shared" si="27"/>
        <v>0</v>
      </c>
      <c r="Q35" s="291">
        <f t="shared" si="27"/>
        <v>0</v>
      </c>
      <c r="R35" s="291">
        <f t="shared" si="27"/>
        <v>0</v>
      </c>
      <c r="S35" s="291">
        <f t="shared" si="18"/>
        <v>0</v>
      </c>
      <c r="T35" s="291">
        <f t="shared" si="19"/>
        <v>0</v>
      </c>
      <c r="U35" s="291">
        <f t="shared" si="20"/>
        <v>0</v>
      </c>
      <c r="V35" s="291">
        <f t="shared" si="21"/>
        <v>0</v>
      </c>
      <c r="W35" s="291">
        <f t="shared" si="22"/>
        <v>0</v>
      </c>
      <c r="X35" s="291">
        <f t="shared" si="23"/>
        <v>0</v>
      </c>
      <c r="Y35" s="291">
        <f t="shared" si="24"/>
        <v>30</v>
      </c>
      <c r="Z35" s="291">
        <v>30</v>
      </c>
      <c r="AA35" s="291">
        <v>0</v>
      </c>
      <c r="AB35" s="291">
        <v>0</v>
      </c>
      <c r="AC35" s="291">
        <v>0</v>
      </c>
      <c r="AD35" s="291">
        <v>0</v>
      </c>
      <c r="AE35" s="291">
        <v>0</v>
      </c>
      <c r="AF35" s="291">
        <v>0</v>
      </c>
      <c r="AG35" s="291">
        <v>0</v>
      </c>
      <c r="AH35" s="291">
        <v>0</v>
      </c>
      <c r="AI35" s="291">
        <v>0</v>
      </c>
      <c r="AJ35" s="291" t="s">
        <v>552</v>
      </c>
      <c r="AK35" s="291" t="s">
        <v>552</v>
      </c>
      <c r="AL35" s="291" t="s">
        <v>552</v>
      </c>
      <c r="AM35" s="291" t="s">
        <v>552</v>
      </c>
      <c r="AN35" s="291" t="s">
        <v>552</v>
      </c>
      <c r="AO35" s="291" t="s">
        <v>552</v>
      </c>
      <c r="AP35" s="291" t="s">
        <v>552</v>
      </c>
      <c r="AQ35" s="291" t="s">
        <v>552</v>
      </c>
      <c r="AR35" s="291">
        <v>0</v>
      </c>
      <c r="AS35" s="291">
        <v>0</v>
      </c>
      <c r="AT35" s="291">
        <f>'施設資源化量内訳'!D35</f>
        <v>45</v>
      </c>
      <c r="AU35" s="291">
        <f>'施設資源化量内訳'!E35</f>
        <v>0</v>
      </c>
      <c r="AV35" s="291">
        <f>'施設資源化量内訳'!F35</f>
        <v>0</v>
      </c>
      <c r="AW35" s="291">
        <f>'施設資源化量内訳'!G35</f>
        <v>0</v>
      </c>
      <c r="AX35" s="291">
        <f>'施設資源化量内訳'!H35</f>
        <v>33</v>
      </c>
      <c r="AY35" s="291">
        <f>'施設資源化量内訳'!I35</f>
        <v>8</v>
      </c>
      <c r="AZ35" s="291">
        <f>'施設資源化量内訳'!J35</f>
        <v>4</v>
      </c>
      <c r="BA35" s="291">
        <f>'施設資源化量内訳'!K35</f>
        <v>0</v>
      </c>
      <c r="BB35" s="291">
        <f>'施設資源化量内訳'!L35</f>
        <v>0</v>
      </c>
      <c r="BC35" s="291">
        <f>'施設資源化量内訳'!M35</f>
        <v>0</v>
      </c>
      <c r="BD35" s="291">
        <f>'施設資源化量内訳'!N35</f>
        <v>0</v>
      </c>
      <c r="BE35" s="291">
        <f>'施設資源化量内訳'!O35</f>
        <v>0</v>
      </c>
      <c r="BF35" s="291">
        <f>'施設資源化量内訳'!P35</f>
        <v>0</v>
      </c>
      <c r="BG35" s="291">
        <f>'施設資源化量内訳'!Q35</f>
        <v>0</v>
      </c>
      <c r="BH35" s="291">
        <f>'施設資源化量内訳'!R35</f>
        <v>0</v>
      </c>
      <c r="BI35" s="291">
        <f>'施設資源化量内訳'!S35</f>
        <v>0</v>
      </c>
      <c r="BJ35" s="291">
        <f>'施設資源化量内訳'!T35</f>
        <v>0</v>
      </c>
      <c r="BK35" s="291">
        <f>'施設資源化量内訳'!U35</f>
        <v>0</v>
      </c>
      <c r="BL35" s="291">
        <f>'施設資源化量内訳'!V35</f>
        <v>0</v>
      </c>
      <c r="BM35" s="291">
        <f>'施設資源化量内訳'!W35</f>
        <v>0</v>
      </c>
      <c r="BN35" s="291">
        <f>'施設資源化量内訳'!X35</f>
        <v>0</v>
      </c>
      <c r="BO35" s="291">
        <f t="shared" si="25"/>
        <v>12</v>
      </c>
      <c r="BP35" s="291">
        <v>7</v>
      </c>
      <c r="BQ35" s="291">
        <v>0</v>
      </c>
      <c r="BR35" s="291">
        <v>0</v>
      </c>
      <c r="BS35" s="291">
        <v>5</v>
      </c>
      <c r="BT35" s="291">
        <v>0</v>
      </c>
      <c r="BU35" s="291">
        <v>0</v>
      </c>
      <c r="BV35" s="291">
        <v>0</v>
      </c>
      <c r="BW35" s="291">
        <v>0</v>
      </c>
      <c r="BX35" s="291">
        <v>0</v>
      </c>
      <c r="BY35" s="291">
        <v>0</v>
      </c>
      <c r="BZ35" s="291" t="s">
        <v>552</v>
      </c>
      <c r="CA35" s="291" t="s">
        <v>552</v>
      </c>
      <c r="CB35" s="291" t="s">
        <v>552</v>
      </c>
      <c r="CC35" s="291" t="s">
        <v>552</v>
      </c>
      <c r="CD35" s="291" t="s">
        <v>552</v>
      </c>
      <c r="CE35" s="291" t="s">
        <v>552</v>
      </c>
      <c r="CF35" s="291" t="s">
        <v>552</v>
      </c>
      <c r="CG35" s="291" t="s">
        <v>552</v>
      </c>
      <c r="CH35" s="291">
        <v>0</v>
      </c>
      <c r="CI35" s="291">
        <v>0</v>
      </c>
      <c r="CJ35" s="325" t="s">
        <v>553</v>
      </c>
    </row>
    <row r="36" spans="1:88" s="282" customFormat="1" ht="12" customHeight="1">
      <c r="A36" s="277" t="s">
        <v>561</v>
      </c>
      <c r="B36" s="278" t="s">
        <v>617</v>
      </c>
      <c r="C36" s="277" t="s">
        <v>618</v>
      </c>
      <c r="D36" s="291">
        <f t="shared" si="27"/>
        <v>394</v>
      </c>
      <c r="E36" s="291">
        <f t="shared" si="27"/>
        <v>168</v>
      </c>
      <c r="F36" s="291">
        <f t="shared" si="27"/>
        <v>0</v>
      </c>
      <c r="G36" s="291">
        <f t="shared" si="27"/>
        <v>0</v>
      </c>
      <c r="H36" s="291">
        <f t="shared" si="27"/>
        <v>91</v>
      </c>
      <c r="I36" s="291">
        <f t="shared" si="27"/>
        <v>91</v>
      </c>
      <c r="J36" s="291">
        <f t="shared" si="27"/>
        <v>18</v>
      </c>
      <c r="K36" s="291">
        <f t="shared" si="27"/>
        <v>2</v>
      </c>
      <c r="L36" s="291">
        <f t="shared" si="27"/>
        <v>0</v>
      </c>
      <c r="M36" s="291">
        <f t="shared" si="27"/>
        <v>0</v>
      </c>
      <c r="N36" s="291">
        <f t="shared" si="27"/>
        <v>0</v>
      </c>
      <c r="O36" s="291">
        <f t="shared" si="27"/>
        <v>24</v>
      </c>
      <c r="P36" s="291">
        <f t="shared" si="27"/>
        <v>0</v>
      </c>
      <c r="Q36" s="291">
        <f t="shared" si="27"/>
        <v>0</v>
      </c>
      <c r="R36" s="291">
        <f t="shared" si="27"/>
        <v>0</v>
      </c>
      <c r="S36" s="291">
        <f t="shared" si="18"/>
        <v>0</v>
      </c>
      <c r="T36" s="291">
        <f t="shared" si="19"/>
        <v>0</v>
      </c>
      <c r="U36" s="291">
        <f t="shared" si="20"/>
        <v>0</v>
      </c>
      <c r="V36" s="291">
        <f t="shared" si="21"/>
        <v>0</v>
      </c>
      <c r="W36" s="291">
        <f t="shared" si="22"/>
        <v>0</v>
      </c>
      <c r="X36" s="291">
        <f t="shared" si="23"/>
        <v>0</v>
      </c>
      <c r="Y36" s="291">
        <f t="shared" si="24"/>
        <v>279</v>
      </c>
      <c r="Z36" s="291">
        <v>168</v>
      </c>
      <c r="AA36" s="291">
        <v>0</v>
      </c>
      <c r="AB36" s="291">
        <v>0</v>
      </c>
      <c r="AC36" s="291">
        <v>0</v>
      </c>
      <c r="AD36" s="291">
        <v>91</v>
      </c>
      <c r="AE36" s="291">
        <v>18</v>
      </c>
      <c r="AF36" s="291">
        <v>2</v>
      </c>
      <c r="AG36" s="291">
        <v>0</v>
      </c>
      <c r="AH36" s="291">
        <v>0</v>
      </c>
      <c r="AI36" s="291">
        <v>0</v>
      </c>
      <c r="AJ36" s="291" t="s">
        <v>552</v>
      </c>
      <c r="AK36" s="291" t="s">
        <v>552</v>
      </c>
      <c r="AL36" s="291" t="s">
        <v>552</v>
      </c>
      <c r="AM36" s="291" t="s">
        <v>552</v>
      </c>
      <c r="AN36" s="291" t="s">
        <v>552</v>
      </c>
      <c r="AO36" s="291" t="s">
        <v>552</v>
      </c>
      <c r="AP36" s="291" t="s">
        <v>552</v>
      </c>
      <c r="AQ36" s="291" t="s">
        <v>552</v>
      </c>
      <c r="AR36" s="291">
        <v>0</v>
      </c>
      <c r="AS36" s="291">
        <v>0</v>
      </c>
      <c r="AT36" s="291">
        <f>'施設資源化量内訳'!D36</f>
        <v>115</v>
      </c>
      <c r="AU36" s="291">
        <f>'施設資源化量内訳'!E36</f>
        <v>0</v>
      </c>
      <c r="AV36" s="291">
        <f>'施設資源化量内訳'!F36</f>
        <v>0</v>
      </c>
      <c r="AW36" s="291">
        <f>'施設資源化量内訳'!G36</f>
        <v>0</v>
      </c>
      <c r="AX36" s="291">
        <f>'施設資源化量内訳'!H36</f>
        <v>91</v>
      </c>
      <c r="AY36" s="291">
        <f>'施設資源化量内訳'!I36</f>
        <v>0</v>
      </c>
      <c r="AZ36" s="291">
        <f>'施設資源化量内訳'!J36</f>
        <v>0</v>
      </c>
      <c r="BA36" s="291">
        <f>'施設資源化量内訳'!K36</f>
        <v>0</v>
      </c>
      <c r="BB36" s="291">
        <f>'施設資源化量内訳'!L36</f>
        <v>0</v>
      </c>
      <c r="BC36" s="291">
        <f>'施設資源化量内訳'!M36</f>
        <v>0</v>
      </c>
      <c r="BD36" s="291">
        <f>'施設資源化量内訳'!N36</f>
        <v>0</v>
      </c>
      <c r="BE36" s="291">
        <f>'施設資源化量内訳'!O36</f>
        <v>24</v>
      </c>
      <c r="BF36" s="291">
        <f>'施設資源化量内訳'!P36</f>
        <v>0</v>
      </c>
      <c r="BG36" s="291">
        <f>'施設資源化量内訳'!Q36</f>
        <v>0</v>
      </c>
      <c r="BH36" s="291">
        <f>'施設資源化量内訳'!R36</f>
        <v>0</v>
      </c>
      <c r="BI36" s="291">
        <f>'施設資源化量内訳'!S36</f>
        <v>0</v>
      </c>
      <c r="BJ36" s="291">
        <f>'施設資源化量内訳'!T36</f>
        <v>0</v>
      </c>
      <c r="BK36" s="291">
        <f>'施設資源化量内訳'!U36</f>
        <v>0</v>
      </c>
      <c r="BL36" s="291">
        <f>'施設資源化量内訳'!V36</f>
        <v>0</v>
      </c>
      <c r="BM36" s="291">
        <f>'施設資源化量内訳'!W36</f>
        <v>0</v>
      </c>
      <c r="BN36" s="291">
        <f>'施設資源化量内訳'!X36</f>
        <v>0</v>
      </c>
      <c r="BO36" s="291">
        <f t="shared" si="25"/>
        <v>0</v>
      </c>
      <c r="BP36" s="291">
        <v>0</v>
      </c>
      <c r="BQ36" s="291">
        <v>0</v>
      </c>
      <c r="BR36" s="291">
        <v>0</v>
      </c>
      <c r="BS36" s="291">
        <v>0</v>
      </c>
      <c r="BT36" s="291">
        <v>0</v>
      </c>
      <c r="BU36" s="291">
        <v>0</v>
      </c>
      <c r="BV36" s="291">
        <v>0</v>
      </c>
      <c r="BW36" s="291">
        <v>0</v>
      </c>
      <c r="BX36" s="291">
        <v>0</v>
      </c>
      <c r="BY36" s="291">
        <v>0</v>
      </c>
      <c r="BZ36" s="291" t="s">
        <v>552</v>
      </c>
      <c r="CA36" s="291" t="s">
        <v>552</v>
      </c>
      <c r="CB36" s="291" t="s">
        <v>552</v>
      </c>
      <c r="CC36" s="291" t="s">
        <v>552</v>
      </c>
      <c r="CD36" s="291" t="s">
        <v>552</v>
      </c>
      <c r="CE36" s="291" t="s">
        <v>552</v>
      </c>
      <c r="CF36" s="291" t="s">
        <v>552</v>
      </c>
      <c r="CG36" s="291" t="s">
        <v>552</v>
      </c>
      <c r="CH36" s="291">
        <v>0</v>
      </c>
      <c r="CI36" s="291">
        <v>0</v>
      </c>
      <c r="CJ36" s="325" t="s">
        <v>553</v>
      </c>
    </row>
    <row r="37" spans="1:88" s="282" customFormat="1" ht="12" customHeight="1">
      <c r="A37" s="277" t="s">
        <v>561</v>
      </c>
      <c r="B37" s="278" t="s">
        <v>619</v>
      </c>
      <c r="C37" s="277" t="s">
        <v>620</v>
      </c>
      <c r="D37" s="291">
        <f t="shared" si="27"/>
        <v>115</v>
      </c>
      <c r="E37" s="291">
        <f t="shared" si="27"/>
        <v>53</v>
      </c>
      <c r="F37" s="291">
        <f t="shared" si="27"/>
        <v>1</v>
      </c>
      <c r="G37" s="291">
        <f t="shared" si="27"/>
        <v>0</v>
      </c>
      <c r="H37" s="291">
        <f t="shared" si="27"/>
        <v>36</v>
      </c>
      <c r="I37" s="291">
        <f t="shared" si="27"/>
        <v>18</v>
      </c>
      <c r="J37" s="291">
        <f t="shared" si="27"/>
        <v>7</v>
      </c>
      <c r="K37" s="291">
        <f t="shared" si="27"/>
        <v>0</v>
      </c>
      <c r="L37" s="291">
        <f t="shared" si="27"/>
        <v>0</v>
      </c>
      <c r="M37" s="291">
        <f t="shared" si="27"/>
        <v>0</v>
      </c>
      <c r="N37" s="291">
        <f t="shared" si="27"/>
        <v>0</v>
      </c>
      <c r="O37" s="291">
        <f t="shared" si="27"/>
        <v>0</v>
      </c>
      <c r="P37" s="291">
        <f t="shared" si="27"/>
        <v>0</v>
      </c>
      <c r="Q37" s="291">
        <f t="shared" si="27"/>
        <v>0</v>
      </c>
      <c r="R37" s="291">
        <f t="shared" si="27"/>
        <v>0</v>
      </c>
      <c r="S37" s="291">
        <f t="shared" si="18"/>
        <v>0</v>
      </c>
      <c r="T37" s="291">
        <f t="shared" si="19"/>
        <v>0</v>
      </c>
      <c r="U37" s="291">
        <f t="shared" si="20"/>
        <v>0</v>
      </c>
      <c r="V37" s="291">
        <f t="shared" si="21"/>
        <v>0</v>
      </c>
      <c r="W37" s="291">
        <f t="shared" si="22"/>
        <v>0</v>
      </c>
      <c r="X37" s="291">
        <f t="shared" si="23"/>
        <v>0</v>
      </c>
      <c r="Y37" s="291">
        <f t="shared" si="24"/>
        <v>54</v>
      </c>
      <c r="Z37" s="291">
        <v>53</v>
      </c>
      <c r="AA37" s="291">
        <v>1</v>
      </c>
      <c r="AB37" s="291">
        <v>0</v>
      </c>
      <c r="AC37" s="291">
        <v>0</v>
      </c>
      <c r="AD37" s="291">
        <v>0</v>
      </c>
      <c r="AE37" s="291">
        <v>0</v>
      </c>
      <c r="AF37" s="291">
        <v>0</v>
      </c>
      <c r="AG37" s="291">
        <v>0</v>
      </c>
      <c r="AH37" s="291">
        <v>0</v>
      </c>
      <c r="AI37" s="291">
        <v>0</v>
      </c>
      <c r="AJ37" s="291" t="s">
        <v>552</v>
      </c>
      <c r="AK37" s="291" t="s">
        <v>552</v>
      </c>
      <c r="AL37" s="291" t="s">
        <v>552</v>
      </c>
      <c r="AM37" s="291" t="s">
        <v>552</v>
      </c>
      <c r="AN37" s="291" t="s">
        <v>552</v>
      </c>
      <c r="AO37" s="291" t="s">
        <v>552</v>
      </c>
      <c r="AP37" s="291" t="s">
        <v>552</v>
      </c>
      <c r="AQ37" s="291" t="s">
        <v>552</v>
      </c>
      <c r="AR37" s="291">
        <v>0</v>
      </c>
      <c r="AS37" s="291">
        <v>0</v>
      </c>
      <c r="AT37" s="291">
        <f>'施設資源化量内訳'!D37</f>
        <v>61</v>
      </c>
      <c r="AU37" s="291">
        <f>'施設資源化量内訳'!E37</f>
        <v>0</v>
      </c>
      <c r="AV37" s="291">
        <f>'施設資源化量内訳'!F37</f>
        <v>0</v>
      </c>
      <c r="AW37" s="291">
        <f>'施設資源化量内訳'!G37</f>
        <v>0</v>
      </c>
      <c r="AX37" s="291">
        <f>'施設資源化量内訳'!H37</f>
        <v>36</v>
      </c>
      <c r="AY37" s="291">
        <f>'施設資源化量内訳'!I37</f>
        <v>18</v>
      </c>
      <c r="AZ37" s="291">
        <f>'施設資源化量内訳'!J37</f>
        <v>7</v>
      </c>
      <c r="BA37" s="291">
        <f>'施設資源化量内訳'!K37</f>
        <v>0</v>
      </c>
      <c r="BB37" s="291">
        <f>'施設資源化量内訳'!L37</f>
        <v>0</v>
      </c>
      <c r="BC37" s="291">
        <f>'施設資源化量内訳'!M37</f>
        <v>0</v>
      </c>
      <c r="BD37" s="291">
        <f>'施設資源化量内訳'!N37</f>
        <v>0</v>
      </c>
      <c r="BE37" s="291">
        <f>'施設資源化量内訳'!O37</f>
        <v>0</v>
      </c>
      <c r="BF37" s="291">
        <f>'施設資源化量内訳'!P37</f>
        <v>0</v>
      </c>
      <c r="BG37" s="291">
        <f>'施設資源化量内訳'!Q37</f>
        <v>0</v>
      </c>
      <c r="BH37" s="291">
        <f>'施設資源化量内訳'!R37</f>
        <v>0</v>
      </c>
      <c r="BI37" s="291">
        <f>'施設資源化量内訳'!S37</f>
        <v>0</v>
      </c>
      <c r="BJ37" s="291">
        <f>'施設資源化量内訳'!T37</f>
        <v>0</v>
      </c>
      <c r="BK37" s="291">
        <f>'施設資源化量内訳'!U37</f>
        <v>0</v>
      </c>
      <c r="BL37" s="291">
        <f>'施設資源化量内訳'!V37</f>
        <v>0</v>
      </c>
      <c r="BM37" s="291">
        <f>'施設資源化量内訳'!W37</f>
        <v>0</v>
      </c>
      <c r="BN37" s="291">
        <f>'施設資源化量内訳'!X37</f>
        <v>0</v>
      </c>
      <c r="BO37" s="291">
        <f t="shared" si="25"/>
        <v>0</v>
      </c>
      <c r="BP37" s="291">
        <v>0</v>
      </c>
      <c r="BQ37" s="291">
        <v>0</v>
      </c>
      <c r="BR37" s="291">
        <v>0</v>
      </c>
      <c r="BS37" s="291">
        <v>0</v>
      </c>
      <c r="BT37" s="291">
        <v>0</v>
      </c>
      <c r="BU37" s="291">
        <v>0</v>
      </c>
      <c r="BV37" s="291">
        <v>0</v>
      </c>
      <c r="BW37" s="291">
        <v>0</v>
      </c>
      <c r="BX37" s="291">
        <v>0</v>
      </c>
      <c r="BY37" s="291">
        <v>0</v>
      </c>
      <c r="BZ37" s="291" t="s">
        <v>552</v>
      </c>
      <c r="CA37" s="291" t="s">
        <v>552</v>
      </c>
      <c r="CB37" s="291" t="s">
        <v>552</v>
      </c>
      <c r="CC37" s="291" t="s">
        <v>552</v>
      </c>
      <c r="CD37" s="291" t="s">
        <v>552</v>
      </c>
      <c r="CE37" s="291" t="s">
        <v>552</v>
      </c>
      <c r="CF37" s="291" t="s">
        <v>552</v>
      </c>
      <c r="CG37" s="291" t="s">
        <v>552</v>
      </c>
      <c r="CH37" s="291">
        <v>0</v>
      </c>
      <c r="CI37" s="291">
        <v>0</v>
      </c>
      <c r="CJ37" s="325" t="s">
        <v>553</v>
      </c>
    </row>
    <row r="38" spans="1:88" s="282" customFormat="1" ht="12" customHeight="1">
      <c r="A38" s="277" t="s">
        <v>561</v>
      </c>
      <c r="B38" s="278" t="s">
        <v>621</v>
      </c>
      <c r="C38" s="277" t="s">
        <v>622</v>
      </c>
      <c r="D38" s="291">
        <f t="shared" si="27"/>
        <v>180</v>
      </c>
      <c r="E38" s="291">
        <f t="shared" si="27"/>
        <v>44</v>
      </c>
      <c r="F38" s="291">
        <f t="shared" si="27"/>
        <v>0</v>
      </c>
      <c r="G38" s="291">
        <f t="shared" si="27"/>
        <v>0</v>
      </c>
      <c r="H38" s="291">
        <f t="shared" si="27"/>
        <v>71</v>
      </c>
      <c r="I38" s="291">
        <f t="shared" si="27"/>
        <v>52</v>
      </c>
      <c r="J38" s="291">
        <f t="shared" si="27"/>
        <v>11</v>
      </c>
      <c r="K38" s="291">
        <f t="shared" si="27"/>
        <v>2</v>
      </c>
      <c r="L38" s="291">
        <f t="shared" si="27"/>
        <v>0</v>
      </c>
      <c r="M38" s="291">
        <f t="shared" si="27"/>
        <v>0</v>
      </c>
      <c r="N38" s="291">
        <f t="shared" si="27"/>
        <v>0</v>
      </c>
      <c r="O38" s="291">
        <f t="shared" si="27"/>
        <v>0</v>
      </c>
      <c r="P38" s="291">
        <f t="shared" si="27"/>
        <v>0</v>
      </c>
      <c r="Q38" s="291">
        <f t="shared" si="27"/>
        <v>0</v>
      </c>
      <c r="R38" s="291">
        <f t="shared" si="27"/>
        <v>0</v>
      </c>
      <c r="S38" s="291">
        <f t="shared" si="18"/>
        <v>0</v>
      </c>
      <c r="T38" s="291">
        <f t="shared" si="19"/>
        <v>0</v>
      </c>
      <c r="U38" s="291">
        <f t="shared" si="20"/>
        <v>0</v>
      </c>
      <c r="V38" s="291">
        <f t="shared" si="21"/>
        <v>0</v>
      </c>
      <c r="W38" s="291">
        <f t="shared" si="22"/>
        <v>0</v>
      </c>
      <c r="X38" s="291">
        <f t="shared" si="23"/>
        <v>0</v>
      </c>
      <c r="Y38" s="291">
        <f t="shared" si="24"/>
        <v>109</v>
      </c>
      <c r="Z38" s="291">
        <v>44</v>
      </c>
      <c r="AA38" s="291">
        <v>0</v>
      </c>
      <c r="AB38" s="291">
        <v>0</v>
      </c>
      <c r="AC38" s="291">
        <v>0</v>
      </c>
      <c r="AD38" s="291">
        <v>52</v>
      </c>
      <c r="AE38" s="291">
        <v>11</v>
      </c>
      <c r="AF38" s="291">
        <v>2</v>
      </c>
      <c r="AG38" s="291">
        <v>0</v>
      </c>
      <c r="AH38" s="291">
        <v>0</v>
      </c>
      <c r="AI38" s="291">
        <v>0</v>
      </c>
      <c r="AJ38" s="291" t="s">
        <v>552</v>
      </c>
      <c r="AK38" s="291" t="s">
        <v>552</v>
      </c>
      <c r="AL38" s="291" t="s">
        <v>552</v>
      </c>
      <c r="AM38" s="291" t="s">
        <v>552</v>
      </c>
      <c r="AN38" s="291" t="s">
        <v>552</v>
      </c>
      <c r="AO38" s="291" t="s">
        <v>552</v>
      </c>
      <c r="AP38" s="291" t="s">
        <v>552</v>
      </c>
      <c r="AQ38" s="291" t="s">
        <v>552</v>
      </c>
      <c r="AR38" s="291">
        <v>0</v>
      </c>
      <c r="AS38" s="291">
        <v>0</v>
      </c>
      <c r="AT38" s="291">
        <f>'施設資源化量内訳'!D38</f>
        <v>71</v>
      </c>
      <c r="AU38" s="291">
        <f>'施設資源化量内訳'!E38</f>
        <v>0</v>
      </c>
      <c r="AV38" s="291">
        <f>'施設資源化量内訳'!F38</f>
        <v>0</v>
      </c>
      <c r="AW38" s="291">
        <f>'施設資源化量内訳'!G38</f>
        <v>0</v>
      </c>
      <c r="AX38" s="291">
        <f>'施設資源化量内訳'!H38</f>
        <v>71</v>
      </c>
      <c r="AY38" s="291">
        <f>'施設資源化量内訳'!I38</f>
        <v>0</v>
      </c>
      <c r="AZ38" s="291">
        <f>'施設資源化量内訳'!J38</f>
        <v>0</v>
      </c>
      <c r="BA38" s="291">
        <f>'施設資源化量内訳'!K38</f>
        <v>0</v>
      </c>
      <c r="BB38" s="291">
        <f>'施設資源化量内訳'!L38</f>
        <v>0</v>
      </c>
      <c r="BC38" s="291">
        <f>'施設資源化量内訳'!M38</f>
        <v>0</v>
      </c>
      <c r="BD38" s="291">
        <f>'施設資源化量内訳'!N38</f>
        <v>0</v>
      </c>
      <c r="BE38" s="291">
        <f>'施設資源化量内訳'!O38</f>
        <v>0</v>
      </c>
      <c r="BF38" s="291">
        <f>'施設資源化量内訳'!P38</f>
        <v>0</v>
      </c>
      <c r="BG38" s="291">
        <f>'施設資源化量内訳'!Q38</f>
        <v>0</v>
      </c>
      <c r="BH38" s="291">
        <f>'施設資源化量内訳'!R38</f>
        <v>0</v>
      </c>
      <c r="BI38" s="291">
        <f>'施設資源化量内訳'!S38</f>
        <v>0</v>
      </c>
      <c r="BJ38" s="291">
        <f>'施設資源化量内訳'!T38</f>
        <v>0</v>
      </c>
      <c r="BK38" s="291">
        <f>'施設資源化量内訳'!U38</f>
        <v>0</v>
      </c>
      <c r="BL38" s="291">
        <f>'施設資源化量内訳'!V38</f>
        <v>0</v>
      </c>
      <c r="BM38" s="291">
        <f>'施設資源化量内訳'!W38</f>
        <v>0</v>
      </c>
      <c r="BN38" s="291">
        <f>'施設資源化量内訳'!X38</f>
        <v>0</v>
      </c>
      <c r="BO38" s="291">
        <f t="shared" si="25"/>
        <v>0</v>
      </c>
      <c r="BP38" s="291">
        <v>0</v>
      </c>
      <c r="BQ38" s="291">
        <v>0</v>
      </c>
      <c r="BR38" s="291">
        <v>0</v>
      </c>
      <c r="BS38" s="291">
        <v>0</v>
      </c>
      <c r="BT38" s="291">
        <v>0</v>
      </c>
      <c r="BU38" s="291">
        <v>0</v>
      </c>
      <c r="BV38" s="291">
        <v>0</v>
      </c>
      <c r="BW38" s="291">
        <v>0</v>
      </c>
      <c r="BX38" s="291">
        <v>0</v>
      </c>
      <c r="BY38" s="291">
        <v>0</v>
      </c>
      <c r="BZ38" s="291" t="s">
        <v>552</v>
      </c>
      <c r="CA38" s="291" t="s">
        <v>552</v>
      </c>
      <c r="CB38" s="291" t="s">
        <v>552</v>
      </c>
      <c r="CC38" s="291" t="s">
        <v>552</v>
      </c>
      <c r="CD38" s="291" t="s">
        <v>552</v>
      </c>
      <c r="CE38" s="291" t="s">
        <v>552</v>
      </c>
      <c r="CF38" s="291" t="s">
        <v>552</v>
      </c>
      <c r="CG38" s="291" t="s">
        <v>552</v>
      </c>
      <c r="CH38" s="291">
        <v>0</v>
      </c>
      <c r="CI38" s="291">
        <v>0</v>
      </c>
      <c r="CJ38" s="325" t="s">
        <v>553</v>
      </c>
    </row>
    <row r="39" spans="1:88" s="282" customFormat="1" ht="12" customHeight="1">
      <c r="A39" s="277" t="s">
        <v>561</v>
      </c>
      <c r="B39" s="278" t="s">
        <v>623</v>
      </c>
      <c r="C39" s="277" t="s">
        <v>624</v>
      </c>
      <c r="D39" s="291">
        <f t="shared" si="27"/>
        <v>499</v>
      </c>
      <c r="E39" s="291">
        <f t="shared" si="27"/>
        <v>237</v>
      </c>
      <c r="F39" s="291">
        <f t="shared" si="27"/>
        <v>2</v>
      </c>
      <c r="G39" s="291">
        <f t="shared" si="27"/>
        <v>0</v>
      </c>
      <c r="H39" s="291">
        <f t="shared" si="27"/>
        <v>160</v>
      </c>
      <c r="I39" s="291">
        <f t="shared" si="27"/>
        <v>67</v>
      </c>
      <c r="J39" s="291">
        <f t="shared" si="27"/>
        <v>31</v>
      </c>
      <c r="K39" s="291">
        <f t="shared" si="27"/>
        <v>2</v>
      </c>
      <c r="L39" s="291">
        <f t="shared" si="27"/>
        <v>0</v>
      </c>
      <c r="M39" s="291">
        <f t="shared" si="27"/>
        <v>0</v>
      </c>
      <c r="N39" s="291">
        <f t="shared" si="27"/>
        <v>0</v>
      </c>
      <c r="O39" s="291">
        <f t="shared" si="27"/>
        <v>0</v>
      </c>
      <c r="P39" s="291">
        <f t="shared" si="27"/>
        <v>0</v>
      </c>
      <c r="Q39" s="291">
        <f t="shared" si="27"/>
        <v>0</v>
      </c>
      <c r="R39" s="291">
        <f t="shared" si="27"/>
        <v>0</v>
      </c>
      <c r="S39" s="291">
        <f t="shared" si="18"/>
        <v>0</v>
      </c>
      <c r="T39" s="291">
        <f t="shared" si="19"/>
        <v>0</v>
      </c>
      <c r="U39" s="291">
        <f t="shared" si="20"/>
        <v>0</v>
      </c>
      <c r="V39" s="291">
        <f t="shared" si="21"/>
        <v>0</v>
      </c>
      <c r="W39" s="291">
        <f t="shared" si="22"/>
        <v>0</v>
      </c>
      <c r="X39" s="291">
        <f t="shared" si="23"/>
        <v>0</v>
      </c>
      <c r="Y39" s="291">
        <f t="shared" si="24"/>
        <v>239</v>
      </c>
      <c r="Z39" s="291">
        <v>237</v>
      </c>
      <c r="AA39" s="291">
        <v>2</v>
      </c>
      <c r="AB39" s="291">
        <v>0</v>
      </c>
      <c r="AC39" s="291">
        <v>0</v>
      </c>
      <c r="AD39" s="291">
        <v>0</v>
      </c>
      <c r="AE39" s="291">
        <v>0</v>
      </c>
      <c r="AF39" s="291">
        <v>0</v>
      </c>
      <c r="AG39" s="291">
        <v>0</v>
      </c>
      <c r="AH39" s="291">
        <v>0</v>
      </c>
      <c r="AI39" s="291">
        <v>0</v>
      </c>
      <c r="AJ39" s="291" t="s">
        <v>552</v>
      </c>
      <c r="AK39" s="291" t="s">
        <v>552</v>
      </c>
      <c r="AL39" s="291" t="s">
        <v>552</v>
      </c>
      <c r="AM39" s="291" t="s">
        <v>552</v>
      </c>
      <c r="AN39" s="291" t="s">
        <v>552</v>
      </c>
      <c r="AO39" s="291" t="s">
        <v>552</v>
      </c>
      <c r="AP39" s="291" t="s">
        <v>552</v>
      </c>
      <c r="AQ39" s="291" t="s">
        <v>552</v>
      </c>
      <c r="AR39" s="291">
        <v>0</v>
      </c>
      <c r="AS39" s="291">
        <v>0</v>
      </c>
      <c r="AT39" s="291">
        <f>'施設資源化量内訳'!D39</f>
        <v>260</v>
      </c>
      <c r="AU39" s="291">
        <f>'施設資源化量内訳'!E39</f>
        <v>0</v>
      </c>
      <c r="AV39" s="291">
        <f>'施設資源化量内訳'!F39</f>
        <v>0</v>
      </c>
      <c r="AW39" s="291">
        <f>'施設資源化量内訳'!G39</f>
        <v>0</v>
      </c>
      <c r="AX39" s="291">
        <f>'施設資源化量内訳'!H39</f>
        <v>160</v>
      </c>
      <c r="AY39" s="291">
        <f>'施設資源化量内訳'!I39</f>
        <v>67</v>
      </c>
      <c r="AZ39" s="291">
        <f>'施設資源化量内訳'!J39</f>
        <v>31</v>
      </c>
      <c r="BA39" s="291">
        <f>'施設資源化量内訳'!K39</f>
        <v>2</v>
      </c>
      <c r="BB39" s="291">
        <f>'施設資源化量内訳'!L39</f>
        <v>0</v>
      </c>
      <c r="BC39" s="291">
        <f>'施設資源化量内訳'!M39</f>
        <v>0</v>
      </c>
      <c r="BD39" s="291">
        <f>'施設資源化量内訳'!N39</f>
        <v>0</v>
      </c>
      <c r="BE39" s="291">
        <f>'施設資源化量内訳'!O39</f>
        <v>0</v>
      </c>
      <c r="BF39" s="291">
        <f>'施設資源化量内訳'!P39</f>
        <v>0</v>
      </c>
      <c r="BG39" s="291">
        <f>'施設資源化量内訳'!Q39</f>
        <v>0</v>
      </c>
      <c r="BH39" s="291">
        <f>'施設資源化量内訳'!R39</f>
        <v>0</v>
      </c>
      <c r="BI39" s="291">
        <f>'施設資源化量内訳'!S39</f>
        <v>0</v>
      </c>
      <c r="BJ39" s="291">
        <f>'施設資源化量内訳'!T39</f>
        <v>0</v>
      </c>
      <c r="BK39" s="291">
        <f>'施設資源化量内訳'!U39</f>
        <v>0</v>
      </c>
      <c r="BL39" s="291">
        <f>'施設資源化量内訳'!V39</f>
        <v>0</v>
      </c>
      <c r="BM39" s="291">
        <f>'施設資源化量内訳'!W39</f>
        <v>0</v>
      </c>
      <c r="BN39" s="291">
        <f>'施設資源化量内訳'!X39</f>
        <v>0</v>
      </c>
      <c r="BO39" s="291">
        <f t="shared" si="25"/>
        <v>0</v>
      </c>
      <c r="BP39" s="291">
        <v>0</v>
      </c>
      <c r="BQ39" s="291">
        <v>0</v>
      </c>
      <c r="BR39" s="291">
        <v>0</v>
      </c>
      <c r="BS39" s="291">
        <v>0</v>
      </c>
      <c r="BT39" s="291">
        <v>0</v>
      </c>
      <c r="BU39" s="291">
        <v>0</v>
      </c>
      <c r="BV39" s="291">
        <v>0</v>
      </c>
      <c r="BW39" s="291">
        <v>0</v>
      </c>
      <c r="BX39" s="291">
        <v>0</v>
      </c>
      <c r="BY39" s="291">
        <v>0</v>
      </c>
      <c r="BZ39" s="291" t="s">
        <v>552</v>
      </c>
      <c r="CA39" s="291" t="s">
        <v>552</v>
      </c>
      <c r="CB39" s="291" t="s">
        <v>552</v>
      </c>
      <c r="CC39" s="291" t="s">
        <v>552</v>
      </c>
      <c r="CD39" s="291" t="s">
        <v>552</v>
      </c>
      <c r="CE39" s="291" t="s">
        <v>552</v>
      </c>
      <c r="CF39" s="291" t="s">
        <v>552</v>
      </c>
      <c r="CG39" s="291" t="s">
        <v>552</v>
      </c>
      <c r="CH39" s="291">
        <v>0</v>
      </c>
      <c r="CI39" s="291">
        <v>0</v>
      </c>
      <c r="CJ39" s="325" t="s">
        <v>553</v>
      </c>
    </row>
    <row r="40" spans="1:88" s="282" customFormat="1" ht="12" customHeight="1">
      <c r="A40" s="277" t="s">
        <v>561</v>
      </c>
      <c r="B40" s="278" t="s">
        <v>625</v>
      </c>
      <c r="C40" s="277" t="s">
        <v>626</v>
      </c>
      <c r="D40" s="291">
        <f t="shared" si="27"/>
        <v>740</v>
      </c>
      <c r="E40" s="291">
        <f t="shared" si="27"/>
        <v>359</v>
      </c>
      <c r="F40" s="291">
        <f t="shared" si="27"/>
        <v>0</v>
      </c>
      <c r="G40" s="291">
        <f t="shared" si="27"/>
        <v>0</v>
      </c>
      <c r="H40" s="291">
        <f t="shared" si="27"/>
        <v>192</v>
      </c>
      <c r="I40" s="291">
        <f t="shared" si="27"/>
        <v>132</v>
      </c>
      <c r="J40" s="291">
        <f t="shared" si="27"/>
        <v>33</v>
      </c>
      <c r="K40" s="291">
        <f t="shared" si="27"/>
        <v>8</v>
      </c>
      <c r="L40" s="291">
        <f t="shared" si="27"/>
        <v>0</v>
      </c>
      <c r="M40" s="291">
        <f t="shared" si="27"/>
        <v>1</v>
      </c>
      <c r="N40" s="291">
        <f t="shared" si="27"/>
        <v>7</v>
      </c>
      <c r="O40" s="291">
        <f t="shared" si="27"/>
        <v>0</v>
      </c>
      <c r="P40" s="291">
        <f t="shared" si="27"/>
        <v>0</v>
      </c>
      <c r="Q40" s="291">
        <f t="shared" si="27"/>
        <v>0</v>
      </c>
      <c r="R40" s="291">
        <f t="shared" si="27"/>
        <v>0</v>
      </c>
      <c r="S40" s="291">
        <f t="shared" si="18"/>
        <v>0</v>
      </c>
      <c r="T40" s="291">
        <f t="shared" si="19"/>
        <v>0</v>
      </c>
      <c r="U40" s="291">
        <f t="shared" si="20"/>
        <v>0</v>
      </c>
      <c r="V40" s="291">
        <f t="shared" si="21"/>
        <v>0</v>
      </c>
      <c r="W40" s="291">
        <f t="shared" si="22"/>
        <v>0</v>
      </c>
      <c r="X40" s="291">
        <f t="shared" si="23"/>
        <v>8</v>
      </c>
      <c r="Y40" s="291">
        <f t="shared" si="24"/>
        <v>454</v>
      </c>
      <c r="Z40" s="291">
        <v>295</v>
      </c>
      <c r="AA40" s="291">
        <v>0</v>
      </c>
      <c r="AB40" s="291">
        <v>0</v>
      </c>
      <c r="AC40" s="291">
        <v>0</v>
      </c>
      <c r="AD40" s="291">
        <v>118</v>
      </c>
      <c r="AE40" s="291">
        <v>33</v>
      </c>
      <c r="AF40" s="291">
        <v>8</v>
      </c>
      <c r="AG40" s="291">
        <v>0</v>
      </c>
      <c r="AH40" s="291">
        <v>0</v>
      </c>
      <c r="AI40" s="291">
        <v>0</v>
      </c>
      <c r="AJ40" s="291" t="s">
        <v>552</v>
      </c>
      <c r="AK40" s="291" t="s">
        <v>552</v>
      </c>
      <c r="AL40" s="291" t="s">
        <v>552</v>
      </c>
      <c r="AM40" s="291" t="s">
        <v>552</v>
      </c>
      <c r="AN40" s="291" t="s">
        <v>552</v>
      </c>
      <c r="AO40" s="291" t="s">
        <v>552</v>
      </c>
      <c r="AP40" s="291" t="s">
        <v>552</v>
      </c>
      <c r="AQ40" s="291" t="s">
        <v>552</v>
      </c>
      <c r="AR40" s="291">
        <v>0</v>
      </c>
      <c r="AS40" s="291">
        <v>0</v>
      </c>
      <c r="AT40" s="291">
        <f>'施設資源化量内訳'!D40</f>
        <v>153</v>
      </c>
      <c r="AU40" s="291">
        <f>'施設資源化量内訳'!E40</f>
        <v>0</v>
      </c>
      <c r="AV40" s="291">
        <f>'施設資源化量内訳'!F40</f>
        <v>0</v>
      </c>
      <c r="AW40" s="291">
        <f>'施設資源化量内訳'!G40</f>
        <v>0</v>
      </c>
      <c r="AX40" s="291">
        <f>'施設資源化量内訳'!H40</f>
        <v>140</v>
      </c>
      <c r="AY40" s="291">
        <f>'施設資源化量内訳'!I40</f>
        <v>0</v>
      </c>
      <c r="AZ40" s="291">
        <f>'施設資源化量内訳'!J40</f>
        <v>0</v>
      </c>
      <c r="BA40" s="291">
        <f>'施設資源化量内訳'!K40</f>
        <v>0</v>
      </c>
      <c r="BB40" s="291">
        <f>'施設資源化量内訳'!L40</f>
        <v>0</v>
      </c>
      <c r="BC40" s="291">
        <f>'施設資源化量内訳'!M40</f>
        <v>0</v>
      </c>
      <c r="BD40" s="291">
        <f>'施設資源化量内訳'!N40</f>
        <v>5</v>
      </c>
      <c r="BE40" s="291">
        <f>'施設資源化量内訳'!O40</f>
        <v>0</v>
      </c>
      <c r="BF40" s="291">
        <f>'施設資源化量内訳'!P40</f>
        <v>0</v>
      </c>
      <c r="BG40" s="291">
        <f>'施設資源化量内訳'!Q40</f>
        <v>0</v>
      </c>
      <c r="BH40" s="291">
        <f>'施設資源化量内訳'!R40</f>
        <v>0</v>
      </c>
      <c r="BI40" s="291">
        <f>'施設資源化量内訳'!S40</f>
        <v>0</v>
      </c>
      <c r="BJ40" s="291">
        <f>'施設資源化量内訳'!T40</f>
        <v>0</v>
      </c>
      <c r="BK40" s="291">
        <f>'施設資源化量内訳'!U40</f>
        <v>0</v>
      </c>
      <c r="BL40" s="291">
        <f>'施設資源化量内訳'!V40</f>
        <v>0</v>
      </c>
      <c r="BM40" s="291">
        <f>'施設資源化量内訳'!W40</f>
        <v>0</v>
      </c>
      <c r="BN40" s="291">
        <f>'施設資源化量内訳'!X40</f>
        <v>8</v>
      </c>
      <c r="BO40" s="291">
        <f t="shared" si="25"/>
        <v>133</v>
      </c>
      <c r="BP40" s="291">
        <v>64</v>
      </c>
      <c r="BQ40" s="291">
        <v>0</v>
      </c>
      <c r="BR40" s="291">
        <v>0</v>
      </c>
      <c r="BS40" s="291">
        <v>52</v>
      </c>
      <c r="BT40" s="291">
        <v>14</v>
      </c>
      <c r="BU40" s="291">
        <v>0</v>
      </c>
      <c r="BV40" s="291">
        <v>0</v>
      </c>
      <c r="BW40" s="291">
        <v>0</v>
      </c>
      <c r="BX40" s="291">
        <v>1</v>
      </c>
      <c r="BY40" s="291">
        <v>2</v>
      </c>
      <c r="BZ40" s="291" t="s">
        <v>552</v>
      </c>
      <c r="CA40" s="291" t="s">
        <v>552</v>
      </c>
      <c r="CB40" s="291" t="s">
        <v>552</v>
      </c>
      <c r="CC40" s="291" t="s">
        <v>552</v>
      </c>
      <c r="CD40" s="291" t="s">
        <v>552</v>
      </c>
      <c r="CE40" s="291" t="s">
        <v>552</v>
      </c>
      <c r="CF40" s="291" t="s">
        <v>552</v>
      </c>
      <c r="CG40" s="291" t="s">
        <v>552</v>
      </c>
      <c r="CH40" s="291">
        <v>0</v>
      </c>
      <c r="CI40" s="291">
        <v>0</v>
      </c>
      <c r="CJ40" s="325" t="s">
        <v>553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conditionalFormatting sqref="B24:C24">
    <cfRule type="expression" priority="12" dxfId="108" stopIfTrue="1">
      <formula>$A24&lt;&gt;""</formula>
    </cfRule>
  </conditionalFormatting>
  <conditionalFormatting sqref="B24:C24">
    <cfRule type="expression" priority="11" dxfId="108" stopIfTrue="1">
      <formula>$A24&lt;&gt;""</formula>
    </cfRule>
  </conditionalFormatting>
  <conditionalFormatting sqref="B24:C24">
    <cfRule type="expression" priority="10" dxfId="108" stopIfTrue="1">
      <formula>$A24&lt;&gt;""</formula>
    </cfRule>
  </conditionalFormatting>
  <conditionalFormatting sqref="B24:C24">
    <cfRule type="expression" priority="9" dxfId="108" stopIfTrue="1">
      <formula>$A24&lt;&gt;""</formula>
    </cfRule>
  </conditionalFormatting>
  <conditionalFormatting sqref="B24:C24">
    <cfRule type="expression" priority="8" dxfId="108" stopIfTrue="1">
      <formula>$A24&lt;&gt;""</formula>
    </cfRule>
  </conditionalFormatting>
  <conditionalFormatting sqref="B24:C24">
    <cfRule type="expression" priority="7" dxfId="108" stopIfTrue="1">
      <formula>$A24&lt;&gt;""</formula>
    </cfRule>
  </conditionalFormatting>
  <conditionalFormatting sqref="B24:C24">
    <cfRule type="expression" priority="6" dxfId="108" stopIfTrue="1">
      <formula>$A24&lt;&gt;""</formula>
    </cfRule>
  </conditionalFormatting>
  <conditionalFormatting sqref="B24:C24">
    <cfRule type="expression" priority="5" dxfId="108" stopIfTrue="1">
      <formula>$A24&lt;&gt;""</formula>
    </cfRule>
  </conditionalFormatting>
  <conditionalFormatting sqref="B24:C24">
    <cfRule type="expression" priority="4" dxfId="108" stopIfTrue="1">
      <formula>$A24&lt;&gt;""</formula>
    </cfRule>
  </conditionalFormatting>
  <conditionalFormatting sqref="B24:C24">
    <cfRule type="expression" priority="3" dxfId="108" stopIfTrue="1">
      <formula>$A24&lt;&gt;""</formula>
    </cfRule>
  </conditionalFormatting>
  <conditionalFormatting sqref="B24:C24">
    <cfRule type="expression" priority="2" dxfId="108" stopIfTrue="1">
      <formula>$A24&lt;&gt;""</formula>
    </cfRule>
  </conditionalFormatting>
  <conditionalFormatting sqref="B24:C24">
    <cfRule type="expression" priority="1" dxfId="108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9" customWidth="1"/>
    <col min="2" max="2" width="8.69921875" style="320" customWidth="1"/>
    <col min="3" max="3" width="12.59765625" style="319" customWidth="1"/>
    <col min="4" max="171" width="10.59765625" style="321" customWidth="1"/>
    <col min="172" max="16384" width="9" style="323" customWidth="1"/>
  </cols>
  <sheetData>
    <row r="1" spans="1:171" s="175" customFormat="1" ht="17.25">
      <c r="A1" s="249" t="s">
        <v>559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47" t="s">
        <v>278</v>
      </c>
      <c r="B2" s="347" t="s">
        <v>279</v>
      </c>
      <c r="C2" s="347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48"/>
      <c r="B3" s="348"/>
      <c r="C3" s="350"/>
      <c r="D3" s="369" t="s">
        <v>300</v>
      </c>
      <c r="E3" s="367" t="s">
        <v>432</v>
      </c>
      <c r="F3" s="367" t="s">
        <v>433</v>
      </c>
      <c r="G3" s="367" t="s">
        <v>434</v>
      </c>
      <c r="H3" s="367" t="s">
        <v>435</v>
      </c>
      <c r="I3" s="367" t="s">
        <v>436</v>
      </c>
      <c r="J3" s="367" t="s">
        <v>437</v>
      </c>
      <c r="K3" s="367" t="s">
        <v>438</v>
      </c>
      <c r="L3" s="367" t="s">
        <v>439</v>
      </c>
      <c r="M3" s="367" t="s">
        <v>440</v>
      </c>
      <c r="N3" s="367" t="s">
        <v>441</v>
      </c>
      <c r="O3" s="367" t="s">
        <v>442</v>
      </c>
      <c r="P3" s="367" t="s">
        <v>443</v>
      </c>
      <c r="Q3" s="367" t="s">
        <v>444</v>
      </c>
      <c r="R3" s="327" t="s">
        <v>445</v>
      </c>
      <c r="S3" s="327" t="s">
        <v>446</v>
      </c>
      <c r="T3" s="367" t="s">
        <v>447</v>
      </c>
      <c r="U3" s="367" t="s">
        <v>448</v>
      </c>
      <c r="V3" s="367" t="s">
        <v>449</v>
      </c>
      <c r="W3" s="367" t="s">
        <v>450</v>
      </c>
      <c r="X3" s="367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48"/>
      <c r="B4" s="348"/>
      <c r="C4" s="350"/>
      <c r="D4" s="369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29"/>
      <c r="S4" s="329"/>
      <c r="T4" s="370"/>
      <c r="U4" s="368"/>
      <c r="V4" s="368"/>
      <c r="W4" s="368"/>
      <c r="X4" s="368"/>
      <c r="Y4" s="369" t="s">
        <v>300</v>
      </c>
      <c r="Z4" s="367" t="s">
        <v>432</v>
      </c>
      <c r="AA4" s="367" t="s">
        <v>433</v>
      </c>
      <c r="AB4" s="367" t="s">
        <v>434</v>
      </c>
      <c r="AC4" s="367" t="s">
        <v>435</v>
      </c>
      <c r="AD4" s="367" t="s">
        <v>436</v>
      </c>
      <c r="AE4" s="367" t="s">
        <v>437</v>
      </c>
      <c r="AF4" s="367" t="s">
        <v>438</v>
      </c>
      <c r="AG4" s="367" t="s">
        <v>439</v>
      </c>
      <c r="AH4" s="367" t="s">
        <v>458</v>
      </c>
      <c r="AI4" s="367" t="s">
        <v>441</v>
      </c>
      <c r="AJ4" s="367" t="s">
        <v>442</v>
      </c>
      <c r="AK4" s="367" t="s">
        <v>443</v>
      </c>
      <c r="AL4" s="367" t="s">
        <v>444</v>
      </c>
      <c r="AM4" s="367" t="s">
        <v>445</v>
      </c>
      <c r="AN4" s="367" t="s">
        <v>446</v>
      </c>
      <c r="AO4" s="367" t="s">
        <v>447</v>
      </c>
      <c r="AP4" s="367" t="s">
        <v>448</v>
      </c>
      <c r="AQ4" s="367" t="s">
        <v>449</v>
      </c>
      <c r="AR4" s="367" t="s">
        <v>450</v>
      </c>
      <c r="AS4" s="367" t="s">
        <v>366</v>
      </c>
      <c r="AT4" s="369" t="s">
        <v>300</v>
      </c>
      <c r="AU4" s="367" t="s">
        <v>432</v>
      </c>
      <c r="AV4" s="367" t="s">
        <v>433</v>
      </c>
      <c r="AW4" s="367" t="s">
        <v>434</v>
      </c>
      <c r="AX4" s="367" t="s">
        <v>435</v>
      </c>
      <c r="AY4" s="367" t="s">
        <v>436</v>
      </c>
      <c r="AZ4" s="367" t="s">
        <v>437</v>
      </c>
      <c r="BA4" s="367" t="s">
        <v>438</v>
      </c>
      <c r="BB4" s="367" t="s">
        <v>439</v>
      </c>
      <c r="BC4" s="367" t="s">
        <v>458</v>
      </c>
      <c r="BD4" s="367" t="s">
        <v>441</v>
      </c>
      <c r="BE4" s="367" t="s">
        <v>442</v>
      </c>
      <c r="BF4" s="367" t="s">
        <v>443</v>
      </c>
      <c r="BG4" s="367" t="s">
        <v>444</v>
      </c>
      <c r="BH4" s="367" t="s">
        <v>445</v>
      </c>
      <c r="BI4" s="367" t="s">
        <v>446</v>
      </c>
      <c r="BJ4" s="367" t="s">
        <v>447</v>
      </c>
      <c r="BK4" s="367" t="s">
        <v>448</v>
      </c>
      <c r="BL4" s="367" t="s">
        <v>449</v>
      </c>
      <c r="BM4" s="367" t="s">
        <v>450</v>
      </c>
      <c r="BN4" s="367" t="s">
        <v>366</v>
      </c>
      <c r="BO4" s="369" t="s">
        <v>300</v>
      </c>
      <c r="BP4" s="367" t="s">
        <v>432</v>
      </c>
      <c r="BQ4" s="367" t="s">
        <v>433</v>
      </c>
      <c r="BR4" s="367" t="s">
        <v>434</v>
      </c>
      <c r="BS4" s="367" t="s">
        <v>435</v>
      </c>
      <c r="BT4" s="367" t="s">
        <v>436</v>
      </c>
      <c r="BU4" s="367" t="s">
        <v>437</v>
      </c>
      <c r="BV4" s="367" t="s">
        <v>438</v>
      </c>
      <c r="BW4" s="367" t="s">
        <v>439</v>
      </c>
      <c r="BX4" s="367" t="s">
        <v>458</v>
      </c>
      <c r="BY4" s="367" t="s">
        <v>441</v>
      </c>
      <c r="BZ4" s="367" t="s">
        <v>442</v>
      </c>
      <c r="CA4" s="367" t="s">
        <v>443</v>
      </c>
      <c r="CB4" s="367" t="s">
        <v>444</v>
      </c>
      <c r="CC4" s="367" t="s">
        <v>445</v>
      </c>
      <c r="CD4" s="367" t="s">
        <v>446</v>
      </c>
      <c r="CE4" s="367" t="s">
        <v>447</v>
      </c>
      <c r="CF4" s="367" t="s">
        <v>448</v>
      </c>
      <c r="CG4" s="367" t="s">
        <v>449</v>
      </c>
      <c r="CH4" s="367" t="s">
        <v>450</v>
      </c>
      <c r="CI4" s="367" t="s">
        <v>366</v>
      </c>
      <c r="CJ4" s="369" t="s">
        <v>300</v>
      </c>
      <c r="CK4" s="367" t="s">
        <v>432</v>
      </c>
      <c r="CL4" s="367" t="s">
        <v>433</v>
      </c>
      <c r="CM4" s="367" t="s">
        <v>434</v>
      </c>
      <c r="CN4" s="367" t="s">
        <v>435</v>
      </c>
      <c r="CO4" s="367" t="s">
        <v>436</v>
      </c>
      <c r="CP4" s="367" t="s">
        <v>437</v>
      </c>
      <c r="CQ4" s="367" t="s">
        <v>438</v>
      </c>
      <c r="CR4" s="367" t="s">
        <v>439</v>
      </c>
      <c r="CS4" s="367" t="s">
        <v>458</v>
      </c>
      <c r="CT4" s="367" t="s">
        <v>441</v>
      </c>
      <c r="CU4" s="367" t="s">
        <v>442</v>
      </c>
      <c r="CV4" s="367" t="s">
        <v>443</v>
      </c>
      <c r="CW4" s="367" t="s">
        <v>444</v>
      </c>
      <c r="CX4" s="367" t="s">
        <v>445</v>
      </c>
      <c r="CY4" s="367" t="s">
        <v>446</v>
      </c>
      <c r="CZ4" s="367" t="s">
        <v>447</v>
      </c>
      <c r="DA4" s="367" t="s">
        <v>448</v>
      </c>
      <c r="DB4" s="367" t="s">
        <v>449</v>
      </c>
      <c r="DC4" s="367" t="s">
        <v>450</v>
      </c>
      <c r="DD4" s="367" t="s">
        <v>366</v>
      </c>
      <c r="DE4" s="369" t="s">
        <v>300</v>
      </c>
      <c r="DF4" s="367" t="s">
        <v>432</v>
      </c>
      <c r="DG4" s="367" t="s">
        <v>433</v>
      </c>
      <c r="DH4" s="367" t="s">
        <v>434</v>
      </c>
      <c r="DI4" s="367" t="s">
        <v>435</v>
      </c>
      <c r="DJ4" s="367" t="s">
        <v>436</v>
      </c>
      <c r="DK4" s="367" t="s">
        <v>437</v>
      </c>
      <c r="DL4" s="367" t="s">
        <v>438</v>
      </c>
      <c r="DM4" s="367" t="s">
        <v>439</v>
      </c>
      <c r="DN4" s="367" t="s">
        <v>458</v>
      </c>
      <c r="DO4" s="367" t="s">
        <v>441</v>
      </c>
      <c r="DP4" s="367" t="s">
        <v>442</v>
      </c>
      <c r="DQ4" s="367" t="s">
        <v>443</v>
      </c>
      <c r="DR4" s="367" t="s">
        <v>444</v>
      </c>
      <c r="DS4" s="367" t="s">
        <v>445</v>
      </c>
      <c r="DT4" s="367" t="s">
        <v>446</v>
      </c>
      <c r="DU4" s="367" t="s">
        <v>447</v>
      </c>
      <c r="DV4" s="367" t="s">
        <v>448</v>
      </c>
      <c r="DW4" s="367" t="s">
        <v>449</v>
      </c>
      <c r="DX4" s="367" t="s">
        <v>450</v>
      </c>
      <c r="DY4" s="367" t="s">
        <v>366</v>
      </c>
      <c r="DZ4" s="369" t="s">
        <v>300</v>
      </c>
      <c r="EA4" s="367" t="s">
        <v>432</v>
      </c>
      <c r="EB4" s="367" t="s">
        <v>433</v>
      </c>
      <c r="EC4" s="367" t="s">
        <v>434</v>
      </c>
      <c r="ED4" s="367" t="s">
        <v>435</v>
      </c>
      <c r="EE4" s="367" t="s">
        <v>436</v>
      </c>
      <c r="EF4" s="367" t="s">
        <v>437</v>
      </c>
      <c r="EG4" s="367" t="s">
        <v>438</v>
      </c>
      <c r="EH4" s="367" t="s">
        <v>439</v>
      </c>
      <c r="EI4" s="367" t="s">
        <v>458</v>
      </c>
      <c r="EJ4" s="367" t="s">
        <v>441</v>
      </c>
      <c r="EK4" s="367" t="s">
        <v>442</v>
      </c>
      <c r="EL4" s="367" t="s">
        <v>443</v>
      </c>
      <c r="EM4" s="367" t="s">
        <v>444</v>
      </c>
      <c r="EN4" s="367" t="s">
        <v>445</v>
      </c>
      <c r="EO4" s="367" t="s">
        <v>446</v>
      </c>
      <c r="EP4" s="367" t="s">
        <v>447</v>
      </c>
      <c r="EQ4" s="367" t="s">
        <v>448</v>
      </c>
      <c r="ER4" s="367" t="s">
        <v>449</v>
      </c>
      <c r="ES4" s="367" t="s">
        <v>450</v>
      </c>
      <c r="ET4" s="367" t="s">
        <v>366</v>
      </c>
      <c r="EU4" s="369" t="s">
        <v>300</v>
      </c>
      <c r="EV4" s="367" t="s">
        <v>432</v>
      </c>
      <c r="EW4" s="367" t="s">
        <v>433</v>
      </c>
      <c r="EX4" s="367" t="s">
        <v>434</v>
      </c>
      <c r="EY4" s="367" t="s">
        <v>435</v>
      </c>
      <c r="EZ4" s="367" t="s">
        <v>436</v>
      </c>
      <c r="FA4" s="367" t="s">
        <v>437</v>
      </c>
      <c r="FB4" s="367" t="s">
        <v>438</v>
      </c>
      <c r="FC4" s="367" t="s">
        <v>439</v>
      </c>
      <c r="FD4" s="367" t="s">
        <v>458</v>
      </c>
      <c r="FE4" s="367" t="s">
        <v>441</v>
      </c>
      <c r="FF4" s="367" t="s">
        <v>442</v>
      </c>
      <c r="FG4" s="367" t="s">
        <v>443</v>
      </c>
      <c r="FH4" s="367" t="s">
        <v>444</v>
      </c>
      <c r="FI4" s="367" t="s">
        <v>445</v>
      </c>
      <c r="FJ4" s="367" t="s">
        <v>446</v>
      </c>
      <c r="FK4" s="367" t="s">
        <v>447</v>
      </c>
      <c r="FL4" s="367" t="s">
        <v>448</v>
      </c>
      <c r="FM4" s="367" t="s">
        <v>449</v>
      </c>
      <c r="FN4" s="367" t="s">
        <v>450</v>
      </c>
      <c r="FO4" s="367" t="s">
        <v>366</v>
      </c>
    </row>
    <row r="5" spans="1:171" s="182" customFormat="1" ht="25.5" customHeight="1">
      <c r="A5" s="348"/>
      <c r="B5" s="348"/>
      <c r="C5" s="350"/>
      <c r="D5" s="369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29"/>
      <c r="S5" s="329"/>
      <c r="T5" s="370"/>
      <c r="U5" s="368"/>
      <c r="V5" s="368"/>
      <c r="W5" s="368"/>
      <c r="X5" s="368"/>
      <c r="Y5" s="369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68"/>
      <c r="AR5" s="368"/>
      <c r="AS5" s="368"/>
      <c r="AT5" s="369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68"/>
      <c r="BM5" s="368"/>
      <c r="BN5" s="368"/>
      <c r="BO5" s="369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68"/>
      <c r="CH5" s="368"/>
      <c r="CI5" s="368"/>
      <c r="CJ5" s="369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68"/>
      <c r="DC5" s="368"/>
      <c r="DD5" s="368"/>
      <c r="DE5" s="369"/>
      <c r="DF5" s="370"/>
      <c r="DG5" s="370"/>
      <c r="DH5" s="370"/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68"/>
      <c r="DX5" s="368"/>
      <c r="DY5" s="368"/>
      <c r="DZ5" s="369"/>
      <c r="EA5" s="370"/>
      <c r="EB5" s="370"/>
      <c r="EC5" s="370"/>
      <c r="ED5" s="370"/>
      <c r="EE5" s="370"/>
      <c r="EF5" s="370"/>
      <c r="EG5" s="370"/>
      <c r="EH5" s="370"/>
      <c r="EI5" s="370"/>
      <c r="EJ5" s="370"/>
      <c r="EK5" s="370"/>
      <c r="EL5" s="370"/>
      <c r="EM5" s="370"/>
      <c r="EN5" s="370"/>
      <c r="EO5" s="370"/>
      <c r="EP5" s="370"/>
      <c r="EQ5" s="370"/>
      <c r="ER5" s="368"/>
      <c r="ES5" s="368"/>
      <c r="ET5" s="368"/>
      <c r="EU5" s="369"/>
      <c r="EV5" s="370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0"/>
      <c r="FL5" s="370"/>
      <c r="FM5" s="368"/>
      <c r="FN5" s="368"/>
      <c r="FO5" s="368"/>
    </row>
    <row r="6" spans="1:171" s="183" customFormat="1" ht="13.5">
      <c r="A6" s="349"/>
      <c r="B6" s="349"/>
      <c r="C6" s="350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561</v>
      </c>
      <c r="B7" s="272" t="s">
        <v>562</v>
      </c>
      <c r="C7" s="273" t="s">
        <v>300</v>
      </c>
      <c r="D7" s="290">
        <f aca="true" t="shared" si="0" ref="D7:AI7">SUM(D8:D40)</f>
        <v>39649</v>
      </c>
      <c r="E7" s="274">
        <f t="shared" si="0"/>
        <v>6132</v>
      </c>
      <c r="F7" s="274">
        <f t="shared" si="0"/>
        <v>52</v>
      </c>
      <c r="G7" s="274">
        <f t="shared" si="0"/>
        <v>635</v>
      </c>
      <c r="H7" s="290">
        <f t="shared" si="0"/>
        <v>8864</v>
      </c>
      <c r="I7" s="274">
        <f t="shared" si="0"/>
        <v>7434</v>
      </c>
      <c r="J7" s="274">
        <f t="shared" si="0"/>
        <v>2821</v>
      </c>
      <c r="K7" s="274">
        <f t="shared" si="0"/>
        <v>246</v>
      </c>
      <c r="L7" s="274">
        <f t="shared" si="0"/>
        <v>2837</v>
      </c>
      <c r="M7" s="274">
        <f t="shared" si="0"/>
        <v>0</v>
      </c>
      <c r="N7" s="274">
        <f t="shared" si="0"/>
        <v>170</v>
      </c>
      <c r="O7" s="274">
        <f t="shared" si="0"/>
        <v>818</v>
      </c>
      <c r="P7" s="274">
        <f t="shared" si="0"/>
        <v>0</v>
      </c>
      <c r="Q7" s="290">
        <f t="shared" si="0"/>
        <v>9492</v>
      </c>
      <c r="R7" s="274">
        <f t="shared" si="0"/>
        <v>0</v>
      </c>
      <c r="S7" s="274">
        <f t="shared" si="0"/>
        <v>14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3</v>
      </c>
      <c r="X7" s="290">
        <f t="shared" si="0"/>
        <v>131</v>
      </c>
      <c r="Y7" s="274">
        <f t="shared" si="0"/>
        <v>10705</v>
      </c>
      <c r="Z7" s="274">
        <f t="shared" si="0"/>
        <v>373</v>
      </c>
      <c r="AA7" s="274">
        <f t="shared" si="0"/>
        <v>0</v>
      </c>
      <c r="AB7" s="274">
        <f t="shared" si="0"/>
        <v>0</v>
      </c>
      <c r="AC7" s="290">
        <f t="shared" si="0"/>
        <v>839</v>
      </c>
      <c r="AD7" s="274">
        <f t="shared" si="0"/>
        <v>0</v>
      </c>
      <c r="AE7" s="274">
        <f t="shared" si="0"/>
        <v>1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SUM(AJ8:AJ40)</f>
        <v>0</v>
      </c>
      <c r="AK7" s="274">
        <f t="shared" si="1"/>
        <v>0</v>
      </c>
      <c r="AL7" s="290">
        <f t="shared" si="1"/>
        <v>9492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90">
        <f t="shared" si="1"/>
        <v>3982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90">
        <f t="shared" si="1"/>
        <v>3982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718</v>
      </c>
      <c r="BP7" s="274">
        <f aca="true" t="shared" si="2" ref="BP7:CU7">SUM(BP8:BP40)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680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38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SUM(CV8:CV40)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71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57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14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3</v>
      </c>
      <c r="EA7" s="274">
        <f t="shared" si="3"/>
        <v>0</v>
      </c>
      <c r="EB7" s="274">
        <f aca="true" t="shared" si="4" ref="EB7:FG7">SUM(EB8:EB40)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0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3</v>
      </c>
      <c r="ET7" s="274">
        <f t="shared" si="4"/>
        <v>0</v>
      </c>
      <c r="EU7" s="274">
        <f t="shared" si="4"/>
        <v>24170</v>
      </c>
      <c r="EV7" s="274">
        <f t="shared" si="4"/>
        <v>5759</v>
      </c>
      <c r="EW7" s="274">
        <f t="shared" si="4"/>
        <v>52</v>
      </c>
      <c r="EX7" s="274">
        <f t="shared" si="4"/>
        <v>635</v>
      </c>
      <c r="EY7" s="274">
        <f t="shared" si="4"/>
        <v>4043</v>
      </c>
      <c r="EZ7" s="274">
        <f t="shared" si="4"/>
        <v>7434</v>
      </c>
      <c r="FA7" s="274">
        <f t="shared" si="4"/>
        <v>2820</v>
      </c>
      <c r="FB7" s="274">
        <f t="shared" si="4"/>
        <v>246</v>
      </c>
      <c r="FC7" s="274">
        <f t="shared" si="4"/>
        <v>2837</v>
      </c>
      <c r="FD7" s="274">
        <f t="shared" si="4"/>
        <v>0</v>
      </c>
      <c r="FE7" s="274">
        <f t="shared" si="4"/>
        <v>170</v>
      </c>
      <c r="FF7" s="274">
        <f t="shared" si="4"/>
        <v>81</v>
      </c>
      <c r="FG7" s="274">
        <f t="shared" si="4"/>
        <v>0</v>
      </c>
      <c r="FH7" s="274">
        <f aca="true" t="shared" si="5" ref="FH7:FO7">SUM(FH8:FH40)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0</v>
      </c>
      <c r="FO7" s="274">
        <f t="shared" si="5"/>
        <v>93</v>
      </c>
    </row>
    <row r="8" spans="1:171" s="283" customFormat="1" ht="12" customHeight="1">
      <c r="A8" s="277" t="s">
        <v>561</v>
      </c>
      <c r="B8" s="278" t="s">
        <v>563</v>
      </c>
      <c r="C8" s="277" t="s">
        <v>564</v>
      </c>
      <c r="D8" s="302">
        <f aca="true" t="shared" si="6" ref="D8:D24">SUM(Y8,AT8,BO8,CJ8,DE8,DZ8,EU8)</f>
        <v>9686</v>
      </c>
      <c r="E8" s="279">
        <f aca="true" t="shared" si="7" ref="E8:E23">SUM(Z8,AU8,BP8,CK8,DF8,EA8,EV8)</f>
        <v>1227</v>
      </c>
      <c r="F8" s="279">
        <f aca="true" t="shared" si="8" ref="F8:F23">SUM(AA8,AV8,BQ8,CL8,DG8,EB8,EW8)</f>
        <v>11</v>
      </c>
      <c r="G8" s="279">
        <f aca="true" t="shared" si="9" ref="G8:G23">SUM(AB8,AW8,BR8,CM8,DH8,EC8,EX8)</f>
        <v>149</v>
      </c>
      <c r="H8" s="302">
        <f aca="true" t="shared" si="10" ref="H8:H23">SUM(AC8,AX8,BS8,CN8,DI8,ED8,EY8)</f>
        <v>2304</v>
      </c>
      <c r="I8" s="279">
        <f aca="true" t="shared" si="11" ref="I8:I23">SUM(AD8,AY8,BT8,CO8,DJ8,EE8,EZ8)</f>
        <v>2465</v>
      </c>
      <c r="J8" s="279">
        <f aca="true" t="shared" si="12" ref="J8:J23">SUM(AE8,AZ8,BU8,CP8,DK8,EF8,FA8)</f>
        <v>822</v>
      </c>
      <c r="K8" s="279">
        <f aca="true" t="shared" si="13" ref="K8:K23">SUM(AF8,BA8,BV8,CQ8,DL8,EG8,FB8)</f>
        <v>1</v>
      </c>
      <c r="L8" s="279">
        <f aca="true" t="shared" si="14" ref="L8:L23">SUM(AG8,BB8,BW8,CR8,DM8,EH8,FC8)</f>
        <v>851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44</v>
      </c>
      <c r="O8" s="279">
        <f aca="true" t="shared" si="17" ref="O8:O23">SUM(AJ8,BE8,BZ8,CU8,DP8,EK8,FF8)</f>
        <v>290</v>
      </c>
      <c r="P8" s="279">
        <f aca="true" t="shared" si="18" ref="P8:P23">SUM(AK8,BF8,CA8,CV8,DQ8,EL8,FG8)</f>
        <v>0</v>
      </c>
      <c r="Q8" s="302">
        <f aca="true" t="shared" si="19" ref="Q8:Q23">SUM(AL8,BG8,CB8,CW8,DR8,EM8,FH8)</f>
        <v>1502</v>
      </c>
      <c r="R8" s="279">
        <f aca="true" t="shared" si="20" ref="R8:R23">SUM(AM8,BH8,CC8,CX8,DS8,EN8,FI8)</f>
        <v>0</v>
      </c>
      <c r="S8" s="279">
        <f aca="true" t="shared" si="21" ref="S8:S40">SUM(AN8,BI8,CD8,CY8,DT8,EO8,FJ8)</f>
        <v>0</v>
      </c>
      <c r="T8" s="279">
        <f aca="true" t="shared" si="22" ref="T8:T40">SUM(AO8,BJ8,CE8,CZ8,DU8,EP8,FK8)</f>
        <v>0</v>
      </c>
      <c r="U8" s="279">
        <f aca="true" t="shared" si="23" ref="U8:U40">SUM(AP8,BK8,CF8,DA8,DV8,EQ8,FL8)</f>
        <v>0</v>
      </c>
      <c r="V8" s="279">
        <f aca="true" t="shared" si="24" ref="V8:V40">SUM(AQ8,BL8,CG8,DB8,DW8,ER8,FM8)</f>
        <v>0</v>
      </c>
      <c r="W8" s="279">
        <f aca="true" t="shared" si="25" ref="W8:W40">SUM(AR8,BM8,CH8,DC8,DX8,ES8,FN8)</f>
        <v>0</v>
      </c>
      <c r="X8" s="302">
        <f aca="true" t="shared" si="26" ref="X8:X40">SUM(AS8,BN8,CI8,DD8,DY8,ET8,FO8)</f>
        <v>20</v>
      </c>
      <c r="Y8" s="279">
        <f aca="true" t="shared" si="27" ref="Y8:Y40">SUM(Z8:AS8)</f>
        <v>2046</v>
      </c>
      <c r="Z8" s="279">
        <v>318</v>
      </c>
      <c r="AA8" s="279">
        <v>0</v>
      </c>
      <c r="AB8" s="279">
        <v>0</v>
      </c>
      <c r="AC8" s="302">
        <v>226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302">
        <v>1502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302">
        <f aca="true" t="shared" si="28" ref="AT8:AT40">SUM(AU8:BN8)</f>
        <v>1129</v>
      </c>
      <c r="AU8" s="279">
        <v>0</v>
      </c>
      <c r="AV8" s="279">
        <v>0</v>
      </c>
      <c r="AW8" s="279">
        <v>0</v>
      </c>
      <c r="AX8" s="302">
        <v>1129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40">SUM(BP8:CI8)</f>
        <v>290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290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40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40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40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302">
        <f aca="true" t="shared" si="33" ref="EU8:EU40">SUM(EV8:FO8)</f>
        <v>6221</v>
      </c>
      <c r="EV8" s="279">
        <v>909</v>
      </c>
      <c r="EW8" s="279">
        <v>11</v>
      </c>
      <c r="EX8" s="279">
        <v>149</v>
      </c>
      <c r="EY8" s="302">
        <v>949</v>
      </c>
      <c r="EZ8" s="279">
        <v>2465</v>
      </c>
      <c r="FA8" s="279">
        <v>822</v>
      </c>
      <c r="FB8" s="279">
        <v>1</v>
      </c>
      <c r="FC8" s="279">
        <v>851</v>
      </c>
      <c r="FD8" s="279">
        <v>0</v>
      </c>
      <c r="FE8" s="279">
        <v>44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302">
        <v>20</v>
      </c>
    </row>
    <row r="9" spans="1:171" s="282" customFormat="1" ht="12" customHeight="1">
      <c r="A9" s="277" t="s">
        <v>561</v>
      </c>
      <c r="B9" s="289" t="s">
        <v>565</v>
      </c>
      <c r="C9" s="277" t="s">
        <v>566</v>
      </c>
      <c r="D9" s="279">
        <f t="shared" si="6"/>
        <v>1582</v>
      </c>
      <c r="E9" s="279">
        <f t="shared" si="7"/>
        <v>0</v>
      </c>
      <c r="F9" s="279">
        <f t="shared" si="8"/>
        <v>0</v>
      </c>
      <c r="G9" s="279">
        <f t="shared" si="9"/>
        <v>142</v>
      </c>
      <c r="H9" s="279">
        <f t="shared" si="10"/>
        <v>442</v>
      </c>
      <c r="I9" s="279">
        <f t="shared" si="11"/>
        <v>613</v>
      </c>
      <c r="J9" s="279">
        <f t="shared" si="12"/>
        <v>140</v>
      </c>
      <c r="K9" s="279">
        <f t="shared" si="13"/>
        <v>4</v>
      </c>
      <c r="L9" s="279">
        <f t="shared" si="14"/>
        <v>240</v>
      </c>
      <c r="M9" s="279">
        <f t="shared" si="15"/>
        <v>0</v>
      </c>
      <c r="N9" s="279">
        <f t="shared" si="16"/>
        <v>0</v>
      </c>
      <c r="O9" s="279">
        <f t="shared" si="17"/>
        <v>0</v>
      </c>
      <c r="P9" s="279">
        <f t="shared" si="18"/>
        <v>0</v>
      </c>
      <c r="Q9" s="279">
        <f t="shared" si="19"/>
        <v>0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1</v>
      </c>
      <c r="Y9" s="279">
        <f t="shared" si="27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28"/>
        <v>0</v>
      </c>
      <c r="AU9" s="279">
        <v>0</v>
      </c>
      <c r="AV9" s="279">
        <v>0</v>
      </c>
      <c r="AW9" s="279">
        <v>0</v>
      </c>
      <c r="AX9" s="279">
        <v>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1582</v>
      </c>
      <c r="EV9" s="279">
        <v>0</v>
      </c>
      <c r="EW9" s="279">
        <v>0</v>
      </c>
      <c r="EX9" s="279">
        <v>142</v>
      </c>
      <c r="EY9" s="279">
        <v>442</v>
      </c>
      <c r="EZ9" s="279">
        <v>613</v>
      </c>
      <c r="FA9" s="279">
        <v>140</v>
      </c>
      <c r="FB9" s="279">
        <v>4</v>
      </c>
      <c r="FC9" s="279">
        <v>240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1</v>
      </c>
    </row>
    <row r="10" spans="1:171" s="282" customFormat="1" ht="12" customHeight="1">
      <c r="A10" s="277" t="s">
        <v>561</v>
      </c>
      <c r="B10" s="289" t="s">
        <v>567</v>
      </c>
      <c r="C10" s="277" t="s">
        <v>568</v>
      </c>
      <c r="D10" s="279">
        <f t="shared" si="6"/>
        <v>2008</v>
      </c>
      <c r="E10" s="279">
        <f t="shared" si="7"/>
        <v>0</v>
      </c>
      <c r="F10" s="279">
        <f t="shared" si="8"/>
        <v>0</v>
      </c>
      <c r="G10" s="279">
        <f t="shared" si="9"/>
        <v>0</v>
      </c>
      <c r="H10" s="279">
        <f t="shared" si="10"/>
        <v>242</v>
      </c>
      <c r="I10" s="279">
        <f t="shared" si="11"/>
        <v>72</v>
      </c>
      <c r="J10" s="279">
        <f t="shared" si="12"/>
        <v>0</v>
      </c>
      <c r="K10" s="279">
        <f t="shared" si="13"/>
        <v>0</v>
      </c>
      <c r="L10" s="279">
        <f t="shared" si="14"/>
        <v>0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1654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40</v>
      </c>
      <c r="Y10" s="279">
        <f t="shared" si="27"/>
        <v>1654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1654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0</v>
      </c>
      <c r="AU10" s="279">
        <v>0</v>
      </c>
      <c r="AV10" s="279">
        <v>0</v>
      </c>
      <c r="AW10" s="279">
        <v>0</v>
      </c>
      <c r="AX10" s="279">
        <v>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354</v>
      </c>
      <c r="EV10" s="279">
        <v>0</v>
      </c>
      <c r="EW10" s="279">
        <v>0</v>
      </c>
      <c r="EX10" s="279">
        <v>0</v>
      </c>
      <c r="EY10" s="279">
        <v>242</v>
      </c>
      <c r="EZ10" s="279">
        <v>72</v>
      </c>
      <c r="FA10" s="279">
        <v>0</v>
      </c>
      <c r="FB10" s="279">
        <v>0</v>
      </c>
      <c r="FC10" s="279">
        <v>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40</v>
      </c>
    </row>
    <row r="11" spans="1:171" s="282" customFormat="1" ht="12" customHeight="1">
      <c r="A11" s="277" t="s">
        <v>561</v>
      </c>
      <c r="B11" s="289" t="s">
        <v>569</v>
      </c>
      <c r="C11" s="277" t="s">
        <v>570</v>
      </c>
      <c r="D11" s="279">
        <f t="shared" si="6"/>
        <v>1728</v>
      </c>
      <c r="E11" s="279">
        <f t="shared" si="7"/>
        <v>0</v>
      </c>
      <c r="F11" s="279">
        <f t="shared" si="8"/>
        <v>0</v>
      </c>
      <c r="G11" s="279">
        <f t="shared" si="9"/>
        <v>0</v>
      </c>
      <c r="H11" s="279">
        <f t="shared" si="10"/>
        <v>260</v>
      </c>
      <c r="I11" s="279">
        <f t="shared" si="11"/>
        <v>0</v>
      </c>
      <c r="J11" s="279">
        <f t="shared" si="12"/>
        <v>841</v>
      </c>
      <c r="K11" s="279">
        <f t="shared" si="13"/>
        <v>220</v>
      </c>
      <c r="L11" s="279">
        <f t="shared" si="14"/>
        <v>366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0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3</v>
      </c>
      <c r="X11" s="279">
        <f t="shared" si="26"/>
        <v>38</v>
      </c>
      <c r="Y11" s="279">
        <f t="shared" si="27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260</v>
      </c>
      <c r="AU11" s="279">
        <v>0</v>
      </c>
      <c r="AV11" s="279">
        <v>0</v>
      </c>
      <c r="AW11" s="279">
        <v>0</v>
      </c>
      <c r="AX11" s="279">
        <v>260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38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38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3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3</v>
      </c>
      <c r="ET11" s="279">
        <v>0</v>
      </c>
      <c r="EU11" s="279">
        <f t="shared" si="33"/>
        <v>1427</v>
      </c>
      <c r="EV11" s="279">
        <v>0</v>
      </c>
      <c r="EW11" s="279">
        <v>0</v>
      </c>
      <c r="EX11" s="279">
        <v>0</v>
      </c>
      <c r="EY11" s="279">
        <v>0</v>
      </c>
      <c r="EZ11" s="279">
        <v>0</v>
      </c>
      <c r="FA11" s="279">
        <v>841</v>
      </c>
      <c r="FB11" s="279">
        <v>220</v>
      </c>
      <c r="FC11" s="279">
        <v>366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561</v>
      </c>
      <c r="B12" s="278" t="s">
        <v>571</v>
      </c>
      <c r="C12" s="277" t="s">
        <v>572</v>
      </c>
      <c r="D12" s="291">
        <f t="shared" si="6"/>
        <v>4593</v>
      </c>
      <c r="E12" s="291">
        <f t="shared" si="7"/>
        <v>2481</v>
      </c>
      <c r="F12" s="291">
        <f t="shared" si="8"/>
        <v>24</v>
      </c>
      <c r="G12" s="291">
        <f t="shared" si="9"/>
        <v>0</v>
      </c>
      <c r="H12" s="291">
        <f t="shared" si="10"/>
        <v>559</v>
      </c>
      <c r="I12" s="291">
        <f t="shared" si="11"/>
        <v>677</v>
      </c>
      <c r="J12" s="291">
        <f t="shared" si="12"/>
        <v>208</v>
      </c>
      <c r="K12" s="291">
        <f t="shared" si="13"/>
        <v>0</v>
      </c>
      <c r="L12" s="291">
        <f t="shared" si="14"/>
        <v>621</v>
      </c>
      <c r="M12" s="291">
        <f t="shared" si="15"/>
        <v>0</v>
      </c>
      <c r="N12" s="291">
        <f t="shared" si="16"/>
        <v>23</v>
      </c>
      <c r="O12" s="291">
        <f t="shared" si="17"/>
        <v>0</v>
      </c>
      <c r="P12" s="291">
        <f t="shared" si="18"/>
        <v>0</v>
      </c>
      <c r="Q12" s="291">
        <f t="shared" si="19"/>
        <v>0</v>
      </c>
      <c r="R12" s="291">
        <f t="shared" si="20"/>
        <v>0</v>
      </c>
      <c r="S12" s="291">
        <f t="shared" si="21"/>
        <v>0</v>
      </c>
      <c r="T12" s="291">
        <f t="shared" si="22"/>
        <v>0</v>
      </c>
      <c r="U12" s="291">
        <f t="shared" si="23"/>
        <v>0</v>
      </c>
      <c r="V12" s="291">
        <f t="shared" si="24"/>
        <v>0</v>
      </c>
      <c r="W12" s="291">
        <f t="shared" si="25"/>
        <v>0</v>
      </c>
      <c r="X12" s="291">
        <f t="shared" si="26"/>
        <v>0</v>
      </c>
      <c r="Y12" s="291">
        <f t="shared" si="27"/>
        <v>0</v>
      </c>
      <c r="Z12" s="291">
        <v>0</v>
      </c>
      <c r="AA12" s="291">
        <v>0</v>
      </c>
      <c r="AB12" s="291">
        <v>0</v>
      </c>
      <c r="AC12" s="291">
        <v>0</v>
      </c>
      <c r="AD12" s="291">
        <v>0</v>
      </c>
      <c r="AE12" s="291">
        <v>0</v>
      </c>
      <c r="AF12" s="291">
        <v>0</v>
      </c>
      <c r="AG12" s="291">
        <v>0</v>
      </c>
      <c r="AH12" s="291">
        <v>0</v>
      </c>
      <c r="AI12" s="291">
        <v>0</v>
      </c>
      <c r="AJ12" s="291" t="s">
        <v>552</v>
      </c>
      <c r="AK12" s="291" t="s">
        <v>552</v>
      </c>
      <c r="AL12" s="291">
        <v>0</v>
      </c>
      <c r="AM12" s="291" t="s">
        <v>552</v>
      </c>
      <c r="AN12" s="291" t="s">
        <v>552</v>
      </c>
      <c r="AO12" s="291">
        <v>0</v>
      </c>
      <c r="AP12" s="291" t="s">
        <v>552</v>
      </c>
      <c r="AQ12" s="291">
        <v>0</v>
      </c>
      <c r="AR12" s="291" t="s">
        <v>552</v>
      </c>
      <c r="AS12" s="291">
        <v>0</v>
      </c>
      <c r="AT12" s="291">
        <f t="shared" si="28"/>
        <v>330</v>
      </c>
      <c r="AU12" s="291">
        <v>0</v>
      </c>
      <c r="AV12" s="291">
        <v>0</v>
      </c>
      <c r="AW12" s="291">
        <v>0</v>
      </c>
      <c r="AX12" s="291">
        <v>330</v>
      </c>
      <c r="AY12" s="291">
        <v>0</v>
      </c>
      <c r="AZ12" s="291">
        <v>0</v>
      </c>
      <c r="BA12" s="291">
        <v>0</v>
      </c>
      <c r="BB12" s="291">
        <v>0</v>
      </c>
      <c r="BC12" s="291">
        <v>0</v>
      </c>
      <c r="BD12" s="291">
        <v>0</v>
      </c>
      <c r="BE12" s="291" t="s">
        <v>552</v>
      </c>
      <c r="BF12" s="291" t="s">
        <v>552</v>
      </c>
      <c r="BG12" s="291" t="s">
        <v>552</v>
      </c>
      <c r="BH12" s="291" t="s">
        <v>552</v>
      </c>
      <c r="BI12" s="291" t="s">
        <v>552</v>
      </c>
      <c r="BJ12" s="291" t="s">
        <v>552</v>
      </c>
      <c r="BK12" s="291" t="s">
        <v>552</v>
      </c>
      <c r="BL12" s="291" t="s">
        <v>552</v>
      </c>
      <c r="BM12" s="291" t="s">
        <v>552</v>
      </c>
      <c r="BN12" s="291">
        <v>0</v>
      </c>
      <c r="BO12" s="291">
        <f t="shared" si="29"/>
        <v>0</v>
      </c>
      <c r="BP12" s="291">
        <v>0</v>
      </c>
      <c r="BQ12" s="291">
        <v>0</v>
      </c>
      <c r="BR12" s="291">
        <v>0</v>
      </c>
      <c r="BS12" s="291">
        <v>0</v>
      </c>
      <c r="BT12" s="291">
        <v>0</v>
      </c>
      <c r="BU12" s="291">
        <v>0</v>
      </c>
      <c r="BV12" s="291">
        <v>0</v>
      </c>
      <c r="BW12" s="291">
        <v>0</v>
      </c>
      <c r="BX12" s="291">
        <v>0</v>
      </c>
      <c r="BY12" s="291">
        <v>0</v>
      </c>
      <c r="BZ12" s="291">
        <v>0</v>
      </c>
      <c r="CA12" s="291">
        <v>0</v>
      </c>
      <c r="CB12" s="291" t="s">
        <v>552</v>
      </c>
      <c r="CC12" s="291" t="s">
        <v>552</v>
      </c>
      <c r="CD12" s="291" t="s">
        <v>552</v>
      </c>
      <c r="CE12" s="291" t="s">
        <v>552</v>
      </c>
      <c r="CF12" s="291" t="s">
        <v>552</v>
      </c>
      <c r="CG12" s="291" t="s">
        <v>552</v>
      </c>
      <c r="CH12" s="291" t="s">
        <v>552</v>
      </c>
      <c r="CI12" s="291">
        <v>0</v>
      </c>
      <c r="CJ12" s="291">
        <f t="shared" si="30"/>
        <v>0</v>
      </c>
      <c r="CK12" s="291">
        <v>0</v>
      </c>
      <c r="CL12" s="291">
        <v>0</v>
      </c>
      <c r="CM12" s="291">
        <v>0</v>
      </c>
      <c r="CN12" s="291">
        <v>0</v>
      </c>
      <c r="CO12" s="291">
        <v>0</v>
      </c>
      <c r="CP12" s="291">
        <v>0</v>
      </c>
      <c r="CQ12" s="291">
        <v>0</v>
      </c>
      <c r="CR12" s="291">
        <v>0</v>
      </c>
      <c r="CS12" s="291">
        <v>0</v>
      </c>
      <c r="CT12" s="291">
        <v>0</v>
      </c>
      <c r="CU12" s="291">
        <v>0</v>
      </c>
      <c r="CV12" s="291">
        <v>0</v>
      </c>
      <c r="CW12" s="291" t="s">
        <v>552</v>
      </c>
      <c r="CX12" s="291" t="s">
        <v>552</v>
      </c>
      <c r="CY12" s="291" t="s">
        <v>552</v>
      </c>
      <c r="CZ12" s="291" t="s">
        <v>552</v>
      </c>
      <c r="DA12" s="291" t="s">
        <v>552</v>
      </c>
      <c r="DB12" s="291" t="s">
        <v>552</v>
      </c>
      <c r="DC12" s="291" t="s">
        <v>552</v>
      </c>
      <c r="DD12" s="291">
        <v>0</v>
      </c>
      <c r="DE12" s="291">
        <f t="shared" si="31"/>
        <v>0</v>
      </c>
      <c r="DF12" s="291">
        <v>0</v>
      </c>
      <c r="DG12" s="291">
        <v>0</v>
      </c>
      <c r="DH12" s="291">
        <v>0</v>
      </c>
      <c r="DI12" s="291">
        <v>0</v>
      </c>
      <c r="DJ12" s="291">
        <v>0</v>
      </c>
      <c r="DK12" s="291">
        <v>0</v>
      </c>
      <c r="DL12" s="291">
        <v>0</v>
      </c>
      <c r="DM12" s="291">
        <v>0</v>
      </c>
      <c r="DN12" s="291">
        <v>0</v>
      </c>
      <c r="DO12" s="291">
        <v>0</v>
      </c>
      <c r="DP12" s="291">
        <v>0</v>
      </c>
      <c r="DQ12" s="291">
        <v>0</v>
      </c>
      <c r="DR12" s="291" t="s">
        <v>552</v>
      </c>
      <c r="DS12" s="291" t="s">
        <v>552</v>
      </c>
      <c r="DT12" s="291">
        <v>0</v>
      </c>
      <c r="DU12" s="291" t="s">
        <v>552</v>
      </c>
      <c r="DV12" s="291" t="s">
        <v>552</v>
      </c>
      <c r="DW12" s="291" t="s">
        <v>552</v>
      </c>
      <c r="DX12" s="291" t="s">
        <v>552</v>
      </c>
      <c r="DY12" s="291">
        <v>0</v>
      </c>
      <c r="DZ12" s="291">
        <f t="shared" si="32"/>
        <v>0</v>
      </c>
      <c r="EA12" s="291">
        <v>0</v>
      </c>
      <c r="EB12" s="291">
        <v>0</v>
      </c>
      <c r="EC12" s="291">
        <v>0</v>
      </c>
      <c r="ED12" s="291">
        <v>0</v>
      </c>
      <c r="EE12" s="291">
        <v>0</v>
      </c>
      <c r="EF12" s="291">
        <v>0</v>
      </c>
      <c r="EG12" s="291">
        <v>0</v>
      </c>
      <c r="EH12" s="291">
        <v>0</v>
      </c>
      <c r="EI12" s="291">
        <v>0</v>
      </c>
      <c r="EJ12" s="291">
        <v>0</v>
      </c>
      <c r="EK12" s="291" t="s">
        <v>552</v>
      </c>
      <c r="EL12" s="291" t="s">
        <v>552</v>
      </c>
      <c r="EM12" s="291" t="s">
        <v>552</v>
      </c>
      <c r="EN12" s="291">
        <v>0</v>
      </c>
      <c r="EO12" s="291">
        <v>0</v>
      </c>
      <c r="EP12" s="291" t="s">
        <v>552</v>
      </c>
      <c r="EQ12" s="291" t="s">
        <v>552</v>
      </c>
      <c r="ER12" s="291" t="s">
        <v>552</v>
      </c>
      <c r="ES12" s="291">
        <v>0</v>
      </c>
      <c r="ET12" s="291">
        <v>0</v>
      </c>
      <c r="EU12" s="291">
        <f t="shared" si="33"/>
        <v>4263</v>
      </c>
      <c r="EV12" s="291">
        <v>2481</v>
      </c>
      <c r="EW12" s="291">
        <v>24</v>
      </c>
      <c r="EX12" s="291">
        <v>0</v>
      </c>
      <c r="EY12" s="291">
        <v>229</v>
      </c>
      <c r="EZ12" s="291">
        <v>677</v>
      </c>
      <c r="FA12" s="291">
        <v>208</v>
      </c>
      <c r="FB12" s="291">
        <v>0</v>
      </c>
      <c r="FC12" s="291">
        <v>621</v>
      </c>
      <c r="FD12" s="291">
        <v>0</v>
      </c>
      <c r="FE12" s="291">
        <v>23</v>
      </c>
      <c r="FF12" s="291">
        <v>0</v>
      </c>
      <c r="FG12" s="291">
        <v>0</v>
      </c>
      <c r="FH12" s="291" t="s">
        <v>552</v>
      </c>
      <c r="FI12" s="291" t="s">
        <v>552</v>
      </c>
      <c r="FJ12" s="291" t="s">
        <v>552</v>
      </c>
      <c r="FK12" s="291">
        <v>0</v>
      </c>
      <c r="FL12" s="291">
        <v>0</v>
      </c>
      <c r="FM12" s="291">
        <v>0</v>
      </c>
      <c r="FN12" s="291">
        <v>0</v>
      </c>
      <c r="FO12" s="291">
        <v>0</v>
      </c>
    </row>
    <row r="13" spans="1:171" s="282" customFormat="1" ht="12" customHeight="1">
      <c r="A13" s="277" t="s">
        <v>561</v>
      </c>
      <c r="B13" s="278" t="s">
        <v>573</v>
      </c>
      <c r="C13" s="277" t="s">
        <v>574</v>
      </c>
      <c r="D13" s="291">
        <f t="shared" si="6"/>
        <v>732</v>
      </c>
      <c r="E13" s="291">
        <f t="shared" si="7"/>
        <v>0</v>
      </c>
      <c r="F13" s="291">
        <f t="shared" si="8"/>
        <v>0</v>
      </c>
      <c r="G13" s="291">
        <f t="shared" si="9"/>
        <v>0</v>
      </c>
      <c r="H13" s="291">
        <f t="shared" si="10"/>
        <v>417</v>
      </c>
      <c r="I13" s="291">
        <f t="shared" si="11"/>
        <v>226</v>
      </c>
      <c r="J13" s="291">
        <f t="shared" si="12"/>
        <v>84</v>
      </c>
      <c r="K13" s="291">
        <f t="shared" si="13"/>
        <v>5</v>
      </c>
      <c r="L13" s="291">
        <f t="shared" si="14"/>
        <v>0</v>
      </c>
      <c r="M13" s="291">
        <f t="shared" si="15"/>
        <v>0</v>
      </c>
      <c r="N13" s="291">
        <f t="shared" si="16"/>
        <v>0</v>
      </c>
      <c r="O13" s="291">
        <f t="shared" si="17"/>
        <v>0</v>
      </c>
      <c r="P13" s="291">
        <f t="shared" si="18"/>
        <v>0</v>
      </c>
      <c r="Q13" s="291">
        <f t="shared" si="19"/>
        <v>0</v>
      </c>
      <c r="R13" s="291">
        <f t="shared" si="20"/>
        <v>0</v>
      </c>
      <c r="S13" s="291">
        <f t="shared" si="21"/>
        <v>0</v>
      </c>
      <c r="T13" s="291">
        <f t="shared" si="22"/>
        <v>0</v>
      </c>
      <c r="U13" s="291">
        <f t="shared" si="23"/>
        <v>0</v>
      </c>
      <c r="V13" s="291">
        <f t="shared" si="24"/>
        <v>0</v>
      </c>
      <c r="W13" s="291">
        <f t="shared" si="25"/>
        <v>0</v>
      </c>
      <c r="X13" s="291">
        <f t="shared" si="26"/>
        <v>0</v>
      </c>
      <c r="Y13" s="291">
        <f t="shared" si="27"/>
        <v>0</v>
      </c>
      <c r="Z13" s="291">
        <v>0</v>
      </c>
      <c r="AA13" s="291">
        <v>0</v>
      </c>
      <c r="AB13" s="291">
        <v>0</v>
      </c>
      <c r="AC13" s="291">
        <v>0</v>
      </c>
      <c r="AD13" s="291">
        <v>0</v>
      </c>
      <c r="AE13" s="291">
        <v>0</v>
      </c>
      <c r="AF13" s="291">
        <v>0</v>
      </c>
      <c r="AG13" s="291">
        <v>0</v>
      </c>
      <c r="AH13" s="291">
        <v>0</v>
      </c>
      <c r="AI13" s="291">
        <v>0</v>
      </c>
      <c r="AJ13" s="291" t="s">
        <v>552</v>
      </c>
      <c r="AK13" s="291" t="s">
        <v>552</v>
      </c>
      <c r="AL13" s="291">
        <v>0</v>
      </c>
      <c r="AM13" s="291" t="s">
        <v>552</v>
      </c>
      <c r="AN13" s="291" t="s">
        <v>552</v>
      </c>
      <c r="AO13" s="291">
        <v>0</v>
      </c>
      <c r="AP13" s="291" t="s">
        <v>552</v>
      </c>
      <c r="AQ13" s="291">
        <v>0</v>
      </c>
      <c r="AR13" s="291" t="s">
        <v>552</v>
      </c>
      <c r="AS13" s="291">
        <v>0</v>
      </c>
      <c r="AT13" s="291">
        <f t="shared" si="28"/>
        <v>269</v>
      </c>
      <c r="AU13" s="291">
        <v>0</v>
      </c>
      <c r="AV13" s="291">
        <v>0</v>
      </c>
      <c r="AW13" s="291">
        <v>0</v>
      </c>
      <c r="AX13" s="291">
        <v>269</v>
      </c>
      <c r="AY13" s="291">
        <v>0</v>
      </c>
      <c r="AZ13" s="291">
        <v>0</v>
      </c>
      <c r="BA13" s="291">
        <v>0</v>
      </c>
      <c r="BB13" s="291">
        <v>0</v>
      </c>
      <c r="BC13" s="291">
        <v>0</v>
      </c>
      <c r="BD13" s="291">
        <v>0</v>
      </c>
      <c r="BE13" s="291" t="s">
        <v>552</v>
      </c>
      <c r="BF13" s="291" t="s">
        <v>552</v>
      </c>
      <c r="BG13" s="291" t="s">
        <v>552</v>
      </c>
      <c r="BH13" s="291" t="s">
        <v>552</v>
      </c>
      <c r="BI13" s="291" t="s">
        <v>552</v>
      </c>
      <c r="BJ13" s="291" t="s">
        <v>552</v>
      </c>
      <c r="BK13" s="291" t="s">
        <v>552</v>
      </c>
      <c r="BL13" s="291" t="s">
        <v>552</v>
      </c>
      <c r="BM13" s="291" t="s">
        <v>552</v>
      </c>
      <c r="BN13" s="291">
        <v>0</v>
      </c>
      <c r="BO13" s="291">
        <f t="shared" si="29"/>
        <v>0</v>
      </c>
      <c r="BP13" s="291">
        <v>0</v>
      </c>
      <c r="BQ13" s="291">
        <v>0</v>
      </c>
      <c r="BR13" s="291">
        <v>0</v>
      </c>
      <c r="BS13" s="291">
        <v>0</v>
      </c>
      <c r="BT13" s="291">
        <v>0</v>
      </c>
      <c r="BU13" s="291">
        <v>0</v>
      </c>
      <c r="BV13" s="291">
        <v>0</v>
      </c>
      <c r="BW13" s="291">
        <v>0</v>
      </c>
      <c r="BX13" s="291">
        <v>0</v>
      </c>
      <c r="BY13" s="291">
        <v>0</v>
      </c>
      <c r="BZ13" s="291">
        <v>0</v>
      </c>
      <c r="CA13" s="291">
        <v>0</v>
      </c>
      <c r="CB13" s="291" t="s">
        <v>552</v>
      </c>
      <c r="CC13" s="291" t="s">
        <v>552</v>
      </c>
      <c r="CD13" s="291" t="s">
        <v>552</v>
      </c>
      <c r="CE13" s="291" t="s">
        <v>552</v>
      </c>
      <c r="CF13" s="291" t="s">
        <v>552</v>
      </c>
      <c r="CG13" s="291" t="s">
        <v>552</v>
      </c>
      <c r="CH13" s="291" t="s">
        <v>552</v>
      </c>
      <c r="CI13" s="291">
        <v>0</v>
      </c>
      <c r="CJ13" s="291">
        <f t="shared" si="30"/>
        <v>0</v>
      </c>
      <c r="CK13" s="291">
        <v>0</v>
      </c>
      <c r="CL13" s="291">
        <v>0</v>
      </c>
      <c r="CM13" s="291">
        <v>0</v>
      </c>
      <c r="CN13" s="291">
        <v>0</v>
      </c>
      <c r="CO13" s="291">
        <v>0</v>
      </c>
      <c r="CP13" s="291">
        <v>0</v>
      </c>
      <c r="CQ13" s="291">
        <v>0</v>
      </c>
      <c r="CR13" s="291">
        <v>0</v>
      </c>
      <c r="CS13" s="291">
        <v>0</v>
      </c>
      <c r="CT13" s="291">
        <v>0</v>
      </c>
      <c r="CU13" s="291">
        <v>0</v>
      </c>
      <c r="CV13" s="291">
        <v>0</v>
      </c>
      <c r="CW13" s="291" t="s">
        <v>552</v>
      </c>
      <c r="CX13" s="291" t="s">
        <v>552</v>
      </c>
      <c r="CY13" s="291" t="s">
        <v>552</v>
      </c>
      <c r="CZ13" s="291" t="s">
        <v>552</v>
      </c>
      <c r="DA13" s="291" t="s">
        <v>552</v>
      </c>
      <c r="DB13" s="291" t="s">
        <v>552</v>
      </c>
      <c r="DC13" s="291" t="s">
        <v>552</v>
      </c>
      <c r="DD13" s="291">
        <v>0</v>
      </c>
      <c r="DE13" s="291">
        <f t="shared" si="31"/>
        <v>0</v>
      </c>
      <c r="DF13" s="291">
        <v>0</v>
      </c>
      <c r="DG13" s="291">
        <v>0</v>
      </c>
      <c r="DH13" s="291">
        <v>0</v>
      </c>
      <c r="DI13" s="291">
        <v>0</v>
      </c>
      <c r="DJ13" s="291">
        <v>0</v>
      </c>
      <c r="DK13" s="291">
        <v>0</v>
      </c>
      <c r="DL13" s="291">
        <v>0</v>
      </c>
      <c r="DM13" s="291">
        <v>0</v>
      </c>
      <c r="DN13" s="291">
        <v>0</v>
      </c>
      <c r="DO13" s="291">
        <v>0</v>
      </c>
      <c r="DP13" s="291">
        <v>0</v>
      </c>
      <c r="DQ13" s="291">
        <v>0</v>
      </c>
      <c r="DR13" s="291" t="s">
        <v>552</v>
      </c>
      <c r="DS13" s="291" t="s">
        <v>552</v>
      </c>
      <c r="DT13" s="291">
        <v>0</v>
      </c>
      <c r="DU13" s="291" t="s">
        <v>552</v>
      </c>
      <c r="DV13" s="291" t="s">
        <v>552</v>
      </c>
      <c r="DW13" s="291" t="s">
        <v>552</v>
      </c>
      <c r="DX13" s="291" t="s">
        <v>552</v>
      </c>
      <c r="DY13" s="291">
        <v>0</v>
      </c>
      <c r="DZ13" s="291">
        <f t="shared" si="32"/>
        <v>0</v>
      </c>
      <c r="EA13" s="291">
        <v>0</v>
      </c>
      <c r="EB13" s="291">
        <v>0</v>
      </c>
      <c r="EC13" s="291">
        <v>0</v>
      </c>
      <c r="ED13" s="291">
        <v>0</v>
      </c>
      <c r="EE13" s="291">
        <v>0</v>
      </c>
      <c r="EF13" s="291">
        <v>0</v>
      </c>
      <c r="EG13" s="291">
        <v>0</v>
      </c>
      <c r="EH13" s="291">
        <v>0</v>
      </c>
      <c r="EI13" s="291">
        <v>0</v>
      </c>
      <c r="EJ13" s="291">
        <v>0</v>
      </c>
      <c r="EK13" s="291" t="s">
        <v>552</v>
      </c>
      <c r="EL13" s="291" t="s">
        <v>552</v>
      </c>
      <c r="EM13" s="291" t="s">
        <v>552</v>
      </c>
      <c r="EN13" s="291">
        <v>0</v>
      </c>
      <c r="EO13" s="291">
        <v>0</v>
      </c>
      <c r="EP13" s="291" t="s">
        <v>552</v>
      </c>
      <c r="EQ13" s="291" t="s">
        <v>552</v>
      </c>
      <c r="ER13" s="291" t="s">
        <v>552</v>
      </c>
      <c r="ES13" s="291">
        <v>0</v>
      </c>
      <c r="ET13" s="291">
        <v>0</v>
      </c>
      <c r="EU13" s="291">
        <f t="shared" si="33"/>
        <v>463</v>
      </c>
      <c r="EV13" s="291">
        <v>0</v>
      </c>
      <c r="EW13" s="291">
        <v>0</v>
      </c>
      <c r="EX13" s="291">
        <v>0</v>
      </c>
      <c r="EY13" s="291">
        <v>148</v>
      </c>
      <c r="EZ13" s="291">
        <v>226</v>
      </c>
      <c r="FA13" s="291">
        <v>84</v>
      </c>
      <c r="FB13" s="291">
        <v>5</v>
      </c>
      <c r="FC13" s="291">
        <v>0</v>
      </c>
      <c r="FD13" s="291">
        <v>0</v>
      </c>
      <c r="FE13" s="291">
        <v>0</v>
      </c>
      <c r="FF13" s="291">
        <v>0</v>
      </c>
      <c r="FG13" s="291">
        <v>0</v>
      </c>
      <c r="FH13" s="291" t="s">
        <v>552</v>
      </c>
      <c r="FI13" s="291" t="s">
        <v>552</v>
      </c>
      <c r="FJ13" s="291" t="s">
        <v>552</v>
      </c>
      <c r="FK13" s="291">
        <v>0</v>
      </c>
      <c r="FL13" s="291">
        <v>0</v>
      </c>
      <c r="FM13" s="291">
        <v>0</v>
      </c>
      <c r="FN13" s="291">
        <v>0</v>
      </c>
      <c r="FO13" s="291">
        <v>0</v>
      </c>
    </row>
    <row r="14" spans="1:171" s="282" customFormat="1" ht="12" customHeight="1">
      <c r="A14" s="277" t="s">
        <v>561</v>
      </c>
      <c r="B14" s="278" t="s">
        <v>575</v>
      </c>
      <c r="C14" s="277" t="s">
        <v>576</v>
      </c>
      <c r="D14" s="291">
        <f t="shared" si="6"/>
        <v>272</v>
      </c>
      <c r="E14" s="291">
        <f t="shared" si="7"/>
        <v>0</v>
      </c>
      <c r="F14" s="291">
        <f t="shared" si="8"/>
        <v>0</v>
      </c>
      <c r="G14" s="291">
        <f t="shared" si="9"/>
        <v>0</v>
      </c>
      <c r="H14" s="291">
        <f t="shared" si="10"/>
        <v>272</v>
      </c>
      <c r="I14" s="291">
        <f t="shared" si="11"/>
        <v>0</v>
      </c>
      <c r="J14" s="291">
        <f t="shared" si="12"/>
        <v>0</v>
      </c>
      <c r="K14" s="291">
        <f t="shared" si="13"/>
        <v>0</v>
      </c>
      <c r="L14" s="291">
        <f t="shared" si="14"/>
        <v>0</v>
      </c>
      <c r="M14" s="291">
        <f t="shared" si="15"/>
        <v>0</v>
      </c>
      <c r="N14" s="291">
        <f t="shared" si="16"/>
        <v>0</v>
      </c>
      <c r="O14" s="291">
        <f t="shared" si="17"/>
        <v>0</v>
      </c>
      <c r="P14" s="291">
        <f t="shared" si="18"/>
        <v>0</v>
      </c>
      <c r="Q14" s="291">
        <f t="shared" si="19"/>
        <v>0</v>
      </c>
      <c r="R14" s="291">
        <f t="shared" si="20"/>
        <v>0</v>
      </c>
      <c r="S14" s="291">
        <f t="shared" si="21"/>
        <v>0</v>
      </c>
      <c r="T14" s="291">
        <f t="shared" si="22"/>
        <v>0</v>
      </c>
      <c r="U14" s="291">
        <f t="shared" si="23"/>
        <v>0</v>
      </c>
      <c r="V14" s="291">
        <f t="shared" si="24"/>
        <v>0</v>
      </c>
      <c r="W14" s="291">
        <f t="shared" si="25"/>
        <v>0</v>
      </c>
      <c r="X14" s="291">
        <f t="shared" si="26"/>
        <v>0</v>
      </c>
      <c r="Y14" s="291">
        <f t="shared" si="27"/>
        <v>0</v>
      </c>
      <c r="Z14" s="291">
        <v>0</v>
      </c>
      <c r="AA14" s="291">
        <v>0</v>
      </c>
      <c r="AB14" s="291">
        <v>0</v>
      </c>
      <c r="AC14" s="291">
        <v>0</v>
      </c>
      <c r="AD14" s="291">
        <v>0</v>
      </c>
      <c r="AE14" s="291">
        <v>0</v>
      </c>
      <c r="AF14" s="291">
        <v>0</v>
      </c>
      <c r="AG14" s="291">
        <v>0</v>
      </c>
      <c r="AH14" s="291">
        <v>0</v>
      </c>
      <c r="AI14" s="291">
        <v>0</v>
      </c>
      <c r="AJ14" s="291" t="s">
        <v>552</v>
      </c>
      <c r="AK14" s="291" t="s">
        <v>552</v>
      </c>
      <c r="AL14" s="291">
        <v>0</v>
      </c>
      <c r="AM14" s="291" t="s">
        <v>552</v>
      </c>
      <c r="AN14" s="291" t="s">
        <v>552</v>
      </c>
      <c r="AO14" s="291">
        <v>0</v>
      </c>
      <c r="AP14" s="291" t="s">
        <v>552</v>
      </c>
      <c r="AQ14" s="291">
        <v>0</v>
      </c>
      <c r="AR14" s="291" t="s">
        <v>552</v>
      </c>
      <c r="AS14" s="291">
        <v>0</v>
      </c>
      <c r="AT14" s="291">
        <f t="shared" si="28"/>
        <v>272</v>
      </c>
      <c r="AU14" s="291">
        <v>0</v>
      </c>
      <c r="AV14" s="291">
        <v>0</v>
      </c>
      <c r="AW14" s="291">
        <v>0</v>
      </c>
      <c r="AX14" s="291">
        <v>272</v>
      </c>
      <c r="AY14" s="291">
        <v>0</v>
      </c>
      <c r="AZ14" s="291">
        <v>0</v>
      </c>
      <c r="BA14" s="291">
        <v>0</v>
      </c>
      <c r="BB14" s="291">
        <v>0</v>
      </c>
      <c r="BC14" s="291">
        <v>0</v>
      </c>
      <c r="BD14" s="291">
        <v>0</v>
      </c>
      <c r="BE14" s="291" t="s">
        <v>552</v>
      </c>
      <c r="BF14" s="291" t="s">
        <v>552</v>
      </c>
      <c r="BG14" s="291" t="s">
        <v>552</v>
      </c>
      <c r="BH14" s="291" t="s">
        <v>552</v>
      </c>
      <c r="BI14" s="291" t="s">
        <v>552</v>
      </c>
      <c r="BJ14" s="291" t="s">
        <v>552</v>
      </c>
      <c r="BK14" s="291" t="s">
        <v>552</v>
      </c>
      <c r="BL14" s="291" t="s">
        <v>552</v>
      </c>
      <c r="BM14" s="291" t="s">
        <v>552</v>
      </c>
      <c r="BN14" s="291">
        <v>0</v>
      </c>
      <c r="BO14" s="291">
        <f t="shared" si="29"/>
        <v>0</v>
      </c>
      <c r="BP14" s="291">
        <v>0</v>
      </c>
      <c r="BQ14" s="291">
        <v>0</v>
      </c>
      <c r="BR14" s="291">
        <v>0</v>
      </c>
      <c r="BS14" s="291">
        <v>0</v>
      </c>
      <c r="BT14" s="291">
        <v>0</v>
      </c>
      <c r="BU14" s="291">
        <v>0</v>
      </c>
      <c r="BV14" s="291">
        <v>0</v>
      </c>
      <c r="BW14" s="291">
        <v>0</v>
      </c>
      <c r="BX14" s="291">
        <v>0</v>
      </c>
      <c r="BY14" s="291">
        <v>0</v>
      </c>
      <c r="BZ14" s="291">
        <v>0</v>
      </c>
      <c r="CA14" s="291">
        <v>0</v>
      </c>
      <c r="CB14" s="291" t="s">
        <v>552</v>
      </c>
      <c r="CC14" s="291" t="s">
        <v>552</v>
      </c>
      <c r="CD14" s="291" t="s">
        <v>552</v>
      </c>
      <c r="CE14" s="291" t="s">
        <v>552</v>
      </c>
      <c r="CF14" s="291" t="s">
        <v>552</v>
      </c>
      <c r="CG14" s="291" t="s">
        <v>552</v>
      </c>
      <c r="CH14" s="291" t="s">
        <v>552</v>
      </c>
      <c r="CI14" s="291">
        <v>0</v>
      </c>
      <c r="CJ14" s="291">
        <f t="shared" si="30"/>
        <v>0</v>
      </c>
      <c r="CK14" s="291">
        <v>0</v>
      </c>
      <c r="CL14" s="291">
        <v>0</v>
      </c>
      <c r="CM14" s="291">
        <v>0</v>
      </c>
      <c r="CN14" s="291">
        <v>0</v>
      </c>
      <c r="CO14" s="291">
        <v>0</v>
      </c>
      <c r="CP14" s="291">
        <v>0</v>
      </c>
      <c r="CQ14" s="291">
        <v>0</v>
      </c>
      <c r="CR14" s="291">
        <v>0</v>
      </c>
      <c r="CS14" s="291">
        <v>0</v>
      </c>
      <c r="CT14" s="291">
        <v>0</v>
      </c>
      <c r="CU14" s="291">
        <v>0</v>
      </c>
      <c r="CV14" s="291">
        <v>0</v>
      </c>
      <c r="CW14" s="291" t="s">
        <v>552</v>
      </c>
      <c r="CX14" s="291" t="s">
        <v>552</v>
      </c>
      <c r="CY14" s="291" t="s">
        <v>552</v>
      </c>
      <c r="CZ14" s="291" t="s">
        <v>552</v>
      </c>
      <c r="DA14" s="291" t="s">
        <v>552</v>
      </c>
      <c r="DB14" s="291" t="s">
        <v>552</v>
      </c>
      <c r="DC14" s="291" t="s">
        <v>552</v>
      </c>
      <c r="DD14" s="291">
        <v>0</v>
      </c>
      <c r="DE14" s="291">
        <f t="shared" si="31"/>
        <v>0</v>
      </c>
      <c r="DF14" s="291">
        <v>0</v>
      </c>
      <c r="DG14" s="291">
        <v>0</v>
      </c>
      <c r="DH14" s="291">
        <v>0</v>
      </c>
      <c r="DI14" s="291">
        <v>0</v>
      </c>
      <c r="DJ14" s="291">
        <v>0</v>
      </c>
      <c r="DK14" s="291">
        <v>0</v>
      </c>
      <c r="DL14" s="291">
        <v>0</v>
      </c>
      <c r="DM14" s="291">
        <v>0</v>
      </c>
      <c r="DN14" s="291">
        <v>0</v>
      </c>
      <c r="DO14" s="291">
        <v>0</v>
      </c>
      <c r="DP14" s="291">
        <v>0</v>
      </c>
      <c r="DQ14" s="291">
        <v>0</v>
      </c>
      <c r="DR14" s="291" t="s">
        <v>552</v>
      </c>
      <c r="DS14" s="291" t="s">
        <v>552</v>
      </c>
      <c r="DT14" s="291">
        <v>0</v>
      </c>
      <c r="DU14" s="291" t="s">
        <v>552</v>
      </c>
      <c r="DV14" s="291" t="s">
        <v>552</v>
      </c>
      <c r="DW14" s="291" t="s">
        <v>552</v>
      </c>
      <c r="DX14" s="291" t="s">
        <v>552</v>
      </c>
      <c r="DY14" s="291">
        <v>0</v>
      </c>
      <c r="DZ14" s="291">
        <f t="shared" si="32"/>
        <v>0</v>
      </c>
      <c r="EA14" s="291">
        <v>0</v>
      </c>
      <c r="EB14" s="291">
        <v>0</v>
      </c>
      <c r="EC14" s="291">
        <v>0</v>
      </c>
      <c r="ED14" s="291">
        <v>0</v>
      </c>
      <c r="EE14" s="291">
        <v>0</v>
      </c>
      <c r="EF14" s="291">
        <v>0</v>
      </c>
      <c r="EG14" s="291">
        <v>0</v>
      </c>
      <c r="EH14" s="291">
        <v>0</v>
      </c>
      <c r="EI14" s="291">
        <v>0</v>
      </c>
      <c r="EJ14" s="291">
        <v>0</v>
      </c>
      <c r="EK14" s="291" t="s">
        <v>552</v>
      </c>
      <c r="EL14" s="291" t="s">
        <v>552</v>
      </c>
      <c r="EM14" s="291" t="s">
        <v>552</v>
      </c>
      <c r="EN14" s="291">
        <v>0</v>
      </c>
      <c r="EO14" s="291">
        <v>0</v>
      </c>
      <c r="EP14" s="291" t="s">
        <v>552</v>
      </c>
      <c r="EQ14" s="291" t="s">
        <v>552</v>
      </c>
      <c r="ER14" s="291" t="s">
        <v>552</v>
      </c>
      <c r="ES14" s="291">
        <v>0</v>
      </c>
      <c r="ET14" s="291">
        <v>0</v>
      </c>
      <c r="EU14" s="291">
        <f t="shared" si="33"/>
        <v>0</v>
      </c>
      <c r="EV14" s="291">
        <v>0</v>
      </c>
      <c r="EW14" s="291">
        <v>0</v>
      </c>
      <c r="EX14" s="291">
        <v>0</v>
      </c>
      <c r="EY14" s="291">
        <v>0</v>
      </c>
      <c r="EZ14" s="291">
        <v>0</v>
      </c>
      <c r="FA14" s="291">
        <v>0</v>
      </c>
      <c r="FB14" s="291">
        <v>0</v>
      </c>
      <c r="FC14" s="291">
        <v>0</v>
      </c>
      <c r="FD14" s="291">
        <v>0</v>
      </c>
      <c r="FE14" s="291">
        <v>0</v>
      </c>
      <c r="FF14" s="291">
        <v>0</v>
      </c>
      <c r="FG14" s="291">
        <v>0</v>
      </c>
      <c r="FH14" s="291" t="s">
        <v>552</v>
      </c>
      <c r="FI14" s="291" t="s">
        <v>552</v>
      </c>
      <c r="FJ14" s="291" t="s">
        <v>552</v>
      </c>
      <c r="FK14" s="291">
        <v>0</v>
      </c>
      <c r="FL14" s="291">
        <v>0</v>
      </c>
      <c r="FM14" s="291">
        <v>0</v>
      </c>
      <c r="FN14" s="291">
        <v>0</v>
      </c>
      <c r="FO14" s="291">
        <v>0</v>
      </c>
    </row>
    <row r="15" spans="1:171" s="282" customFormat="1" ht="12" customHeight="1">
      <c r="A15" s="277" t="s">
        <v>561</v>
      </c>
      <c r="B15" s="278" t="s">
        <v>577</v>
      </c>
      <c r="C15" s="277" t="s">
        <v>578</v>
      </c>
      <c r="D15" s="291">
        <f t="shared" si="6"/>
        <v>2427</v>
      </c>
      <c r="E15" s="291">
        <f t="shared" si="7"/>
        <v>259</v>
      </c>
      <c r="F15" s="291">
        <f t="shared" si="8"/>
        <v>4</v>
      </c>
      <c r="G15" s="291">
        <f t="shared" si="9"/>
        <v>76</v>
      </c>
      <c r="H15" s="291">
        <f t="shared" si="10"/>
        <v>393</v>
      </c>
      <c r="I15" s="291">
        <f t="shared" si="11"/>
        <v>1078</v>
      </c>
      <c r="J15" s="291">
        <f t="shared" si="12"/>
        <v>230</v>
      </c>
      <c r="K15" s="291">
        <f t="shared" si="13"/>
        <v>3</v>
      </c>
      <c r="L15" s="291">
        <f t="shared" si="14"/>
        <v>384</v>
      </c>
      <c r="M15" s="291">
        <f t="shared" si="15"/>
        <v>0</v>
      </c>
      <c r="N15" s="291">
        <f t="shared" si="16"/>
        <v>0</v>
      </c>
      <c r="O15" s="291">
        <f t="shared" si="17"/>
        <v>0</v>
      </c>
      <c r="P15" s="291">
        <f t="shared" si="18"/>
        <v>0</v>
      </c>
      <c r="Q15" s="291">
        <f t="shared" si="19"/>
        <v>0</v>
      </c>
      <c r="R15" s="291">
        <f t="shared" si="20"/>
        <v>0</v>
      </c>
      <c r="S15" s="291">
        <f t="shared" si="21"/>
        <v>0</v>
      </c>
      <c r="T15" s="291">
        <f t="shared" si="22"/>
        <v>0</v>
      </c>
      <c r="U15" s="291">
        <f t="shared" si="23"/>
        <v>0</v>
      </c>
      <c r="V15" s="291">
        <f t="shared" si="24"/>
        <v>0</v>
      </c>
      <c r="W15" s="291">
        <f t="shared" si="25"/>
        <v>0</v>
      </c>
      <c r="X15" s="291">
        <f t="shared" si="26"/>
        <v>0</v>
      </c>
      <c r="Y15" s="291">
        <f t="shared" si="27"/>
        <v>0</v>
      </c>
      <c r="Z15" s="291">
        <v>0</v>
      </c>
      <c r="AA15" s="291">
        <v>0</v>
      </c>
      <c r="AB15" s="291">
        <v>0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 t="s">
        <v>552</v>
      </c>
      <c r="AK15" s="291" t="s">
        <v>552</v>
      </c>
      <c r="AL15" s="291">
        <v>0</v>
      </c>
      <c r="AM15" s="291" t="s">
        <v>552</v>
      </c>
      <c r="AN15" s="291" t="s">
        <v>552</v>
      </c>
      <c r="AO15" s="291">
        <v>0</v>
      </c>
      <c r="AP15" s="291" t="s">
        <v>552</v>
      </c>
      <c r="AQ15" s="291">
        <v>0</v>
      </c>
      <c r="AR15" s="291" t="s">
        <v>552</v>
      </c>
      <c r="AS15" s="291">
        <v>0</v>
      </c>
      <c r="AT15" s="291">
        <f t="shared" si="28"/>
        <v>104</v>
      </c>
      <c r="AU15" s="291">
        <v>0</v>
      </c>
      <c r="AV15" s="291">
        <v>0</v>
      </c>
      <c r="AW15" s="291">
        <v>0</v>
      </c>
      <c r="AX15" s="291">
        <v>104</v>
      </c>
      <c r="AY15" s="291">
        <v>0</v>
      </c>
      <c r="AZ15" s="291">
        <v>0</v>
      </c>
      <c r="BA15" s="291">
        <v>0</v>
      </c>
      <c r="BB15" s="291">
        <v>0</v>
      </c>
      <c r="BC15" s="291">
        <v>0</v>
      </c>
      <c r="BD15" s="291">
        <v>0</v>
      </c>
      <c r="BE15" s="291" t="s">
        <v>552</v>
      </c>
      <c r="BF15" s="291" t="s">
        <v>552</v>
      </c>
      <c r="BG15" s="291" t="s">
        <v>552</v>
      </c>
      <c r="BH15" s="291" t="s">
        <v>552</v>
      </c>
      <c r="BI15" s="291" t="s">
        <v>552</v>
      </c>
      <c r="BJ15" s="291" t="s">
        <v>552</v>
      </c>
      <c r="BK15" s="291" t="s">
        <v>552</v>
      </c>
      <c r="BL15" s="291" t="s">
        <v>552</v>
      </c>
      <c r="BM15" s="291" t="s">
        <v>552</v>
      </c>
      <c r="BN15" s="291">
        <v>0</v>
      </c>
      <c r="BO15" s="291">
        <f t="shared" si="29"/>
        <v>0</v>
      </c>
      <c r="BP15" s="291">
        <v>0</v>
      </c>
      <c r="BQ15" s="291">
        <v>0</v>
      </c>
      <c r="BR15" s="291">
        <v>0</v>
      </c>
      <c r="BS15" s="291">
        <v>0</v>
      </c>
      <c r="BT15" s="291">
        <v>0</v>
      </c>
      <c r="BU15" s="291">
        <v>0</v>
      </c>
      <c r="BV15" s="291">
        <v>0</v>
      </c>
      <c r="BW15" s="291">
        <v>0</v>
      </c>
      <c r="BX15" s="291">
        <v>0</v>
      </c>
      <c r="BY15" s="291">
        <v>0</v>
      </c>
      <c r="BZ15" s="291">
        <v>0</v>
      </c>
      <c r="CA15" s="291">
        <v>0</v>
      </c>
      <c r="CB15" s="291" t="s">
        <v>552</v>
      </c>
      <c r="CC15" s="291" t="s">
        <v>552</v>
      </c>
      <c r="CD15" s="291" t="s">
        <v>552</v>
      </c>
      <c r="CE15" s="291" t="s">
        <v>552</v>
      </c>
      <c r="CF15" s="291" t="s">
        <v>552</v>
      </c>
      <c r="CG15" s="291" t="s">
        <v>552</v>
      </c>
      <c r="CH15" s="291" t="s">
        <v>552</v>
      </c>
      <c r="CI15" s="291">
        <v>0</v>
      </c>
      <c r="CJ15" s="291">
        <f t="shared" si="30"/>
        <v>0</v>
      </c>
      <c r="CK15" s="291">
        <v>0</v>
      </c>
      <c r="CL15" s="291">
        <v>0</v>
      </c>
      <c r="CM15" s="291">
        <v>0</v>
      </c>
      <c r="CN15" s="291">
        <v>0</v>
      </c>
      <c r="CO15" s="291">
        <v>0</v>
      </c>
      <c r="CP15" s="291">
        <v>0</v>
      </c>
      <c r="CQ15" s="291">
        <v>0</v>
      </c>
      <c r="CR15" s="291">
        <v>0</v>
      </c>
      <c r="CS15" s="291">
        <v>0</v>
      </c>
      <c r="CT15" s="291">
        <v>0</v>
      </c>
      <c r="CU15" s="291">
        <v>0</v>
      </c>
      <c r="CV15" s="291">
        <v>0</v>
      </c>
      <c r="CW15" s="291" t="s">
        <v>552</v>
      </c>
      <c r="CX15" s="291" t="s">
        <v>552</v>
      </c>
      <c r="CY15" s="291" t="s">
        <v>552</v>
      </c>
      <c r="CZ15" s="291" t="s">
        <v>552</v>
      </c>
      <c r="DA15" s="291" t="s">
        <v>552</v>
      </c>
      <c r="DB15" s="291" t="s">
        <v>552</v>
      </c>
      <c r="DC15" s="291" t="s">
        <v>552</v>
      </c>
      <c r="DD15" s="291">
        <v>0</v>
      </c>
      <c r="DE15" s="291">
        <f t="shared" si="31"/>
        <v>0</v>
      </c>
      <c r="DF15" s="291">
        <v>0</v>
      </c>
      <c r="DG15" s="291">
        <v>0</v>
      </c>
      <c r="DH15" s="291">
        <v>0</v>
      </c>
      <c r="DI15" s="291">
        <v>0</v>
      </c>
      <c r="DJ15" s="291">
        <v>0</v>
      </c>
      <c r="DK15" s="291">
        <v>0</v>
      </c>
      <c r="DL15" s="291">
        <v>0</v>
      </c>
      <c r="DM15" s="291">
        <v>0</v>
      </c>
      <c r="DN15" s="291">
        <v>0</v>
      </c>
      <c r="DO15" s="291">
        <v>0</v>
      </c>
      <c r="DP15" s="291">
        <v>0</v>
      </c>
      <c r="DQ15" s="291">
        <v>0</v>
      </c>
      <c r="DR15" s="291" t="s">
        <v>552</v>
      </c>
      <c r="DS15" s="291" t="s">
        <v>552</v>
      </c>
      <c r="DT15" s="291">
        <v>0</v>
      </c>
      <c r="DU15" s="291" t="s">
        <v>552</v>
      </c>
      <c r="DV15" s="291" t="s">
        <v>552</v>
      </c>
      <c r="DW15" s="291" t="s">
        <v>552</v>
      </c>
      <c r="DX15" s="291" t="s">
        <v>552</v>
      </c>
      <c r="DY15" s="291">
        <v>0</v>
      </c>
      <c r="DZ15" s="291">
        <f t="shared" si="32"/>
        <v>0</v>
      </c>
      <c r="EA15" s="291">
        <v>0</v>
      </c>
      <c r="EB15" s="291">
        <v>0</v>
      </c>
      <c r="EC15" s="291">
        <v>0</v>
      </c>
      <c r="ED15" s="291">
        <v>0</v>
      </c>
      <c r="EE15" s="291">
        <v>0</v>
      </c>
      <c r="EF15" s="291">
        <v>0</v>
      </c>
      <c r="EG15" s="291">
        <v>0</v>
      </c>
      <c r="EH15" s="291">
        <v>0</v>
      </c>
      <c r="EI15" s="291">
        <v>0</v>
      </c>
      <c r="EJ15" s="291">
        <v>0</v>
      </c>
      <c r="EK15" s="291" t="s">
        <v>552</v>
      </c>
      <c r="EL15" s="291" t="s">
        <v>552</v>
      </c>
      <c r="EM15" s="291" t="s">
        <v>552</v>
      </c>
      <c r="EN15" s="291">
        <v>0</v>
      </c>
      <c r="EO15" s="291">
        <v>0</v>
      </c>
      <c r="EP15" s="291" t="s">
        <v>552</v>
      </c>
      <c r="EQ15" s="291" t="s">
        <v>552</v>
      </c>
      <c r="ER15" s="291" t="s">
        <v>552</v>
      </c>
      <c r="ES15" s="291">
        <v>0</v>
      </c>
      <c r="ET15" s="291">
        <v>0</v>
      </c>
      <c r="EU15" s="291">
        <f t="shared" si="33"/>
        <v>2323</v>
      </c>
      <c r="EV15" s="291">
        <v>259</v>
      </c>
      <c r="EW15" s="291">
        <v>4</v>
      </c>
      <c r="EX15" s="291">
        <v>76</v>
      </c>
      <c r="EY15" s="291">
        <v>289</v>
      </c>
      <c r="EZ15" s="291">
        <v>1078</v>
      </c>
      <c r="FA15" s="291">
        <v>230</v>
      </c>
      <c r="FB15" s="291">
        <v>3</v>
      </c>
      <c r="FC15" s="291">
        <v>384</v>
      </c>
      <c r="FD15" s="291">
        <v>0</v>
      </c>
      <c r="FE15" s="291">
        <v>0</v>
      </c>
      <c r="FF15" s="291">
        <v>0</v>
      </c>
      <c r="FG15" s="291">
        <v>0</v>
      </c>
      <c r="FH15" s="291" t="s">
        <v>552</v>
      </c>
      <c r="FI15" s="291" t="s">
        <v>552</v>
      </c>
      <c r="FJ15" s="291" t="s">
        <v>552</v>
      </c>
      <c r="FK15" s="291">
        <v>0</v>
      </c>
      <c r="FL15" s="291">
        <v>0</v>
      </c>
      <c r="FM15" s="291">
        <v>0</v>
      </c>
      <c r="FN15" s="291">
        <v>0</v>
      </c>
      <c r="FO15" s="291">
        <v>0</v>
      </c>
    </row>
    <row r="16" spans="1:171" s="282" customFormat="1" ht="12" customHeight="1">
      <c r="A16" s="277" t="s">
        <v>561</v>
      </c>
      <c r="B16" s="278" t="s">
        <v>579</v>
      </c>
      <c r="C16" s="277" t="s">
        <v>580</v>
      </c>
      <c r="D16" s="291">
        <f t="shared" si="6"/>
        <v>0</v>
      </c>
      <c r="E16" s="291">
        <f t="shared" si="7"/>
        <v>0</v>
      </c>
      <c r="F16" s="291">
        <f t="shared" si="8"/>
        <v>0</v>
      </c>
      <c r="G16" s="291">
        <f t="shared" si="9"/>
        <v>0</v>
      </c>
      <c r="H16" s="291">
        <f t="shared" si="10"/>
        <v>0</v>
      </c>
      <c r="I16" s="291">
        <f t="shared" si="11"/>
        <v>0</v>
      </c>
      <c r="J16" s="291">
        <f t="shared" si="12"/>
        <v>0</v>
      </c>
      <c r="K16" s="291">
        <f t="shared" si="13"/>
        <v>0</v>
      </c>
      <c r="L16" s="291">
        <f t="shared" si="14"/>
        <v>0</v>
      </c>
      <c r="M16" s="291">
        <f t="shared" si="15"/>
        <v>0</v>
      </c>
      <c r="N16" s="291">
        <f t="shared" si="16"/>
        <v>0</v>
      </c>
      <c r="O16" s="291">
        <f t="shared" si="17"/>
        <v>0</v>
      </c>
      <c r="P16" s="291">
        <f t="shared" si="18"/>
        <v>0</v>
      </c>
      <c r="Q16" s="291">
        <f t="shared" si="19"/>
        <v>0</v>
      </c>
      <c r="R16" s="291">
        <f t="shared" si="20"/>
        <v>0</v>
      </c>
      <c r="S16" s="291">
        <f t="shared" si="21"/>
        <v>0</v>
      </c>
      <c r="T16" s="291">
        <f t="shared" si="22"/>
        <v>0</v>
      </c>
      <c r="U16" s="291">
        <f t="shared" si="23"/>
        <v>0</v>
      </c>
      <c r="V16" s="291">
        <f t="shared" si="24"/>
        <v>0</v>
      </c>
      <c r="W16" s="291">
        <f t="shared" si="25"/>
        <v>0</v>
      </c>
      <c r="X16" s="291">
        <f t="shared" si="26"/>
        <v>0</v>
      </c>
      <c r="Y16" s="291">
        <f t="shared" si="27"/>
        <v>0</v>
      </c>
      <c r="Z16" s="291">
        <v>0</v>
      </c>
      <c r="AA16" s="291">
        <v>0</v>
      </c>
      <c r="AB16" s="291">
        <v>0</v>
      </c>
      <c r="AC16" s="291">
        <v>0</v>
      </c>
      <c r="AD16" s="291">
        <v>0</v>
      </c>
      <c r="AE16" s="291">
        <v>0</v>
      </c>
      <c r="AF16" s="291">
        <v>0</v>
      </c>
      <c r="AG16" s="291">
        <v>0</v>
      </c>
      <c r="AH16" s="291">
        <v>0</v>
      </c>
      <c r="AI16" s="291">
        <v>0</v>
      </c>
      <c r="AJ16" s="291" t="s">
        <v>552</v>
      </c>
      <c r="AK16" s="291" t="s">
        <v>552</v>
      </c>
      <c r="AL16" s="291">
        <v>0</v>
      </c>
      <c r="AM16" s="291" t="s">
        <v>552</v>
      </c>
      <c r="AN16" s="291" t="s">
        <v>552</v>
      </c>
      <c r="AO16" s="291">
        <v>0</v>
      </c>
      <c r="AP16" s="291" t="s">
        <v>552</v>
      </c>
      <c r="AQ16" s="291">
        <v>0</v>
      </c>
      <c r="AR16" s="291" t="s">
        <v>552</v>
      </c>
      <c r="AS16" s="291">
        <v>0</v>
      </c>
      <c r="AT16" s="291">
        <f t="shared" si="28"/>
        <v>0</v>
      </c>
      <c r="AU16" s="291">
        <v>0</v>
      </c>
      <c r="AV16" s="291">
        <v>0</v>
      </c>
      <c r="AW16" s="291">
        <v>0</v>
      </c>
      <c r="AX16" s="291">
        <v>0</v>
      </c>
      <c r="AY16" s="291">
        <v>0</v>
      </c>
      <c r="AZ16" s="291">
        <v>0</v>
      </c>
      <c r="BA16" s="291">
        <v>0</v>
      </c>
      <c r="BB16" s="291">
        <v>0</v>
      </c>
      <c r="BC16" s="291">
        <v>0</v>
      </c>
      <c r="BD16" s="291">
        <v>0</v>
      </c>
      <c r="BE16" s="291" t="s">
        <v>552</v>
      </c>
      <c r="BF16" s="291" t="s">
        <v>552</v>
      </c>
      <c r="BG16" s="291" t="s">
        <v>552</v>
      </c>
      <c r="BH16" s="291" t="s">
        <v>552</v>
      </c>
      <c r="BI16" s="291" t="s">
        <v>552</v>
      </c>
      <c r="BJ16" s="291" t="s">
        <v>552</v>
      </c>
      <c r="BK16" s="291" t="s">
        <v>552</v>
      </c>
      <c r="BL16" s="291" t="s">
        <v>552</v>
      </c>
      <c r="BM16" s="291" t="s">
        <v>552</v>
      </c>
      <c r="BN16" s="291">
        <v>0</v>
      </c>
      <c r="BO16" s="291">
        <f t="shared" si="29"/>
        <v>0</v>
      </c>
      <c r="BP16" s="291">
        <v>0</v>
      </c>
      <c r="BQ16" s="291">
        <v>0</v>
      </c>
      <c r="BR16" s="291">
        <v>0</v>
      </c>
      <c r="BS16" s="291">
        <v>0</v>
      </c>
      <c r="BT16" s="291">
        <v>0</v>
      </c>
      <c r="BU16" s="291">
        <v>0</v>
      </c>
      <c r="BV16" s="291">
        <v>0</v>
      </c>
      <c r="BW16" s="291">
        <v>0</v>
      </c>
      <c r="BX16" s="291">
        <v>0</v>
      </c>
      <c r="BY16" s="291">
        <v>0</v>
      </c>
      <c r="BZ16" s="291">
        <v>0</v>
      </c>
      <c r="CA16" s="291">
        <v>0</v>
      </c>
      <c r="CB16" s="291" t="s">
        <v>552</v>
      </c>
      <c r="CC16" s="291" t="s">
        <v>552</v>
      </c>
      <c r="CD16" s="291" t="s">
        <v>552</v>
      </c>
      <c r="CE16" s="291" t="s">
        <v>552</v>
      </c>
      <c r="CF16" s="291" t="s">
        <v>552</v>
      </c>
      <c r="CG16" s="291" t="s">
        <v>552</v>
      </c>
      <c r="CH16" s="291" t="s">
        <v>552</v>
      </c>
      <c r="CI16" s="291">
        <v>0</v>
      </c>
      <c r="CJ16" s="291">
        <f t="shared" si="30"/>
        <v>0</v>
      </c>
      <c r="CK16" s="291">
        <v>0</v>
      </c>
      <c r="CL16" s="291">
        <v>0</v>
      </c>
      <c r="CM16" s="291">
        <v>0</v>
      </c>
      <c r="CN16" s="291">
        <v>0</v>
      </c>
      <c r="CO16" s="291">
        <v>0</v>
      </c>
      <c r="CP16" s="291">
        <v>0</v>
      </c>
      <c r="CQ16" s="291">
        <v>0</v>
      </c>
      <c r="CR16" s="291">
        <v>0</v>
      </c>
      <c r="CS16" s="291">
        <v>0</v>
      </c>
      <c r="CT16" s="291">
        <v>0</v>
      </c>
      <c r="CU16" s="291">
        <v>0</v>
      </c>
      <c r="CV16" s="291">
        <v>0</v>
      </c>
      <c r="CW16" s="291" t="s">
        <v>552</v>
      </c>
      <c r="CX16" s="291" t="s">
        <v>552</v>
      </c>
      <c r="CY16" s="291" t="s">
        <v>552</v>
      </c>
      <c r="CZ16" s="291" t="s">
        <v>552</v>
      </c>
      <c r="DA16" s="291" t="s">
        <v>552</v>
      </c>
      <c r="DB16" s="291" t="s">
        <v>552</v>
      </c>
      <c r="DC16" s="291" t="s">
        <v>552</v>
      </c>
      <c r="DD16" s="291">
        <v>0</v>
      </c>
      <c r="DE16" s="291">
        <f t="shared" si="31"/>
        <v>0</v>
      </c>
      <c r="DF16" s="291">
        <v>0</v>
      </c>
      <c r="DG16" s="291">
        <v>0</v>
      </c>
      <c r="DH16" s="291">
        <v>0</v>
      </c>
      <c r="DI16" s="291">
        <v>0</v>
      </c>
      <c r="DJ16" s="291">
        <v>0</v>
      </c>
      <c r="DK16" s="291">
        <v>0</v>
      </c>
      <c r="DL16" s="291">
        <v>0</v>
      </c>
      <c r="DM16" s="291">
        <v>0</v>
      </c>
      <c r="DN16" s="291">
        <v>0</v>
      </c>
      <c r="DO16" s="291">
        <v>0</v>
      </c>
      <c r="DP16" s="291">
        <v>0</v>
      </c>
      <c r="DQ16" s="291">
        <v>0</v>
      </c>
      <c r="DR16" s="291" t="s">
        <v>552</v>
      </c>
      <c r="DS16" s="291" t="s">
        <v>552</v>
      </c>
      <c r="DT16" s="291">
        <v>0</v>
      </c>
      <c r="DU16" s="291" t="s">
        <v>552</v>
      </c>
      <c r="DV16" s="291" t="s">
        <v>552</v>
      </c>
      <c r="DW16" s="291" t="s">
        <v>552</v>
      </c>
      <c r="DX16" s="291" t="s">
        <v>552</v>
      </c>
      <c r="DY16" s="291">
        <v>0</v>
      </c>
      <c r="DZ16" s="291">
        <f t="shared" si="32"/>
        <v>0</v>
      </c>
      <c r="EA16" s="291">
        <v>0</v>
      </c>
      <c r="EB16" s="291">
        <v>0</v>
      </c>
      <c r="EC16" s="291">
        <v>0</v>
      </c>
      <c r="ED16" s="291">
        <v>0</v>
      </c>
      <c r="EE16" s="291">
        <v>0</v>
      </c>
      <c r="EF16" s="291">
        <v>0</v>
      </c>
      <c r="EG16" s="291">
        <v>0</v>
      </c>
      <c r="EH16" s="291">
        <v>0</v>
      </c>
      <c r="EI16" s="291">
        <v>0</v>
      </c>
      <c r="EJ16" s="291">
        <v>0</v>
      </c>
      <c r="EK16" s="291" t="s">
        <v>552</v>
      </c>
      <c r="EL16" s="291" t="s">
        <v>552</v>
      </c>
      <c r="EM16" s="291" t="s">
        <v>552</v>
      </c>
      <c r="EN16" s="291">
        <v>0</v>
      </c>
      <c r="EO16" s="291">
        <v>0</v>
      </c>
      <c r="EP16" s="291" t="s">
        <v>552</v>
      </c>
      <c r="EQ16" s="291" t="s">
        <v>552</v>
      </c>
      <c r="ER16" s="291" t="s">
        <v>552</v>
      </c>
      <c r="ES16" s="291">
        <v>0</v>
      </c>
      <c r="ET16" s="291">
        <v>0</v>
      </c>
      <c r="EU16" s="291">
        <f t="shared" si="33"/>
        <v>0</v>
      </c>
      <c r="EV16" s="291">
        <v>0</v>
      </c>
      <c r="EW16" s="291">
        <v>0</v>
      </c>
      <c r="EX16" s="291">
        <v>0</v>
      </c>
      <c r="EY16" s="291">
        <v>0</v>
      </c>
      <c r="EZ16" s="291">
        <v>0</v>
      </c>
      <c r="FA16" s="291">
        <v>0</v>
      </c>
      <c r="FB16" s="291">
        <v>0</v>
      </c>
      <c r="FC16" s="291">
        <v>0</v>
      </c>
      <c r="FD16" s="291">
        <v>0</v>
      </c>
      <c r="FE16" s="291">
        <v>0</v>
      </c>
      <c r="FF16" s="291">
        <v>0</v>
      </c>
      <c r="FG16" s="291">
        <v>0</v>
      </c>
      <c r="FH16" s="291" t="s">
        <v>552</v>
      </c>
      <c r="FI16" s="291" t="s">
        <v>552</v>
      </c>
      <c r="FJ16" s="291" t="s">
        <v>552</v>
      </c>
      <c r="FK16" s="291">
        <v>0</v>
      </c>
      <c r="FL16" s="291">
        <v>0</v>
      </c>
      <c r="FM16" s="291">
        <v>0</v>
      </c>
      <c r="FN16" s="291">
        <v>0</v>
      </c>
      <c r="FO16" s="291">
        <v>0</v>
      </c>
    </row>
    <row r="17" spans="1:171" s="282" customFormat="1" ht="12" customHeight="1">
      <c r="A17" s="277" t="s">
        <v>561</v>
      </c>
      <c r="B17" s="278" t="s">
        <v>581</v>
      </c>
      <c r="C17" s="277" t="s">
        <v>582</v>
      </c>
      <c r="D17" s="291">
        <f t="shared" si="6"/>
        <v>2475</v>
      </c>
      <c r="E17" s="291">
        <f t="shared" si="7"/>
        <v>0</v>
      </c>
      <c r="F17" s="291">
        <f t="shared" si="8"/>
        <v>0</v>
      </c>
      <c r="G17" s="291">
        <f t="shared" si="9"/>
        <v>0</v>
      </c>
      <c r="H17" s="291">
        <f t="shared" si="10"/>
        <v>114</v>
      </c>
      <c r="I17" s="291">
        <f t="shared" si="11"/>
        <v>347</v>
      </c>
      <c r="J17" s="291">
        <f t="shared" si="12"/>
        <v>0</v>
      </c>
      <c r="K17" s="291">
        <f t="shared" si="13"/>
        <v>0</v>
      </c>
      <c r="L17" s="291">
        <f t="shared" si="14"/>
        <v>0</v>
      </c>
      <c r="M17" s="291">
        <f t="shared" si="15"/>
        <v>0</v>
      </c>
      <c r="N17" s="291">
        <f t="shared" si="16"/>
        <v>0</v>
      </c>
      <c r="O17" s="291">
        <f t="shared" si="17"/>
        <v>0</v>
      </c>
      <c r="P17" s="291">
        <f t="shared" si="18"/>
        <v>0</v>
      </c>
      <c r="Q17" s="291">
        <f t="shared" si="19"/>
        <v>2014</v>
      </c>
      <c r="R17" s="291">
        <f t="shared" si="20"/>
        <v>0</v>
      </c>
      <c r="S17" s="291">
        <f t="shared" si="21"/>
        <v>0</v>
      </c>
      <c r="T17" s="291">
        <f t="shared" si="22"/>
        <v>0</v>
      </c>
      <c r="U17" s="291">
        <f t="shared" si="23"/>
        <v>0</v>
      </c>
      <c r="V17" s="291">
        <f t="shared" si="24"/>
        <v>0</v>
      </c>
      <c r="W17" s="291">
        <f t="shared" si="25"/>
        <v>0</v>
      </c>
      <c r="X17" s="291">
        <f t="shared" si="26"/>
        <v>0</v>
      </c>
      <c r="Y17" s="291">
        <f t="shared" si="27"/>
        <v>2014</v>
      </c>
      <c r="Z17" s="291">
        <v>0</v>
      </c>
      <c r="AA17" s="291">
        <v>0</v>
      </c>
      <c r="AB17" s="291">
        <v>0</v>
      </c>
      <c r="AC17" s="291">
        <v>0</v>
      </c>
      <c r="AD17" s="291">
        <v>0</v>
      </c>
      <c r="AE17" s="291">
        <v>0</v>
      </c>
      <c r="AF17" s="291">
        <v>0</v>
      </c>
      <c r="AG17" s="291">
        <v>0</v>
      </c>
      <c r="AH17" s="291">
        <v>0</v>
      </c>
      <c r="AI17" s="291">
        <v>0</v>
      </c>
      <c r="AJ17" s="291" t="s">
        <v>552</v>
      </c>
      <c r="AK17" s="291" t="s">
        <v>552</v>
      </c>
      <c r="AL17" s="291">
        <v>2014</v>
      </c>
      <c r="AM17" s="291" t="s">
        <v>552</v>
      </c>
      <c r="AN17" s="291" t="s">
        <v>552</v>
      </c>
      <c r="AO17" s="291">
        <v>0</v>
      </c>
      <c r="AP17" s="291" t="s">
        <v>552</v>
      </c>
      <c r="AQ17" s="291">
        <v>0</v>
      </c>
      <c r="AR17" s="291" t="s">
        <v>552</v>
      </c>
      <c r="AS17" s="291">
        <v>0</v>
      </c>
      <c r="AT17" s="291">
        <f t="shared" si="28"/>
        <v>0</v>
      </c>
      <c r="AU17" s="291">
        <v>0</v>
      </c>
      <c r="AV17" s="291">
        <v>0</v>
      </c>
      <c r="AW17" s="291">
        <v>0</v>
      </c>
      <c r="AX17" s="291">
        <v>0</v>
      </c>
      <c r="AY17" s="291">
        <v>0</v>
      </c>
      <c r="AZ17" s="291">
        <v>0</v>
      </c>
      <c r="BA17" s="291">
        <v>0</v>
      </c>
      <c r="BB17" s="291">
        <v>0</v>
      </c>
      <c r="BC17" s="291">
        <v>0</v>
      </c>
      <c r="BD17" s="291">
        <v>0</v>
      </c>
      <c r="BE17" s="291" t="s">
        <v>552</v>
      </c>
      <c r="BF17" s="291" t="s">
        <v>552</v>
      </c>
      <c r="BG17" s="291" t="s">
        <v>552</v>
      </c>
      <c r="BH17" s="291" t="s">
        <v>552</v>
      </c>
      <c r="BI17" s="291" t="s">
        <v>552</v>
      </c>
      <c r="BJ17" s="291" t="s">
        <v>552</v>
      </c>
      <c r="BK17" s="291" t="s">
        <v>552</v>
      </c>
      <c r="BL17" s="291" t="s">
        <v>552</v>
      </c>
      <c r="BM17" s="291" t="s">
        <v>552</v>
      </c>
      <c r="BN17" s="291">
        <v>0</v>
      </c>
      <c r="BO17" s="291">
        <f t="shared" si="29"/>
        <v>0</v>
      </c>
      <c r="BP17" s="291">
        <v>0</v>
      </c>
      <c r="BQ17" s="291">
        <v>0</v>
      </c>
      <c r="BR17" s="291">
        <v>0</v>
      </c>
      <c r="BS17" s="291">
        <v>0</v>
      </c>
      <c r="BT17" s="291">
        <v>0</v>
      </c>
      <c r="BU17" s="291">
        <v>0</v>
      </c>
      <c r="BV17" s="291">
        <v>0</v>
      </c>
      <c r="BW17" s="291">
        <v>0</v>
      </c>
      <c r="BX17" s="291">
        <v>0</v>
      </c>
      <c r="BY17" s="291">
        <v>0</v>
      </c>
      <c r="BZ17" s="291">
        <v>0</v>
      </c>
      <c r="CA17" s="291">
        <v>0</v>
      </c>
      <c r="CB17" s="291" t="s">
        <v>552</v>
      </c>
      <c r="CC17" s="291" t="s">
        <v>552</v>
      </c>
      <c r="CD17" s="291" t="s">
        <v>552</v>
      </c>
      <c r="CE17" s="291" t="s">
        <v>552</v>
      </c>
      <c r="CF17" s="291" t="s">
        <v>552</v>
      </c>
      <c r="CG17" s="291" t="s">
        <v>552</v>
      </c>
      <c r="CH17" s="291" t="s">
        <v>552</v>
      </c>
      <c r="CI17" s="291">
        <v>0</v>
      </c>
      <c r="CJ17" s="291">
        <f t="shared" si="30"/>
        <v>0</v>
      </c>
      <c r="CK17" s="291">
        <v>0</v>
      </c>
      <c r="CL17" s="291">
        <v>0</v>
      </c>
      <c r="CM17" s="291">
        <v>0</v>
      </c>
      <c r="CN17" s="291">
        <v>0</v>
      </c>
      <c r="CO17" s="291">
        <v>0</v>
      </c>
      <c r="CP17" s="291">
        <v>0</v>
      </c>
      <c r="CQ17" s="291">
        <v>0</v>
      </c>
      <c r="CR17" s="291">
        <v>0</v>
      </c>
      <c r="CS17" s="291">
        <v>0</v>
      </c>
      <c r="CT17" s="291">
        <v>0</v>
      </c>
      <c r="CU17" s="291">
        <v>0</v>
      </c>
      <c r="CV17" s="291">
        <v>0</v>
      </c>
      <c r="CW17" s="291" t="s">
        <v>552</v>
      </c>
      <c r="CX17" s="291" t="s">
        <v>552</v>
      </c>
      <c r="CY17" s="291" t="s">
        <v>552</v>
      </c>
      <c r="CZ17" s="291" t="s">
        <v>552</v>
      </c>
      <c r="DA17" s="291" t="s">
        <v>552</v>
      </c>
      <c r="DB17" s="291" t="s">
        <v>552</v>
      </c>
      <c r="DC17" s="291" t="s">
        <v>552</v>
      </c>
      <c r="DD17" s="291">
        <v>0</v>
      </c>
      <c r="DE17" s="291">
        <f t="shared" si="31"/>
        <v>0</v>
      </c>
      <c r="DF17" s="291">
        <v>0</v>
      </c>
      <c r="DG17" s="291">
        <v>0</v>
      </c>
      <c r="DH17" s="291">
        <v>0</v>
      </c>
      <c r="DI17" s="291">
        <v>0</v>
      </c>
      <c r="DJ17" s="291">
        <v>0</v>
      </c>
      <c r="DK17" s="291">
        <v>0</v>
      </c>
      <c r="DL17" s="291">
        <v>0</v>
      </c>
      <c r="DM17" s="291">
        <v>0</v>
      </c>
      <c r="DN17" s="291">
        <v>0</v>
      </c>
      <c r="DO17" s="291">
        <v>0</v>
      </c>
      <c r="DP17" s="291">
        <v>0</v>
      </c>
      <c r="DQ17" s="291">
        <v>0</v>
      </c>
      <c r="DR17" s="291" t="s">
        <v>552</v>
      </c>
      <c r="DS17" s="291" t="s">
        <v>552</v>
      </c>
      <c r="DT17" s="291">
        <v>0</v>
      </c>
      <c r="DU17" s="291" t="s">
        <v>552</v>
      </c>
      <c r="DV17" s="291" t="s">
        <v>552</v>
      </c>
      <c r="DW17" s="291" t="s">
        <v>552</v>
      </c>
      <c r="DX17" s="291" t="s">
        <v>552</v>
      </c>
      <c r="DY17" s="291">
        <v>0</v>
      </c>
      <c r="DZ17" s="291">
        <f t="shared" si="32"/>
        <v>0</v>
      </c>
      <c r="EA17" s="291">
        <v>0</v>
      </c>
      <c r="EB17" s="291">
        <v>0</v>
      </c>
      <c r="EC17" s="291">
        <v>0</v>
      </c>
      <c r="ED17" s="291">
        <v>0</v>
      </c>
      <c r="EE17" s="291">
        <v>0</v>
      </c>
      <c r="EF17" s="291">
        <v>0</v>
      </c>
      <c r="EG17" s="291">
        <v>0</v>
      </c>
      <c r="EH17" s="291">
        <v>0</v>
      </c>
      <c r="EI17" s="291">
        <v>0</v>
      </c>
      <c r="EJ17" s="291">
        <v>0</v>
      </c>
      <c r="EK17" s="291" t="s">
        <v>552</v>
      </c>
      <c r="EL17" s="291" t="s">
        <v>552</v>
      </c>
      <c r="EM17" s="291" t="s">
        <v>552</v>
      </c>
      <c r="EN17" s="291">
        <v>0</v>
      </c>
      <c r="EO17" s="291">
        <v>0</v>
      </c>
      <c r="EP17" s="291" t="s">
        <v>552</v>
      </c>
      <c r="EQ17" s="291" t="s">
        <v>552</v>
      </c>
      <c r="ER17" s="291" t="s">
        <v>552</v>
      </c>
      <c r="ES17" s="291">
        <v>0</v>
      </c>
      <c r="ET17" s="291">
        <v>0</v>
      </c>
      <c r="EU17" s="291">
        <f t="shared" si="33"/>
        <v>461</v>
      </c>
      <c r="EV17" s="291">
        <v>0</v>
      </c>
      <c r="EW17" s="291">
        <v>0</v>
      </c>
      <c r="EX17" s="291">
        <v>0</v>
      </c>
      <c r="EY17" s="291">
        <v>114</v>
      </c>
      <c r="EZ17" s="291">
        <v>347</v>
      </c>
      <c r="FA17" s="291">
        <v>0</v>
      </c>
      <c r="FB17" s="291">
        <v>0</v>
      </c>
      <c r="FC17" s="291">
        <v>0</v>
      </c>
      <c r="FD17" s="291">
        <v>0</v>
      </c>
      <c r="FE17" s="291">
        <v>0</v>
      </c>
      <c r="FF17" s="291">
        <v>0</v>
      </c>
      <c r="FG17" s="291">
        <v>0</v>
      </c>
      <c r="FH17" s="291" t="s">
        <v>552</v>
      </c>
      <c r="FI17" s="291" t="s">
        <v>552</v>
      </c>
      <c r="FJ17" s="291" t="s">
        <v>552</v>
      </c>
      <c r="FK17" s="291">
        <v>0</v>
      </c>
      <c r="FL17" s="291">
        <v>0</v>
      </c>
      <c r="FM17" s="291">
        <v>0</v>
      </c>
      <c r="FN17" s="291">
        <v>0</v>
      </c>
      <c r="FO17" s="291">
        <v>0</v>
      </c>
    </row>
    <row r="18" spans="1:171" s="282" customFormat="1" ht="12" customHeight="1">
      <c r="A18" s="277" t="s">
        <v>561</v>
      </c>
      <c r="B18" s="278" t="s">
        <v>583</v>
      </c>
      <c r="C18" s="277" t="s">
        <v>584</v>
      </c>
      <c r="D18" s="291">
        <f t="shared" si="6"/>
        <v>284</v>
      </c>
      <c r="E18" s="291">
        <f t="shared" si="7"/>
        <v>0</v>
      </c>
      <c r="F18" s="291">
        <f t="shared" si="8"/>
        <v>0</v>
      </c>
      <c r="G18" s="291">
        <f t="shared" si="9"/>
        <v>0</v>
      </c>
      <c r="H18" s="291">
        <f t="shared" si="10"/>
        <v>284</v>
      </c>
      <c r="I18" s="291">
        <f t="shared" si="11"/>
        <v>0</v>
      </c>
      <c r="J18" s="291">
        <f t="shared" si="12"/>
        <v>0</v>
      </c>
      <c r="K18" s="291">
        <f t="shared" si="13"/>
        <v>0</v>
      </c>
      <c r="L18" s="291">
        <f t="shared" si="14"/>
        <v>0</v>
      </c>
      <c r="M18" s="291">
        <f t="shared" si="15"/>
        <v>0</v>
      </c>
      <c r="N18" s="291">
        <f t="shared" si="16"/>
        <v>0</v>
      </c>
      <c r="O18" s="291">
        <f t="shared" si="17"/>
        <v>0</v>
      </c>
      <c r="P18" s="291">
        <f t="shared" si="18"/>
        <v>0</v>
      </c>
      <c r="Q18" s="291">
        <f t="shared" si="19"/>
        <v>0</v>
      </c>
      <c r="R18" s="291">
        <f t="shared" si="20"/>
        <v>0</v>
      </c>
      <c r="S18" s="291">
        <f t="shared" si="21"/>
        <v>0</v>
      </c>
      <c r="T18" s="291">
        <f t="shared" si="22"/>
        <v>0</v>
      </c>
      <c r="U18" s="291">
        <f t="shared" si="23"/>
        <v>0</v>
      </c>
      <c r="V18" s="291">
        <f t="shared" si="24"/>
        <v>0</v>
      </c>
      <c r="W18" s="291">
        <f t="shared" si="25"/>
        <v>0</v>
      </c>
      <c r="X18" s="291">
        <f t="shared" si="26"/>
        <v>0</v>
      </c>
      <c r="Y18" s="291">
        <f t="shared" si="27"/>
        <v>0</v>
      </c>
      <c r="Z18" s="291">
        <v>0</v>
      </c>
      <c r="AA18" s="291">
        <v>0</v>
      </c>
      <c r="AB18" s="291">
        <v>0</v>
      </c>
      <c r="AC18" s="291">
        <v>0</v>
      </c>
      <c r="AD18" s="291">
        <v>0</v>
      </c>
      <c r="AE18" s="291">
        <v>0</v>
      </c>
      <c r="AF18" s="291">
        <v>0</v>
      </c>
      <c r="AG18" s="291">
        <v>0</v>
      </c>
      <c r="AH18" s="291">
        <v>0</v>
      </c>
      <c r="AI18" s="291">
        <v>0</v>
      </c>
      <c r="AJ18" s="291" t="s">
        <v>552</v>
      </c>
      <c r="AK18" s="291" t="s">
        <v>552</v>
      </c>
      <c r="AL18" s="291">
        <v>0</v>
      </c>
      <c r="AM18" s="291" t="s">
        <v>552</v>
      </c>
      <c r="AN18" s="291" t="s">
        <v>552</v>
      </c>
      <c r="AO18" s="291">
        <v>0</v>
      </c>
      <c r="AP18" s="291" t="s">
        <v>552</v>
      </c>
      <c r="AQ18" s="291">
        <v>0</v>
      </c>
      <c r="AR18" s="291" t="s">
        <v>552</v>
      </c>
      <c r="AS18" s="291">
        <v>0</v>
      </c>
      <c r="AT18" s="291">
        <f t="shared" si="28"/>
        <v>284</v>
      </c>
      <c r="AU18" s="291">
        <v>0</v>
      </c>
      <c r="AV18" s="291">
        <v>0</v>
      </c>
      <c r="AW18" s="291">
        <v>0</v>
      </c>
      <c r="AX18" s="291">
        <v>284</v>
      </c>
      <c r="AY18" s="291">
        <v>0</v>
      </c>
      <c r="AZ18" s="291">
        <v>0</v>
      </c>
      <c r="BA18" s="291">
        <v>0</v>
      </c>
      <c r="BB18" s="291">
        <v>0</v>
      </c>
      <c r="BC18" s="291">
        <v>0</v>
      </c>
      <c r="BD18" s="291">
        <v>0</v>
      </c>
      <c r="BE18" s="291" t="s">
        <v>552</v>
      </c>
      <c r="BF18" s="291" t="s">
        <v>552</v>
      </c>
      <c r="BG18" s="291" t="s">
        <v>552</v>
      </c>
      <c r="BH18" s="291" t="s">
        <v>552</v>
      </c>
      <c r="BI18" s="291" t="s">
        <v>552</v>
      </c>
      <c r="BJ18" s="291" t="s">
        <v>552</v>
      </c>
      <c r="BK18" s="291" t="s">
        <v>552</v>
      </c>
      <c r="BL18" s="291" t="s">
        <v>552</v>
      </c>
      <c r="BM18" s="291" t="s">
        <v>552</v>
      </c>
      <c r="BN18" s="291">
        <v>0</v>
      </c>
      <c r="BO18" s="291">
        <f t="shared" si="29"/>
        <v>0</v>
      </c>
      <c r="BP18" s="291">
        <v>0</v>
      </c>
      <c r="BQ18" s="291">
        <v>0</v>
      </c>
      <c r="BR18" s="291">
        <v>0</v>
      </c>
      <c r="BS18" s="291">
        <v>0</v>
      </c>
      <c r="BT18" s="291">
        <v>0</v>
      </c>
      <c r="BU18" s="291">
        <v>0</v>
      </c>
      <c r="BV18" s="291">
        <v>0</v>
      </c>
      <c r="BW18" s="291">
        <v>0</v>
      </c>
      <c r="BX18" s="291">
        <v>0</v>
      </c>
      <c r="BY18" s="291">
        <v>0</v>
      </c>
      <c r="BZ18" s="291">
        <v>0</v>
      </c>
      <c r="CA18" s="291">
        <v>0</v>
      </c>
      <c r="CB18" s="291" t="s">
        <v>552</v>
      </c>
      <c r="CC18" s="291" t="s">
        <v>552</v>
      </c>
      <c r="CD18" s="291" t="s">
        <v>552</v>
      </c>
      <c r="CE18" s="291" t="s">
        <v>552</v>
      </c>
      <c r="CF18" s="291" t="s">
        <v>552</v>
      </c>
      <c r="CG18" s="291" t="s">
        <v>552</v>
      </c>
      <c r="CH18" s="291" t="s">
        <v>552</v>
      </c>
      <c r="CI18" s="291">
        <v>0</v>
      </c>
      <c r="CJ18" s="291">
        <f t="shared" si="30"/>
        <v>0</v>
      </c>
      <c r="CK18" s="291">
        <v>0</v>
      </c>
      <c r="CL18" s="291">
        <v>0</v>
      </c>
      <c r="CM18" s="291">
        <v>0</v>
      </c>
      <c r="CN18" s="291">
        <v>0</v>
      </c>
      <c r="CO18" s="291">
        <v>0</v>
      </c>
      <c r="CP18" s="291">
        <v>0</v>
      </c>
      <c r="CQ18" s="291">
        <v>0</v>
      </c>
      <c r="CR18" s="291">
        <v>0</v>
      </c>
      <c r="CS18" s="291">
        <v>0</v>
      </c>
      <c r="CT18" s="291">
        <v>0</v>
      </c>
      <c r="CU18" s="291">
        <v>0</v>
      </c>
      <c r="CV18" s="291">
        <v>0</v>
      </c>
      <c r="CW18" s="291" t="s">
        <v>552</v>
      </c>
      <c r="CX18" s="291" t="s">
        <v>552</v>
      </c>
      <c r="CY18" s="291" t="s">
        <v>552</v>
      </c>
      <c r="CZ18" s="291" t="s">
        <v>552</v>
      </c>
      <c r="DA18" s="291" t="s">
        <v>552</v>
      </c>
      <c r="DB18" s="291" t="s">
        <v>552</v>
      </c>
      <c r="DC18" s="291" t="s">
        <v>552</v>
      </c>
      <c r="DD18" s="291">
        <v>0</v>
      </c>
      <c r="DE18" s="291">
        <f t="shared" si="31"/>
        <v>0</v>
      </c>
      <c r="DF18" s="291">
        <v>0</v>
      </c>
      <c r="DG18" s="291">
        <v>0</v>
      </c>
      <c r="DH18" s="291">
        <v>0</v>
      </c>
      <c r="DI18" s="291">
        <v>0</v>
      </c>
      <c r="DJ18" s="291">
        <v>0</v>
      </c>
      <c r="DK18" s="291">
        <v>0</v>
      </c>
      <c r="DL18" s="291">
        <v>0</v>
      </c>
      <c r="DM18" s="291">
        <v>0</v>
      </c>
      <c r="DN18" s="291">
        <v>0</v>
      </c>
      <c r="DO18" s="291">
        <v>0</v>
      </c>
      <c r="DP18" s="291">
        <v>0</v>
      </c>
      <c r="DQ18" s="291">
        <v>0</v>
      </c>
      <c r="DR18" s="291" t="s">
        <v>552</v>
      </c>
      <c r="DS18" s="291" t="s">
        <v>552</v>
      </c>
      <c r="DT18" s="291">
        <v>0</v>
      </c>
      <c r="DU18" s="291" t="s">
        <v>552</v>
      </c>
      <c r="DV18" s="291" t="s">
        <v>552</v>
      </c>
      <c r="DW18" s="291" t="s">
        <v>552</v>
      </c>
      <c r="DX18" s="291" t="s">
        <v>552</v>
      </c>
      <c r="DY18" s="291">
        <v>0</v>
      </c>
      <c r="DZ18" s="291">
        <f t="shared" si="32"/>
        <v>0</v>
      </c>
      <c r="EA18" s="291">
        <v>0</v>
      </c>
      <c r="EB18" s="291">
        <v>0</v>
      </c>
      <c r="EC18" s="291">
        <v>0</v>
      </c>
      <c r="ED18" s="291">
        <v>0</v>
      </c>
      <c r="EE18" s="291">
        <v>0</v>
      </c>
      <c r="EF18" s="291">
        <v>0</v>
      </c>
      <c r="EG18" s="291">
        <v>0</v>
      </c>
      <c r="EH18" s="291">
        <v>0</v>
      </c>
      <c r="EI18" s="291">
        <v>0</v>
      </c>
      <c r="EJ18" s="291">
        <v>0</v>
      </c>
      <c r="EK18" s="291" t="s">
        <v>552</v>
      </c>
      <c r="EL18" s="291" t="s">
        <v>552</v>
      </c>
      <c r="EM18" s="291" t="s">
        <v>552</v>
      </c>
      <c r="EN18" s="291">
        <v>0</v>
      </c>
      <c r="EO18" s="291">
        <v>0</v>
      </c>
      <c r="EP18" s="291" t="s">
        <v>552</v>
      </c>
      <c r="EQ18" s="291" t="s">
        <v>552</v>
      </c>
      <c r="ER18" s="291" t="s">
        <v>552</v>
      </c>
      <c r="ES18" s="291">
        <v>0</v>
      </c>
      <c r="ET18" s="291">
        <v>0</v>
      </c>
      <c r="EU18" s="291">
        <f t="shared" si="33"/>
        <v>0</v>
      </c>
      <c r="EV18" s="291">
        <v>0</v>
      </c>
      <c r="EW18" s="291">
        <v>0</v>
      </c>
      <c r="EX18" s="291">
        <v>0</v>
      </c>
      <c r="EY18" s="291">
        <v>0</v>
      </c>
      <c r="EZ18" s="291">
        <v>0</v>
      </c>
      <c r="FA18" s="291">
        <v>0</v>
      </c>
      <c r="FB18" s="291">
        <v>0</v>
      </c>
      <c r="FC18" s="291">
        <v>0</v>
      </c>
      <c r="FD18" s="291">
        <v>0</v>
      </c>
      <c r="FE18" s="291">
        <v>0</v>
      </c>
      <c r="FF18" s="291">
        <v>0</v>
      </c>
      <c r="FG18" s="291">
        <v>0</v>
      </c>
      <c r="FH18" s="291" t="s">
        <v>552</v>
      </c>
      <c r="FI18" s="291" t="s">
        <v>552</v>
      </c>
      <c r="FJ18" s="291" t="s">
        <v>552</v>
      </c>
      <c r="FK18" s="291">
        <v>0</v>
      </c>
      <c r="FL18" s="291">
        <v>0</v>
      </c>
      <c r="FM18" s="291">
        <v>0</v>
      </c>
      <c r="FN18" s="291">
        <v>0</v>
      </c>
      <c r="FO18" s="291">
        <v>0</v>
      </c>
    </row>
    <row r="19" spans="1:171" s="282" customFormat="1" ht="12" customHeight="1">
      <c r="A19" s="277" t="s">
        <v>561</v>
      </c>
      <c r="B19" s="278" t="s">
        <v>585</v>
      </c>
      <c r="C19" s="277" t="s">
        <v>586</v>
      </c>
      <c r="D19" s="291">
        <f t="shared" si="6"/>
        <v>562</v>
      </c>
      <c r="E19" s="291">
        <f t="shared" si="7"/>
        <v>0</v>
      </c>
      <c r="F19" s="291">
        <f t="shared" si="8"/>
        <v>0</v>
      </c>
      <c r="G19" s="291">
        <f t="shared" si="9"/>
        <v>0</v>
      </c>
      <c r="H19" s="291">
        <f t="shared" si="10"/>
        <v>327</v>
      </c>
      <c r="I19" s="291">
        <f t="shared" si="11"/>
        <v>192</v>
      </c>
      <c r="J19" s="291">
        <f t="shared" si="12"/>
        <v>41</v>
      </c>
      <c r="K19" s="291">
        <f t="shared" si="13"/>
        <v>2</v>
      </c>
      <c r="L19" s="291">
        <f t="shared" si="14"/>
        <v>0</v>
      </c>
      <c r="M19" s="291">
        <f t="shared" si="15"/>
        <v>0</v>
      </c>
      <c r="N19" s="291">
        <f t="shared" si="16"/>
        <v>0</v>
      </c>
      <c r="O19" s="291">
        <f t="shared" si="17"/>
        <v>0</v>
      </c>
      <c r="P19" s="291">
        <f t="shared" si="18"/>
        <v>0</v>
      </c>
      <c r="Q19" s="291">
        <f t="shared" si="19"/>
        <v>0</v>
      </c>
      <c r="R19" s="291">
        <f t="shared" si="20"/>
        <v>0</v>
      </c>
      <c r="S19" s="291">
        <f t="shared" si="21"/>
        <v>0</v>
      </c>
      <c r="T19" s="291">
        <f t="shared" si="22"/>
        <v>0</v>
      </c>
      <c r="U19" s="291">
        <f t="shared" si="23"/>
        <v>0</v>
      </c>
      <c r="V19" s="291">
        <f t="shared" si="24"/>
        <v>0</v>
      </c>
      <c r="W19" s="291">
        <f t="shared" si="25"/>
        <v>0</v>
      </c>
      <c r="X19" s="291">
        <f t="shared" si="26"/>
        <v>0</v>
      </c>
      <c r="Y19" s="291">
        <f t="shared" si="27"/>
        <v>0</v>
      </c>
      <c r="Z19" s="291">
        <v>0</v>
      </c>
      <c r="AA19" s="291">
        <v>0</v>
      </c>
      <c r="AB19" s="291">
        <v>0</v>
      </c>
      <c r="AC19" s="291">
        <v>0</v>
      </c>
      <c r="AD19" s="291">
        <v>0</v>
      </c>
      <c r="AE19" s="291">
        <v>0</v>
      </c>
      <c r="AF19" s="291">
        <v>0</v>
      </c>
      <c r="AG19" s="291">
        <v>0</v>
      </c>
      <c r="AH19" s="291">
        <v>0</v>
      </c>
      <c r="AI19" s="291">
        <v>0</v>
      </c>
      <c r="AJ19" s="291" t="s">
        <v>552</v>
      </c>
      <c r="AK19" s="291" t="s">
        <v>552</v>
      </c>
      <c r="AL19" s="291">
        <v>0</v>
      </c>
      <c r="AM19" s="291" t="s">
        <v>552</v>
      </c>
      <c r="AN19" s="291" t="s">
        <v>552</v>
      </c>
      <c r="AO19" s="291">
        <v>0</v>
      </c>
      <c r="AP19" s="291" t="s">
        <v>552</v>
      </c>
      <c r="AQ19" s="291">
        <v>0</v>
      </c>
      <c r="AR19" s="291" t="s">
        <v>552</v>
      </c>
      <c r="AS19" s="291">
        <v>0</v>
      </c>
      <c r="AT19" s="291">
        <f t="shared" si="28"/>
        <v>327</v>
      </c>
      <c r="AU19" s="291">
        <v>0</v>
      </c>
      <c r="AV19" s="291">
        <v>0</v>
      </c>
      <c r="AW19" s="291">
        <v>0</v>
      </c>
      <c r="AX19" s="291">
        <v>327</v>
      </c>
      <c r="AY19" s="291">
        <v>0</v>
      </c>
      <c r="AZ19" s="291">
        <v>0</v>
      </c>
      <c r="BA19" s="291">
        <v>0</v>
      </c>
      <c r="BB19" s="291">
        <v>0</v>
      </c>
      <c r="BC19" s="291">
        <v>0</v>
      </c>
      <c r="BD19" s="291">
        <v>0</v>
      </c>
      <c r="BE19" s="291" t="s">
        <v>552</v>
      </c>
      <c r="BF19" s="291" t="s">
        <v>552</v>
      </c>
      <c r="BG19" s="291" t="s">
        <v>552</v>
      </c>
      <c r="BH19" s="291" t="s">
        <v>552</v>
      </c>
      <c r="BI19" s="291" t="s">
        <v>552</v>
      </c>
      <c r="BJ19" s="291" t="s">
        <v>552</v>
      </c>
      <c r="BK19" s="291" t="s">
        <v>552</v>
      </c>
      <c r="BL19" s="291" t="s">
        <v>552</v>
      </c>
      <c r="BM19" s="291" t="s">
        <v>552</v>
      </c>
      <c r="BN19" s="291">
        <v>0</v>
      </c>
      <c r="BO19" s="291">
        <f t="shared" si="29"/>
        <v>0</v>
      </c>
      <c r="BP19" s="291">
        <v>0</v>
      </c>
      <c r="BQ19" s="291">
        <v>0</v>
      </c>
      <c r="BR19" s="291">
        <v>0</v>
      </c>
      <c r="BS19" s="291">
        <v>0</v>
      </c>
      <c r="BT19" s="291">
        <v>0</v>
      </c>
      <c r="BU19" s="291">
        <v>0</v>
      </c>
      <c r="BV19" s="291">
        <v>0</v>
      </c>
      <c r="BW19" s="291">
        <v>0</v>
      </c>
      <c r="BX19" s="291">
        <v>0</v>
      </c>
      <c r="BY19" s="291">
        <v>0</v>
      </c>
      <c r="BZ19" s="291">
        <v>0</v>
      </c>
      <c r="CA19" s="291">
        <v>0</v>
      </c>
      <c r="CB19" s="291" t="s">
        <v>552</v>
      </c>
      <c r="CC19" s="291" t="s">
        <v>552</v>
      </c>
      <c r="CD19" s="291" t="s">
        <v>552</v>
      </c>
      <c r="CE19" s="291" t="s">
        <v>552</v>
      </c>
      <c r="CF19" s="291" t="s">
        <v>552</v>
      </c>
      <c r="CG19" s="291" t="s">
        <v>552</v>
      </c>
      <c r="CH19" s="291" t="s">
        <v>552</v>
      </c>
      <c r="CI19" s="291">
        <v>0</v>
      </c>
      <c r="CJ19" s="291">
        <f t="shared" si="30"/>
        <v>0</v>
      </c>
      <c r="CK19" s="291">
        <v>0</v>
      </c>
      <c r="CL19" s="291">
        <v>0</v>
      </c>
      <c r="CM19" s="291">
        <v>0</v>
      </c>
      <c r="CN19" s="291">
        <v>0</v>
      </c>
      <c r="CO19" s="291">
        <v>0</v>
      </c>
      <c r="CP19" s="291">
        <v>0</v>
      </c>
      <c r="CQ19" s="291">
        <v>0</v>
      </c>
      <c r="CR19" s="291">
        <v>0</v>
      </c>
      <c r="CS19" s="291">
        <v>0</v>
      </c>
      <c r="CT19" s="291">
        <v>0</v>
      </c>
      <c r="CU19" s="291">
        <v>0</v>
      </c>
      <c r="CV19" s="291">
        <v>0</v>
      </c>
      <c r="CW19" s="291" t="s">
        <v>552</v>
      </c>
      <c r="CX19" s="291" t="s">
        <v>552</v>
      </c>
      <c r="CY19" s="291" t="s">
        <v>552</v>
      </c>
      <c r="CZ19" s="291" t="s">
        <v>552</v>
      </c>
      <c r="DA19" s="291" t="s">
        <v>552</v>
      </c>
      <c r="DB19" s="291" t="s">
        <v>552</v>
      </c>
      <c r="DC19" s="291" t="s">
        <v>552</v>
      </c>
      <c r="DD19" s="291">
        <v>0</v>
      </c>
      <c r="DE19" s="291">
        <f t="shared" si="31"/>
        <v>0</v>
      </c>
      <c r="DF19" s="291">
        <v>0</v>
      </c>
      <c r="DG19" s="291">
        <v>0</v>
      </c>
      <c r="DH19" s="291">
        <v>0</v>
      </c>
      <c r="DI19" s="291">
        <v>0</v>
      </c>
      <c r="DJ19" s="291">
        <v>0</v>
      </c>
      <c r="DK19" s="291">
        <v>0</v>
      </c>
      <c r="DL19" s="291">
        <v>0</v>
      </c>
      <c r="DM19" s="291">
        <v>0</v>
      </c>
      <c r="DN19" s="291">
        <v>0</v>
      </c>
      <c r="DO19" s="291">
        <v>0</v>
      </c>
      <c r="DP19" s="291">
        <v>0</v>
      </c>
      <c r="DQ19" s="291">
        <v>0</v>
      </c>
      <c r="DR19" s="291" t="s">
        <v>552</v>
      </c>
      <c r="DS19" s="291" t="s">
        <v>552</v>
      </c>
      <c r="DT19" s="291">
        <v>0</v>
      </c>
      <c r="DU19" s="291" t="s">
        <v>552</v>
      </c>
      <c r="DV19" s="291" t="s">
        <v>552</v>
      </c>
      <c r="DW19" s="291" t="s">
        <v>552</v>
      </c>
      <c r="DX19" s="291" t="s">
        <v>552</v>
      </c>
      <c r="DY19" s="291">
        <v>0</v>
      </c>
      <c r="DZ19" s="291">
        <f t="shared" si="32"/>
        <v>0</v>
      </c>
      <c r="EA19" s="291">
        <v>0</v>
      </c>
      <c r="EB19" s="291">
        <v>0</v>
      </c>
      <c r="EC19" s="291">
        <v>0</v>
      </c>
      <c r="ED19" s="291">
        <v>0</v>
      </c>
      <c r="EE19" s="291">
        <v>0</v>
      </c>
      <c r="EF19" s="291">
        <v>0</v>
      </c>
      <c r="EG19" s="291">
        <v>0</v>
      </c>
      <c r="EH19" s="291">
        <v>0</v>
      </c>
      <c r="EI19" s="291">
        <v>0</v>
      </c>
      <c r="EJ19" s="291">
        <v>0</v>
      </c>
      <c r="EK19" s="291" t="s">
        <v>552</v>
      </c>
      <c r="EL19" s="291" t="s">
        <v>552</v>
      </c>
      <c r="EM19" s="291" t="s">
        <v>552</v>
      </c>
      <c r="EN19" s="291">
        <v>0</v>
      </c>
      <c r="EO19" s="291">
        <v>0</v>
      </c>
      <c r="EP19" s="291" t="s">
        <v>552</v>
      </c>
      <c r="EQ19" s="291" t="s">
        <v>552</v>
      </c>
      <c r="ER19" s="291" t="s">
        <v>552</v>
      </c>
      <c r="ES19" s="291">
        <v>0</v>
      </c>
      <c r="ET19" s="291">
        <v>0</v>
      </c>
      <c r="EU19" s="291">
        <f t="shared" si="33"/>
        <v>235</v>
      </c>
      <c r="EV19" s="291">
        <v>0</v>
      </c>
      <c r="EW19" s="291">
        <v>0</v>
      </c>
      <c r="EX19" s="291">
        <v>0</v>
      </c>
      <c r="EY19" s="291">
        <v>0</v>
      </c>
      <c r="EZ19" s="291">
        <v>192</v>
      </c>
      <c r="FA19" s="291">
        <v>41</v>
      </c>
      <c r="FB19" s="291">
        <v>2</v>
      </c>
      <c r="FC19" s="291">
        <v>0</v>
      </c>
      <c r="FD19" s="291">
        <v>0</v>
      </c>
      <c r="FE19" s="291">
        <v>0</v>
      </c>
      <c r="FF19" s="291">
        <v>0</v>
      </c>
      <c r="FG19" s="291">
        <v>0</v>
      </c>
      <c r="FH19" s="291" t="s">
        <v>552</v>
      </c>
      <c r="FI19" s="291" t="s">
        <v>552</v>
      </c>
      <c r="FJ19" s="291" t="s">
        <v>552</v>
      </c>
      <c r="FK19" s="291">
        <v>0</v>
      </c>
      <c r="FL19" s="291">
        <v>0</v>
      </c>
      <c r="FM19" s="291">
        <v>0</v>
      </c>
      <c r="FN19" s="291">
        <v>0</v>
      </c>
      <c r="FO19" s="291">
        <v>0</v>
      </c>
    </row>
    <row r="20" spans="1:171" s="282" customFormat="1" ht="12" customHeight="1">
      <c r="A20" s="277" t="s">
        <v>561</v>
      </c>
      <c r="B20" s="278" t="s">
        <v>587</v>
      </c>
      <c r="C20" s="277" t="s">
        <v>588</v>
      </c>
      <c r="D20" s="291">
        <f t="shared" si="6"/>
        <v>425</v>
      </c>
      <c r="E20" s="291">
        <f t="shared" si="7"/>
        <v>0</v>
      </c>
      <c r="F20" s="291">
        <f t="shared" si="8"/>
        <v>0</v>
      </c>
      <c r="G20" s="291">
        <f t="shared" si="9"/>
        <v>0</v>
      </c>
      <c r="H20" s="291">
        <f t="shared" si="10"/>
        <v>419</v>
      </c>
      <c r="I20" s="291">
        <f t="shared" si="11"/>
        <v>0</v>
      </c>
      <c r="J20" s="291">
        <f t="shared" si="12"/>
        <v>0</v>
      </c>
      <c r="K20" s="291">
        <f t="shared" si="13"/>
        <v>0</v>
      </c>
      <c r="L20" s="291">
        <f t="shared" si="14"/>
        <v>0</v>
      </c>
      <c r="M20" s="291">
        <f t="shared" si="15"/>
        <v>0</v>
      </c>
      <c r="N20" s="291">
        <f t="shared" si="16"/>
        <v>0</v>
      </c>
      <c r="O20" s="291">
        <f t="shared" si="17"/>
        <v>0</v>
      </c>
      <c r="P20" s="291">
        <f t="shared" si="18"/>
        <v>0</v>
      </c>
      <c r="Q20" s="291">
        <f t="shared" si="19"/>
        <v>0</v>
      </c>
      <c r="R20" s="291">
        <f t="shared" si="20"/>
        <v>0</v>
      </c>
      <c r="S20" s="291">
        <f t="shared" si="21"/>
        <v>0</v>
      </c>
      <c r="T20" s="291">
        <f t="shared" si="22"/>
        <v>0</v>
      </c>
      <c r="U20" s="291">
        <f t="shared" si="23"/>
        <v>0</v>
      </c>
      <c r="V20" s="291">
        <f t="shared" si="24"/>
        <v>0</v>
      </c>
      <c r="W20" s="291">
        <f t="shared" si="25"/>
        <v>0</v>
      </c>
      <c r="X20" s="291">
        <f t="shared" si="26"/>
        <v>6</v>
      </c>
      <c r="Y20" s="291">
        <f t="shared" si="27"/>
        <v>0</v>
      </c>
      <c r="Z20" s="291">
        <v>0</v>
      </c>
      <c r="AA20" s="291">
        <v>0</v>
      </c>
      <c r="AB20" s="291">
        <v>0</v>
      </c>
      <c r="AC20" s="291">
        <v>0</v>
      </c>
      <c r="AD20" s="291">
        <v>0</v>
      </c>
      <c r="AE20" s="291">
        <v>0</v>
      </c>
      <c r="AF20" s="291">
        <v>0</v>
      </c>
      <c r="AG20" s="291">
        <v>0</v>
      </c>
      <c r="AH20" s="291">
        <v>0</v>
      </c>
      <c r="AI20" s="291">
        <v>0</v>
      </c>
      <c r="AJ20" s="291" t="s">
        <v>552</v>
      </c>
      <c r="AK20" s="291" t="s">
        <v>552</v>
      </c>
      <c r="AL20" s="291">
        <v>0</v>
      </c>
      <c r="AM20" s="291" t="s">
        <v>552</v>
      </c>
      <c r="AN20" s="291" t="s">
        <v>552</v>
      </c>
      <c r="AO20" s="291">
        <v>0</v>
      </c>
      <c r="AP20" s="291" t="s">
        <v>552</v>
      </c>
      <c r="AQ20" s="291">
        <v>0</v>
      </c>
      <c r="AR20" s="291" t="s">
        <v>552</v>
      </c>
      <c r="AS20" s="291">
        <v>0</v>
      </c>
      <c r="AT20" s="291">
        <f t="shared" si="28"/>
        <v>417</v>
      </c>
      <c r="AU20" s="291">
        <v>0</v>
      </c>
      <c r="AV20" s="291">
        <v>0</v>
      </c>
      <c r="AW20" s="291">
        <v>0</v>
      </c>
      <c r="AX20" s="291">
        <v>417</v>
      </c>
      <c r="AY20" s="291">
        <v>0</v>
      </c>
      <c r="AZ20" s="291">
        <v>0</v>
      </c>
      <c r="BA20" s="291">
        <v>0</v>
      </c>
      <c r="BB20" s="291">
        <v>0</v>
      </c>
      <c r="BC20" s="291">
        <v>0</v>
      </c>
      <c r="BD20" s="291">
        <v>0</v>
      </c>
      <c r="BE20" s="291" t="s">
        <v>552</v>
      </c>
      <c r="BF20" s="291" t="s">
        <v>552</v>
      </c>
      <c r="BG20" s="291" t="s">
        <v>552</v>
      </c>
      <c r="BH20" s="291" t="s">
        <v>552</v>
      </c>
      <c r="BI20" s="291" t="s">
        <v>552</v>
      </c>
      <c r="BJ20" s="291" t="s">
        <v>552</v>
      </c>
      <c r="BK20" s="291" t="s">
        <v>552</v>
      </c>
      <c r="BL20" s="291" t="s">
        <v>552</v>
      </c>
      <c r="BM20" s="291" t="s">
        <v>552</v>
      </c>
      <c r="BN20" s="291">
        <v>0</v>
      </c>
      <c r="BO20" s="291">
        <f t="shared" si="29"/>
        <v>0</v>
      </c>
      <c r="BP20" s="291">
        <v>0</v>
      </c>
      <c r="BQ20" s="291">
        <v>0</v>
      </c>
      <c r="BR20" s="291">
        <v>0</v>
      </c>
      <c r="BS20" s="291">
        <v>0</v>
      </c>
      <c r="BT20" s="291">
        <v>0</v>
      </c>
      <c r="BU20" s="291">
        <v>0</v>
      </c>
      <c r="BV20" s="291">
        <v>0</v>
      </c>
      <c r="BW20" s="291">
        <v>0</v>
      </c>
      <c r="BX20" s="291">
        <v>0</v>
      </c>
      <c r="BY20" s="291">
        <v>0</v>
      </c>
      <c r="BZ20" s="291">
        <v>0</v>
      </c>
      <c r="CA20" s="291">
        <v>0</v>
      </c>
      <c r="CB20" s="291" t="s">
        <v>552</v>
      </c>
      <c r="CC20" s="291" t="s">
        <v>552</v>
      </c>
      <c r="CD20" s="291" t="s">
        <v>552</v>
      </c>
      <c r="CE20" s="291" t="s">
        <v>552</v>
      </c>
      <c r="CF20" s="291" t="s">
        <v>552</v>
      </c>
      <c r="CG20" s="291" t="s">
        <v>552</v>
      </c>
      <c r="CH20" s="291" t="s">
        <v>552</v>
      </c>
      <c r="CI20" s="291">
        <v>0</v>
      </c>
      <c r="CJ20" s="291">
        <f t="shared" si="30"/>
        <v>0</v>
      </c>
      <c r="CK20" s="291">
        <v>0</v>
      </c>
      <c r="CL20" s="291">
        <v>0</v>
      </c>
      <c r="CM20" s="291">
        <v>0</v>
      </c>
      <c r="CN20" s="291">
        <v>0</v>
      </c>
      <c r="CO20" s="291">
        <v>0</v>
      </c>
      <c r="CP20" s="291">
        <v>0</v>
      </c>
      <c r="CQ20" s="291">
        <v>0</v>
      </c>
      <c r="CR20" s="291">
        <v>0</v>
      </c>
      <c r="CS20" s="291">
        <v>0</v>
      </c>
      <c r="CT20" s="291">
        <v>0</v>
      </c>
      <c r="CU20" s="291">
        <v>0</v>
      </c>
      <c r="CV20" s="291">
        <v>0</v>
      </c>
      <c r="CW20" s="291" t="s">
        <v>552</v>
      </c>
      <c r="CX20" s="291" t="s">
        <v>552</v>
      </c>
      <c r="CY20" s="291" t="s">
        <v>552</v>
      </c>
      <c r="CZ20" s="291" t="s">
        <v>552</v>
      </c>
      <c r="DA20" s="291" t="s">
        <v>552</v>
      </c>
      <c r="DB20" s="291" t="s">
        <v>552</v>
      </c>
      <c r="DC20" s="291" t="s">
        <v>552</v>
      </c>
      <c r="DD20" s="291">
        <v>0</v>
      </c>
      <c r="DE20" s="291">
        <f t="shared" si="31"/>
        <v>0</v>
      </c>
      <c r="DF20" s="291">
        <v>0</v>
      </c>
      <c r="DG20" s="291">
        <v>0</v>
      </c>
      <c r="DH20" s="291">
        <v>0</v>
      </c>
      <c r="DI20" s="291">
        <v>0</v>
      </c>
      <c r="DJ20" s="291">
        <v>0</v>
      </c>
      <c r="DK20" s="291">
        <v>0</v>
      </c>
      <c r="DL20" s="291">
        <v>0</v>
      </c>
      <c r="DM20" s="291">
        <v>0</v>
      </c>
      <c r="DN20" s="291">
        <v>0</v>
      </c>
      <c r="DO20" s="291">
        <v>0</v>
      </c>
      <c r="DP20" s="291">
        <v>0</v>
      </c>
      <c r="DQ20" s="291">
        <v>0</v>
      </c>
      <c r="DR20" s="291" t="s">
        <v>552</v>
      </c>
      <c r="DS20" s="291" t="s">
        <v>552</v>
      </c>
      <c r="DT20" s="291">
        <v>0</v>
      </c>
      <c r="DU20" s="291" t="s">
        <v>552</v>
      </c>
      <c r="DV20" s="291" t="s">
        <v>552</v>
      </c>
      <c r="DW20" s="291" t="s">
        <v>552</v>
      </c>
      <c r="DX20" s="291" t="s">
        <v>552</v>
      </c>
      <c r="DY20" s="291">
        <v>0</v>
      </c>
      <c r="DZ20" s="291">
        <f t="shared" si="32"/>
        <v>0</v>
      </c>
      <c r="EA20" s="291">
        <v>0</v>
      </c>
      <c r="EB20" s="291">
        <v>0</v>
      </c>
      <c r="EC20" s="291">
        <v>0</v>
      </c>
      <c r="ED20" s="291">
        <v>0</v>
      </c>
      <c r="EE20" s="291">
        <v>0</v>
      </c>
      <c r="EF20" s="291">
        <v>0</v>
      </c>
      <c r="EG20" s="291">
        <v>0</v>
      </c>
      <c r="EH20" s="291">
        <v>0</v>
      </c>
      <c r="EI20" s="291">
        <v>0</v>
      </c>
      <c r="EJ20" s="291">
        <v>0</v>
      </c>
      <c r="EK20" s="291" t="s">
        <v>552</v>
      </c>
      <c r="EL20" s="291" t="s">
        <v>552</v>
      </c>
      <c r="EM20" s="291" t="s">
        <v>552</v>
      </c>
      <c r="EN20" s="291">
        <v>0</v>
      </c>
      <c r="EO20" s="291">
        <v>0</v>
      </c>
      <c r="EP20" s="291" t="s">
        <v>552</v>
      </c>
      <c r="EQ20" s="291" t="s">
        <v>552</v>
      </c>
      <c r="ER20" s="291" t="s">
        <v>552</v>
      </c>
      <c r="ES20" s="291">
        <v>0</v>
      </c>
      <c r="ET20" s="291">
        <v>0</v>
      </c>
      <c r="EU20" s="291">
        <f t="shared" si="33"/>
        <v>8</v>
      </c>
      <c r="EV20" s="291">
        <v>0</v>
      </c>
      <c r="EW20" s="291">
        <v>0</v>
      </c>
      <c r="EX20" s="291">
        <v>0</v>
      </c>
      <c r="EY20" s="291">
        <v>2</v>
      </c>
      <c r="EZ20" s="291">
        <v>0</v>
      </c>
      <c r="FA20" s="291">
        <v>0</v>
      </c>
      <c r="FB20" s="291">
        <v>0</v>
      </c>
      <c r="FC20" s="291">
        <v>0</v>
      </c>
      <c r="FD20" s="291">
        <v>0</v>
      </c>
      <c r="FE20" s="291">
        <v>0</v>
      </c>
      <c r="FF20" s="291">
        <v>0</v>
      </c>
      <c r="FG20" s="291">
        <v>0</v>
      </c>
      <c r="FH20" s="291" t="s">
        <v>552</v>
      </c>
      <c r="FI20" s="291" t="s">
        <v>552</v>
      </c>
      <c r="FJ20" s="291" t="s">
        <v>552</v>
      </c>
      <c r="FK20" s="291">
        <v>0</v>
      </c>
      <c r="FL20" s="291">
        <v>0</v>
      </c>
      <c r="FM20" s="291">
        <v>0</v>
      </c>
      <c r="FN20" s="291">
        <v>0</v>
      </c>
      <c r="FO20" s="291">
        <v>6</v>
      </c>
    </row>
    <row r="21" spans="1:171" s="282" customFormat="1" ht="12" customHeight="1">
      <c r="A21" s="277" t="s">
        <v>561</v>
      </c>
      <c r="B21" s="278" t="s">
        <v>589</v>
      </c>
      <c r="C21" s="277" t="s">
        <v>590</v>
      </c>
      <c r="D21" s="291">
        <f t="shared" si="6"/>
        <v>1362</v>
      </c>
      <c r="E21" s="291">
        <f t="shared" si="7"/>
        <v>356</v>
      </c>
      <c r="F21" s="291">
        <f t="shared" si="8"/>
        <v>6</v>
      </c>
      <c r="G21" s="291">
        <f t="shared" si="9"/>
        <v>26</v>
      </c>
      <c r="H21" s="291">
        <f t="shared" si="10"/>
        <v>245</v>
      </c>
      <c r="I21" s="291">
        <f t="shared" si="11"/>
        <v>196</v>
      </c>
      <c r="J21" s="291">
        <f t="shared" si="12"/>
        <v>43</v>
      </c>
      <c r="K21" s="291">
        <f t="shared" si="13"/>
        <v>0</v>
      </c>
      <c r="L21" s="291">
        <f t="shared" si="14"/>
        <v>14</v>
      </c>
      <c r="M21" s="291">
        <f t="shared" si="15"/>
        <v>0</v>
      </c>
      <c r="N21" s="291">
        <f t="shared" si="16"/>
        <v>0</v>
      </c>
      <c r="O21" s="291">
        <f t="shared" si="17"/>
        <v>0</v>
      </c>
      <c r="P21" s="291">
        <f t="shared" si="18"/>
        <v>0</v>
      </c>
      <c r="Q21" s="291">
        <f t="shared" si="19"/>
        <v>464</v>
      </c>
      <c r="R21" s="291">
        <f t="shared" si="20"/>
        <v>0</v>
      </c>
      <c r="S21" s="291">
        <f t="shared" si="21"/>
        <v>12</v>
      </c>
      <c r="T21" s="291">
        <f t="shared" si="22"/>
        <v>0</v>
      </c>
      <c r="U21" s="291">
        <f t="shared" si="23"/>
        <v>0</v>
      </c>
      <c r="V21" s="291">
        <f t="shared" si="24"/>
        <v>0</v>
      </c>
      <c r="W21" s="291">
        <f t="shared" si="25"/>
        <v>0</v>
      </c>
      <c r="X21" s="291">
        <f t="shared" si="26"/>
        <v>0</v>
      </c>
      <c r="Y21" s="291">
        <f t="shared" si="27"/>
        <v>552</v>
      </c>
      <c r="Z21" s="291">
        <v>0</v>
      </c>
      <c r="AA21" s="291">
        <v>0</v>
      </c>
      <c r="AB21" s="291">
        <v>0</v>
      </c>
      <c r="AC21" s="291">
        <v>88</v>
      </c>
      <c r="AD21" s="291">
        <v>0</v>
      </c>
      <c r="AE21" s="291">
        <v>0</v>
      </c>
      <c r="AF21" s="291">
        <v>0</v>
      </c>
      <c r="AG21" s="291">
        <v>0</v>
      </c>
      <c r="AH21" s="291">
        <v>0</v>
      </c>
      <c r="AI21" s="291">
        <v>0</v>
      </c>
      <c r="AJ21" s="291" t="s">
        <v>552</v>
      </c>
      <c r="AK21" s="291" t="s">
        <v>552</v>
      </c>
      <c r="AL21" s="291">
        <v>464</v>
      </c>
      <c r="AM21" s="291" t="s">
        <v>552</v>
      </c>
      <c r="AN21" s="291" t="s">
        <v>552</v>
      </c>
      <c r="AO21" s="291">
        <v>0</v>
      </c>
      <c r="AP21" s="291" t="s">
        <v>552</v>
      </c>
      <c r="AQ21" s="291">
        <v>0</v>
      </c>
      <c r="AR21" s="291" t="s">
        <v>552</v>
      </c>
      <c r="AS21" s="291">
        <v>0</v>
      </c>
      <c r="AT21" s="291">
        <f t="shared" si="28"/>
        <v>0</v>
      </c>
      <c r="AU21" s="291">
        <v>0</v>
      </c>
      <c r="AV21" s="291">
        <v>0</v>
      </c>
      <c r="AW21" s="291">
        <v>0</v>
      </c>
      <c r="AX21" s="291">
        <v>0</v>
      </c>
      <c r="AY21" s="291">
        <v>0</v>
      </c>
      <c r="AZ21" s="291">
        <v>0</v>
      </c>
      <c r="BA21" s="291">
        <v>0</v>
      </c>
      <c r="BB21" s="291">
        <v>0</v>
      </c>
      <c r="BC21" s="291">
        <v>0</v>
      </c>
      <c r="BD21" s="291">
        <v>0</v>
      </c>
      <c r="BE21" s="291" t="s">
        <v>552</v>
      </c>
      <c r="BF21" s="291" t="s">
        <v>552</v>
      </c>
      <c r="BG21" s="291" t="s">
        <v>552</v>
      </c>
      <c r="BH21" s="291" t="s">
        <v>552</v>
      </c>
      <c r="BI21" s="291" t="s">
        <v>552</v>
      </c>
      <c r="BJ21" s="291" t="s">
        <v>552</v>
      </c>
      <c r="BK21" s="291" t="s">
        <v>552</v>
      </c>
      <c r="BL21" s="291" t="s">
        <v>552</v>
      </c>
      <c r="BM21" s="291" t="s">
        <v>552</v>
      </c>
      <c r="BN21" s="291">
        <v>0</v>
      </c>
      <c r="BO21" s="291">
        <f t="shared" si="29"/>
        <v>0</v>
      </c>
      <c r="BP21" s="291">
        <v>0</v>
      </c>
      <c r="BQ21" s="291">
        <v>0</v>
      </c>
      <c r="BR21" s="291">
        <v>0</v>
      </c>
      <c r="BS21" s="291">
        <v>0</v>
      </c>
      <c r="BT21" s="291">
        <v>0</v>
      </c>
      <c r="BU21" s="291">
        <v>0</v>
      </c>
      <c r="BV21" s="291">
        <v>0</v>
      </c>
      <c r="BW21" s="291">
        <v>0</v>
      </c>
      <c r="BX21" s="291">
        <v>0</v>
      </c>
      <c r="BY21" s="291">
        <v>0</v>
      </c>
      <c r="BZ21" s="291">
        <v>0</v>
      </c>
      <c r="CA21" s="291">
        <v>0</v>
      </c>
      <c r="CB21" s="291" t="s">
        <v>552</v>
      </c>
      <c r="CC21" s="291" t="s">
        <v>552</v>
      </c>
      <c r="CD21" s="291" t="s">
        <v>552</v>
      </c>
      <c r="CE21" s="291" t="s">
        <v>552</v>
      </c>
      <c r="CF21" s="291" t="s">
        <v>552</v>
      </c>
      <c r="CG21" s="291" t="s">
        <v>552</v>
      </c>
      <c r="CH21" s="291" t="s">
        <v>552</v>
      </c>
      <c r="CI21" s="291">
        <v>0</v>
      </c>
      <c r="CJ21" s="291">
        <f t="shared" si="30"/>
        <v>0</v>
      </c>
      <c r="CK21" s="291">
        <v>0</v>
      </c>
      <c r="CL21" s="291">
        <v>0</v>
      </c>
      <c r="CM21" s="291">
        <v>0</v>
      </c>
      <c r="CN21" s="291">
        <v>0</v>
      </c>
      <c r="CO21" s="291">
        <v>0</v>
      </c>
      <c r="CP21" s="291">
        <v>0</v>
      </c>
      <c r="CQ21" s="291">
        <v>0</v>
      </c>
      <c r="CR21" s="291">
        <v>0</v>
      </c>
      <c r="CS21" s="291">
        <v>0</v>
      </c>
      <c r="CT21" s="291">
        <v>0</v>
      </c>
      <c r="CU21" s="291">
        <v>0</v>
      </c>
      <c r="CV21" s="291">
        <v>0</v>
      </c>
      <c r="CW21" s="291" t="s">
        <v>552</v>
      </c>
      <c r="CX21" s="291" t="s">
        <v>552</v>
      </c>
      <c r="CY21" s="291" t="s">
        <v>552</v>
      </c>
      <c r="CZ21" s="291" t="s">
        <v>552</v>
      </c>
      <c r="DA21" s="291" t="s">
        <v>552</v>
      </c>
      <c r="DB21" s="291" t="s">
        <v>552</v>
      </c>
      <c r="DC21" s="291" t="s">
        <v>552</v>
      </c>
      <c r="DD21" s="291">
        <v>0</v>
      </c>
      <c r="DE21" s="291">
        <f t="shared" si="31"/>
        <v>12</v>
      </c>
      <c r="DF21" s="291">
        <v>0</v>
      </c>
      <c r="DG21" s="291">
        <v>0</v>
      </c>
      <c r="DH21" s="291">
        <v>0</v>
      </c>
      <c r="DI21" s="291">
        <v>0</v>
      </c>
      <c r="DJ21" s="291">
        <v>0</v>
      </c>
      <c r="DK21" s="291">
        <v>0</v>
      </c>
      <c r="DL21" s="291">
        <v>0</v>
      </c>
      <c r="DM21" s="291">
        <v>0</v>
      </c>
      <c r="DN21" s="291">
        <v>0</v>
      </c>
      <c r="DO21" s="291">
        <v>0</v>
      </c>
      <c r="DP21" s="291">
        <v>0</v>
      </c>
      <c r="DQ21" s="291">
        <v>0</v>
      </c>
      <c r="DR21" s="291" t="s">
        <v>552</v>
      </c>
      <c r="DS21" s="291" t="s">
        <v>552</v>
      </c>
      <c r="DT21" s="291">
        <v>12</v>
      </c>
      <c r="DU21" s="291" t="s">
        <v>552</v>
      </c>
      <c r="DV21" s="291" t="s">
        <v>552</v>
      </c>
      <c r="DW21" s="291" t="s">
        <v>552</v>
      </c>
      <c r="DX21" s="291" t="s">
        <v>552</v>
      </c>
      <c r="DY21" s="291">
        <v>0</v>
      </c>
      <c r="DZ21" s="291">
        <f t="shared" si="32"/>
        <v>0</v>
      </c>
      <c r="EA21" s="291">
        <v>0</v>
      </c>
      <c r="EB21" s="291">
        <v>0</v>
      </c>
      <c r="EC21" s="291">
        <v>0</v>
      </c>
      <c r="ED21" s="291">
        <v>0</v>
      </c>
      <c r="EE21" s="291">
        <v>0</v>
      </c>
      <c r="EF21" s="291">
        <v>0</v>
      </c>
      <c r="EG21" s="291">
        <v>0</v>
      </c>
      <c r="EH21" s="291">
        <v>0</v>
      </c>
      <c r="EI21" s="291">
        <v>0</v>
      </c>
      <c r="EJ21" s="291">
        <v>0</v>
      </c>
      <c r="EK21" s="291" t="s">
        <v>552</v>
      </c>
      <c r="EL21" s="291" t="s">
        <v>552</v>
      </c>
      <c r="EM21" s="291" t="s">
        <v>552</v>
      </c>
      <c r="EN21" s="291">
        <v>0</v>
      </c>
      <c r="EO21" s="291">
        <v>0</v>
      </c>
      <c r="EP21" s="291" t="s">
        <v>552</v>
      </c>
      <c r="EQ21" s="291" t="s">
        <v>552</v>
      </c>
      <c r="ER21" s="291" t="s">
        <v>552</v>
      </c>
      <c r="ES21" s="291">
        <v>0</v>
      </c>
      <c r="ET21" s="291">
        <v>0</v>
      </c>
      <c r="EU21" s="291">
        <f t="shared" si="33"/>
        <v>798</v>
      </c>
      <c r="EV21" s="291">
        <v>356</v>
      </c>
      <c r="EW21" s="291">
        <v>6</v>
      </c>
      <c r="EX21" s="291">
        <v>26</v>
      </c>
      <c r="EY21" s="291">
        <v>157</v>
      </c>
      <c r="EZ21" s="291">
        <v>196</v>
      </c>
      <c r="FA21" s="291">
        <v>43</v>
      </c>
      <c r="FB21" s="291">
        <v>0</v>
      </c>
      <c r="FC21" s="291">
        <v>14</v>
      </c>
      <c r="FD21" s="291">
        <v>0</v>
      </c>
      <c r="FE21" s="291">
        <v>0</v>
      </c>
      <c r="FF21" s="291">
        <v>0</v>
      </c>
      <c r="FG21" s="291">
        <v>0</v>
      </c>
      <c r="FH21" s="291" t="s">
        <v>552</v>
      </c>
      <c r="FI21" s="291" t="s">
        <v>552</v>
      </c>
      <c r="FJ21" s="291" t="s">
        <v>552</v>
      </c>
      <c r="FK21" s="291">
        <v>0</v>
      </c>
      <c r="FL21" s="291">
        <v>0</v>
      </c>
      <c r="FM21" s="291">
        <v>0</v>
      </c>
      <c r="FN21" s="291">
        <v>0</v>
      </c>
      <c r="FO21" s="291">
        <v>0</v>
      </c>
    </row>
    <row r="22" spans="1:171" s="282" customFormat="1" ht="12" customHeight="1">
      <c r="A22" s="277" t="s">
        <v>561</v>
      </c>
      <c r="B22" s="278" t="s">
        <v>591</v>
      </c>
      <c r="C22" s="277" t="s">
        <v>592</v>
      </c>
      <c r="D22" s="291">
        <f t="shared" si="6"/>
        <v>518</v>
      </c>
      <c r="E22" s="291">
        <f t="shared" si="7"/>
        <v>123</v>
      </c>
      <c r="F22" s="291">
        <f t="shared" si="8"/>
        <v>2</v>
      </c>
      <c r="G22" s="291">
        <f t="shared" si="9"/>
        <v>112</v>
      </c>
      <c r="H22" s="291">
        <f t="shared" si="10"/>
        <v>84</v>
      </c>
      <c r="I22" s="291">
        <f t="shared" si="11"/>
        <v>106</v>
      </c>
      <c r="J22" s="291">
        <f t="shared" si="12"/>
        <v>17</v>
      </c>
      <c r="K22" s="291">
        <f t="shared" si="13"/>
        <v>4</v>
      </c>
      <c r="L22" s="291">
        <f t="shared" si="14"/>
        <v>11</v>
      </c>
      <c r="M22" s="291">
        <f t="shared" si="15"/>
        <v>0</v>
      </c>
      <c r="N22" s="291">
        <f t="shared" si="16"/>
        <v>0</v>
      </c>
      <c r="O22" s="291">
        <f t="shared" si="17"/>
        <v>57</v>
      </c>
      <c r="P22" s="291">
        <f t="shared" si="18"/>
        <v>0</v>
      </c>
      <c r="Q22" s="291">
        <f t="shared" si="19"/>
        <v>0</v>
      </c>
      <c r="R22" s="291">
        <f t="shared" si="20"/>
        <v>0</v>
      </c>
      <c r="S22" s="291">
        <f t="shared" si="21"/>
        <v>2</v>
      </c>
      <c r="T22" s="291">
        <f t="shared" si="22"/>
        <v>0</v>
      </c>
      <c r="U22" s="291">
        <f t="shared" si="23"/>
        <v>0</v>
      </c>
      <c r="V22" s="291">
        <f t="shared" si="24"/>
        <v>0</v>
      </c>
      <c r="W22" s="291">
        <f t="shared" si="25"/>
        <v>0</v>
      </c>
      <c r="X22" s="291">
        <f t="shared" si="26"/>
        <v>0</v>
      </c>
      <c r="Y22" s="291">
        <f t="shared" si="27"/>
        <v>0</v>
      </c>
      <c r="Z22" s="291">
        <v>0</v>
      </c>
      <c r="AA22" s="291">
        <v>0</v>
      </c>
      <c r="AB22" s="291">
        <v>0</v>
      </c>
      <c r="AC22" s="291">
        <v>0</v>
      </c>
      <c r="AD22" s="291">
        <v>0</v>
      </c>
      <c r="AE22" s="291">
        <v>0</v>
      </c>
      <c r="AF22" s="291">
        <v>0</v>
      </c>
      <c r="AG22" s="291">
        <v>0</v>
      </c>
      <c r="AH22" s="291">
        <v>0</v>
      </c>
      <c r="AI22" s="291">
        <v>0</v>
      </c>
      <c r="AJ22" s="291" t="s">
        <v>552</v>
      </c>
      <c r="AK22" s="291" t="s">
        <v>552</v>
      </c>
      <c r="AL22" s="291">
        <v>0</v>
      </c>
      <c r="AM22" s="291" t="s">
        <v>552</v>
      </c>
      <c r="AN22" s="291" t="s">
        <v>552</v>
      </c>
      <c r="AO22" s="291">
        <v>0</v>
      </c>
      <c r="AP22" s="291" t="s">
        <v>552</v>
      </c>
      <c r="AQ22" s="291">
        <v>0</v>
      </c>
      <c r="AR22" s="291" t="s">
        <v>552</v>
      </c>
      <c r="AS22" s="291">
        <v>0</v>
      </c>
      <c r="AT22" s="291">
        <f t="shared" si="28"/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291" t="s">
        <v>552</v>
      </c>
      <c r="BF22" s="291" t="s">
        <v>552</v>
      </c>
      <c r="BG22" s="291" t="s">
        <v>552</v>
      </c>
      <c r="BH22" s="291" t="s">
        <v>552</v>
      </c>
      <c r="BI22" s="291" t="s">
        <v>552</v>
      </c>
      <c r="BJ22" s="291" t="s">
        <v>552</v>
      </c>
      <c r="BK22" s="291" t="s">
        <v>552</v>
      </c>
      <c r="BL22" s="291" t="s">
        <v>552</v>
      </c>
      <c r="BM22" s="291" t="s">
        <v>552</v>
      </c>
      <c r="BN22" s="291">
        <v>0</v>
      </c>
      <c r="BO22" s="291">
        <f t="shared" si="29"/>
        <v>0</v>
      </c>
      <c r="BP22" s="291">
        <v>0</v>
      </c>
      <c r="BQ22" s="291">
        <v>0</v>
      </c>
      <c r="BR22" s="291">
        <v>0</v>
      </c>
      <c r="BS22" s="291">
        <v>0</v>
      </c>
      <c r="BT22" s="291">
        <v>0</v>
      </c>
      <c r="BU22" s="291">
        <v>0</v>
      </c>
      <c r="BV22" s="291">
        <v>0</v>
      </c>
      <c r="BW22" s="291">
        <v>0</v>
      </c>
      <c r="BX22" s="291">
        <v>0</v>
      </c>
      <c r="BY22" s="291">
        <v>0</v>
      </c>
      <c r="BZ22" s="291">
        <v>0</v>
      </c>
      <c r="CA22" s="291">
        <v>0</v>
      </c>
      <c r="CB22" s="291" t="s">
        <v>552</v>
      </c>
      <c r="CC22" s="291" t="s">
        <v>552</v>
      </c>
      <c r="CD22" s="291" t="s">
        <v>552</v>
      </c>
      <c r="CE22" s="291" t="s">
        <v>552</v>
      </c>
      <c r="CF22" s="291" t="s">
        <v>552</v>
      </c>
      <c r="CG22" s="291" t="s">
        <v>552</v>
      </c>
      <c r="CH22" s="291" t="s">
        <v>552</v>
      </c>
      <c r="CI22" s="291">
        <v>0</v>
      </c>
      <c r="CJ22" s="291">
        <f t="shared" si="30"/>
        <v>0</v>
      </c>
      <c r="CK22" s="291">
        <v>0</v>
      </c>
      <c r="CL22" s="291">
        <v>0</v>
      </c>
      <c r="CM22" s="291">
        <v>0</v>
      </c>
      <c r="CN22" s="291">
        <v>0</v>
      </c>
      <c r="CO22" s="291">
        <v>0</v>
      </c>
      <c r="CP22" s="291">
        <v>0</v>
      </c>
      <c r="CQ22" s="291">
        <v>0</v>
      </c>
      <c r="CR22" s="291">
        <v>0</v>
      </c>
      <c r="CS22" s="291">
        <v>0</v>
      </c>
      <c r="CT22" s="291">
        <v>0</v>
      </c>
      <c r="CU22" s="291">
        <v>0</v>
      </c>
      <c r="CV22" s="291">
        <v>0</v>
      </c>
      <c r="CW22" s="291" t="s">
        <v>552</v>
      </c>
      <c r="CX22" s="291" t="s">
        <v>552</v>
      </c>
      <c r="CY22" s="291" t="s">
        <v>552</v>
      </c>
      <c r="CZ22" s="291" t="s">
        <v>552</v>
      </c>
      <c r="DA22" s="291" t="s">
        <v>552</v>
      </c>
      <c r="DB22" s="291" t="s">
        <v>552</v>
      </c>
      <c r="DC22" s="291" t="s">
        <v>552</v>
      </c>
      <c r="DD22" s="291">
        <v>0</v>
      </c>
      <c r="DE22" s="291">
        <f t="shared" si="31"/>
        <v>59</v>
      </c>
      <c r="DF22" s="291">
        <v>0</v>
      </c>
      <c r="DG22" s="291">
        <v>0</v>
      </c>
      <c r="DH22" s="291">
        <v>0</v>
      </c>
      <c r="DI22" s="291">
        <v>0</v>
      </c>
      <c r="DJ22" s="291">
        <v>0</v>
      </c>
      <c r="DK22" s="291">
        <v>0</v>
      </c>
      <c r="DL22" s="291">
        <v>0</v>
      </c>
      <c r="DM22" s="291">
        <v>0</v>
      </c>
      <c r="DN22" s="291">
        <v>0</v>
      </c>
      <c r="DO22" s="291">
        <v>0</v>
      </c>
      <c r="DP22" s="291">
        <v>57</v>
      </c>
      <c r="DQ22" s="291">
        <v>0</v>
      </c>
      <c r="DR22" s="291" t="s">
        <v>552</v>
      </c>
      <c r="DS22" s="291" t="s">
        <v>552</v>
      </c>
      <c r="DT22" s="291">
        <v>2</v>
      </c>
      <c r="DU22" s="291" t="s">
        <v>552</v>
      </c>
      <c r="DV22" s="291" t="s">
        <v>552</v>
      </c>
      <c r="DW22" s="291" t="s">
        <v>552</v>
      </c>
      <c r="DX22" s="291" t="s">
        <v>552</v>
      </c>
      <c r="DY22" s="291">
        <v>0</v>
      </c>
      <c r="DZ22" s="291">
        <f t="shared" si="32"/>
        <v>0</v>
      </c>
      <c r="EA22" s="291">
        <v>0</v>
      </c>
      <c r="EB22" s="291">
        <v>0</v>
      </c>
      <c r="EC22" s="291">
        <v>0</v>
      </c>
      <c r="ED22" s="291">
        <v>0</v>
      </c>
      <c r="EE22" s="291">
        <v>0</v>
      </c>
      <c r="EF22" s="291">
        <v>0</v>
      </c>
      <c r="EG22" s="291">
        <v>0</v>
      </c>
      <c r="EH22" s="291">
        <v>0</v>
      </c>
      <c r="EI22" s="291">
        <v>0</v>
      </c>
      <c r="EJ22" s="291">
        <v>0</v>
      </c>
      <c r="EK22" s="291" t="s">
        <v>552</v>
      </c>
      <c r="EL22" s="291" t="s">
        <v>552</v>
      </c>
      <c r="EM22" s="291" t="s">
        <v>552</v>
      </c>
      <c r="EN22" s="291">
        <v>0</v>
      </c>
      <c r="EO22" s="291">
        <v>0</v>
      </c>
      <c r="EP22" s="291" t="s">
        <v>552</v>
      </c>
      <c r="EQ22" s="291" t="s">
        <v>552</v>
      </c>
      <c r="ER22" s="291" t="s">
        <v>552</v>
      </c>
      <c r="ES22" s="291">
        <v>0</v>
      </c>
      <c r="ET22" s="291">
        <v>0</v>
      </c>
      <c r="EU22" s="291">
        <f t="shared" si="33"/>
        <v>459</v>
      </c>
      <c r="EV22" s="291">
        <v>123</v>
      </c>
      <c r="EW22" s="291">
        <v>2</v>
      </c>
      <c r="EX22" s="291">
        <v>112</v>
      </c>
      <c r="EY22" s="291">
        <v>84</v>
      </c>
      <c r="EZ22" s="291">
        <v>106</v>
      </c>
      <c r="FA22" s="291">
        <v>17</v>
      </c>
      <c r="FB22" s="291">
        <v>4</v>
      </c>
      <c r="FC22" s="291">
        <v>11</v>
      </c>
      <c r="FD22" s="291">
        <v>0</v>
      </c>
      <c r="FE22" s="291">
        <v>0</v>
      </c>
      <c r="FF22" s="291">
        <v>0</v>
      </c>
      <c r="FG22" s="291">
        <v>0</v>
      </c>
      <c r="FH22" s="291" t="s">
        <v>552</v>
      </c>
      <c r="FI22" s="291" t="s">
        <v>552</v>
      </c>
      <c r="FJ22" s="291" t="s">
        <v>552</v>
      </c>
      <c r="FK22" s="291">
        <v>0</v>
      </c>
      <c r="FL22" s="291">
        <v>0</v>
      </c>
      <c r="FM22" s="291">
        <v>0</v>
      </c>
      <c r="FN22" s="291">
        <v>0</v>
      </c>
      <c r="FO22" s="291">
        <v>0</v>
      </c>
    </row>
    <row r="23" spans="1:171" s="282" customFormat="1" ht="12" customHeight="1">
      <c r="A23" s="277" t="s">
        <v>561</v>
      </c>
      <c r="B23" s="278" t="s">
        <v>593</v>
      </c>
      <c r="C23" s="277" t="s">
        <v>594</v>
      </c>
      <c r="D23" s="291">
        <f t="shared" si="6"/>
        <v>301</v>
      </c>
      <c r="E23" s="291">
        <f t="shared" si="7"/>
        <v>0</v>
      </c>
      <c r="F23" s="291">
        <f t="shared" si="8"/>
        <v>0</v>
      </c>
      <c r="G23" s="291">
        <f t="shared" si="9"/>
        <v>0</v>
      </c>
      <c r="H23" s="291">
        <f t="shared" si="10"/>
        <v>135</v>
      </c>
      <c r="I23" s="291">
        <f t="shared" si="11"/>
        <v>135</v>
      </c>
      <c r="J23" s="291">
        <f t="shared" si="12"/>
        <v>31</v>
      </c>
      <c r="K23" s="291">
        <f t="shared" si="13"/>
        <v>0</v>
      </c>
      <c r="L23" s="291">
        <f t="shared" si="14"/>
        <v>0</v>
      </c>
      <c r="M23" s="291">
        <f t="shared" si="15"/>
        <v>0</v>
      </c>
      <c r="N23" s="291">
        <f t="shared" si="16"/>
        <v>0</v>
      </c>
      <c r="O23" s="291">
        <f t="shared" si="17"/>
        <v>0</v>
      </c>
      <c r="P23" s="291">
        <f t="shared" si="18"/>
        <v>0</v>
      </c>
      <c r="Q23" s="291">
        <f t="shared" si="19"/>
        <v>0</v>
      </c>
      <c r="R23" s="291">
        <f t="shared" si="20"/>
        <v>0</v>
      </c>
      <c r="S23" s="291">
        <f t="shared" si="21"/>
        <v>0</v>
      </c>
      <c r="T23" s="291">
        <f t="shared" si="22"/>
        <v>0</v>
      </c>
      <c r="U23" s="291">
        <f t="shared" si="23"/>
        <v>0</v>
      </c>
      <c r="V23" s="291">
        <f t="shared" si="24"/>
        <v>0</v>
      </c>
      <c r="W23" s="291">
        <f t="shared" si="25"/>
        <v>0</v>
      </c>
      <c r="X23" s="291">
        <f t="shared" si="26"/>
        <v>0</v>
      </c>
      <c r="Y23" s="291">
        <f t="shared" si="27"/>
        <v>0</v>
      </c>
      <c r="Z23" s="291">
        <v>0</v>
      </c>
      <c r="AA23" s="291">
        <v>0</v>
      </c>
      <c r="AB23" s="291">
        <v>0</v>
      </c>
      <c r="AC23" s="291">
        <v>0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>
        <v>0</v>
      </c>
      <c r="AJ23" s="291" t="s">
        <v>552</v>
      </c>
      <c r="AK23" s="291" t="s">
        <v>552</v>
      </c>
      <c r="AL23" s="291">
        <v>0</v>
      </c>
      <c r="AM23" s="291" t="s">
        <v>552</v>
      </c>
      <c r="AN23" s="291" t="s">
        <v>552</v>
      </c>
      <c r="AO23" s="291">
        <v>0</v>
      </c>
      <c r="AP23" s="291" t="s">
        <v>552</v>
      </c>
      <c r="AQ23" s="291">
        <v>0</v>
      </c>
      <c r="AR23" s="291" t="s">
        <v>552</v>
      </c>
      <c r="AS23" s="291">
        <v>0</v>
      </c>
      <c r="AT23" s="291">
        <f t="shared" si="28"/>
        <v>92</v>
      </c>
      <c r="AU23" s="291">
        <v>0</v>
      </c>
      <c r="AV23" s="291">
        <v>0</v>
      </c>
      <c r="AW23" s="291">
        <v>0</v>
      </c>
      <c r="AX23" s="291">
        <v>92</v>
      </c>
      <c r="AY23" s="291">
        <v>0</v>
      </c>
      <c r="AZ23" s="291">
        <v>0</v>
      </c>
      <c r="BA23" s="291">
        <v>0</v>
      </c>
      <c r="BB23" s="291">
        <v>0</v>
      </c>
      <c r="BC23" s="291">
        <v>0</v>
      </c>
      <c r="BD23" s="291">
        <v>0</v>
      </c>
      <c r="BE23" s="291" t="s">
        <v>552</v>
      </c>
      <c r="BF23" s="291" t="s">
        <v>552</v>
      </c>
      <c r="BG23" s="291" t="s">
        <v>552</v>
      </c>
      <c r="BH23" s="291" t="s">
        <v>552</v>
      </c>
      <c r="BI23" s="291" t="s">
        <v>552</v>
      </c>
      <c r="BJ23" s="291" t="s">
        <v>552</v>
      </c>
      <c r="BK23" s="291" t="s">
        <v>552</v>
      </c>
      <c r="BL23" s="291" t="s">
        <v>552</v>
      </c>
      <c r="BM23" s="291" t="s">
        <v>552</v>
      </c>
      <c r="BN23" s="291">
        <v>0</v>
      </c>
      <c r="BO23" s="291">
        <f t="shared" si="29"/>
        <v>0</v>
      </c>
      <c r="BP23" s="291">
        <v>0</v>
      </c>
      <c r="BQ23" s="291">
        <v>0</v>
      </c>
      <c r="BR23" s="291">
        <v>0</v>
      </c>
      <c r="BS23" s="291">
        <v>0</v>
      </c>
      <c r="BT23" s="291">
        <v>0</v>
      </c>
      <c r="BU23" s="291">
        <v>0</v>
      </c>
      <c r="BV23" s="291">
        <v>0</v>
      </c>
      <c r="BW23" s="291">
        <v>0</v>
      </c>
      <c r="BX23" s="291">
        <v>0</v>
      </c>
      <c r="BY23" s="291">
        <v>0</v>
      </c>
      <c r="BZ23" s="291">
        <v>0</v>
      </c>
      <c r="CA23" s="291">
        <v>0</v>
      </c>
      <c r="CB23" s="291" t="s">
        <v>552</v>
      </c>
      <c r="CC23" s="291" t="s">
        <v>552</v>
      </c>
      <c r="CD23" s="291" t="s">
        <v>552</v>
      </c>
      <c r="CE23" s="291" t="s">
        <v>552</v>
      </c>
      <c r="CF23" s="291" t="s">
        <v>552</v>
      </c>
      <c r="CG23" s="291" t="s">
        <v>552</v>
      </c>
      <c r="CH23" s="291" t="s">
        <v>552</v>
      </c>
      <c r="CI23" s="291">
        <v>0</v>
      </c>
      <c r="CJ23" s="291">
        <f t="shared" si="30"/>
        <v>0</v>
      </c>
      <c r="CK23" s="291">
        <v>0</v>
      </c>
      <c r="CL23" s="291">
        <v>0</v>
      </c>
      <c r="CM23" s="291">
        <v>0</v>
      </c>
      <c r="CN23" s="291">
        <v>0</v>
      </c>
      <c r="CO23" s="291">
        <v>0</v>
      </c>
      <c r="CP23" s="291">
        <v>0</v>
      </c>
      <c r="CQ23" s="291">
        <v>0</v>
      </c>
      <c r="CR23" s="291">
        <v>0</v>
      </c>
      <c r="CS23" s="291">
        <v>0</v>
      </c>
      <c r="CT23" s="291">
        <v>0</v>
      </c>
      <c r="CU23" s="291">
        <v>0</v>
      </c>
      <c r="CV23" s="291">
        <v>0</v>
      </c>
      <c r="CW23" s="291" t="s">
        <v>552</v>
      </c>
      <c r="CX23" s="291" t="s">
        <v>552</v>
      </c>
      <c r="CY23" s="291" t="s">
        <v>552</v>
      </c>
      <c r="CZ23" s="291" t="s">
        <v>552</v>
      </c>
      <c r="DA23" s="291" t="s">
        <v>552</v>
      </c>
      <c r="DB23" s="291" t="s">
        <v>552</v>
      </c>
      <c r="DC23" s="291" t="s">
        <v>552</v>
      </c>
      <c r="DD23" s="291">
        <v>0</v>
      </c>
      <c r="DE23" s="291">
        <f t="shared" si="31"/>
        <v>0</v>
      </c>
      <c r="DF23" s="291">
        <v>0</v>
      </c>
      <c r="DG23" s="291">
        <v>0</v>
      </c>
      <c r="DH23" s="291">
        <v>0</v>
      </c>
      <c r="DI23" s="291">
        <v>0</v>
      </c>
      <c r="DJ23" s="291">
        <v>0</v>
      </c>
      <c r="DK23" s="291">
        <v>0</v>
      </c>
      <c r="DL23" s="291">
        <v>0</v>
      </c>
      <c r="DM23" s="291">
        <v>0</v>
      </c>
      <c r="DN23" s="291">
        <v>0</v>
      </c>
      <c r="DO23" s="291">
        <v>0</v>
      </c>
      <c r="DP23" s="291">
        <v>0</v>
      </c>
      <c r="DQ23" s="291">
        <v>0</v>
      </c>
      <c r="DR23" s="291" t="s">
        <v>552</v>
      </c>
      <c r="DS23" s="291" t="s">
        <v>552</v>
      </c>
      <c r="DT23" s="291">
        <v>0</v>
      </c>
      <c r="DU23" s="291" t="s">
        <v>552</v>
      </c>
      <c r="DV23" s="291" t="s">
        <v>552</v>
      </c>
      <c r="DW23" s="291" t="s">
        <v>552</v>
      </c>
      <c r="DX23" s="291" t="s">
        <v>552</v>
      </c>
      <c r="DY23" s="291">
        <v>0</v>
      </c>
      <c r="DZ23" s="291">
        <f t="shared" si="32"/>
        <v>0</v>
      </c>
      <c r="EA23" s="291">
        <v>0</v>
      </c>
      <c r="EB23" s="291">
        <v>0</v>
      </c>
      <c r="EC23" s="291">
        <v>0</v>
      </c>
      <c r="ED23" s="291">
        <v>0</v>
      </c>
      <c r="EE23" s="291">
        <v>0</v>
      </c>
      <c r="EF23" s="291">
        <v>0</v>
      </c>
      <c r="EG23" s="291">
        <v>0</v>
      </c>
      <c r="EH23" s="291">
        <v>0</v>
      </c>
      <c r="EI23" s="291">
        <v>0</v>
      </c>
      <c r="EJ23" s="291">
        <v>0</v>
      </c>
      <c r="EK23" s="291" t="s">
        <v>552</v>
      </c>
      <c r="EL23" s="291" t="s">
        <v>552</v>
      </c>
      <c r="EM23" s="291" t="s">
        <v>552</v>
      </c>
      <c r="EN23" s="291">
        <v>0</v>
      </c>
      <c r="EO23" s="291">
        <v>0</v>
      </c>
      <c r="EP23" s="291" t="s">
        <v>552</v>
      </c>
      <c r="EQ23" s="291" t="s">
        <v>552</v>
      </c>
      <c r="ER23" s="291" t="s">
        <v>552</v>
      </c>
      <c r="ES23" s="291">
        <v>0</v>
      </c>
      <c r="ET23" s="291">
        <v>0</v>
      </c>
      <c r="EU23" s="291">
        <f t="shared" si="33"/>
        <v>209</v>
      </c>
      <c r="EV23" s="291">
        <v>0</v>
      </c>
      <c r="EW23" s="291">
        <v>0</v>
      </c>
      <c r="EX23" s="291">
        <v>0</v>
      </c>
      <c r="EY23" s="291">
        <v>43</v>
      </c>
      <c r="EZ23" s="291">
        <v>135</v>
      </c>
      <c r="FA23" s="291">
        <v>31</v>
      </c>
      <c r="FB23" s="291">
        <v>0</v>
      </c>
      <c r="FC23" s="291">
        <v>0</v>
      </c>
      <c r="FD23" s="291">
        <v>0</v>
      </c>
      <c r="FE23" s="291">
        <v>0</v>
      </c>
      <c r="FF23" s="291">
        <v>0</v>
      </c>
      <c r="FG23" s="291">
        <v>0</v>
      </c>
      <c r="FH23" s="291" t="s">
        <v>552</v>
      </c>
      <c r="FI23" s="291" t="s">
        <v>552</v>
      </c>
      <c r="FJ23" s="291" t="s">
        <v>552</v>
      </c>
      <c r="FK23" s="291">
        <v>0</v>
      </c>
      <c r="FL23" s="291">
        <v>0</v>
      </c>
      <c r="FM23" s="291">
        <v>0</v>
      </c>
      <c r="FN23" s="291">
        <v>0</v>
      </c>
      <c r="FO23" s="291">
        <v>0</v>
      </c>
    </row>
    <row r="24" spans="1:171" s="282" customFormat="1" ht="12" customHeight="1">
      <c r="A24" s="277" t="s">
        <v>561</v>
      </c>
      <c r="B24" s="278" t="s">
        <v>627</v>
      </c>
      <c r="C24" s="277" t="s">
        <v>628</v>
      </c>
      <c r="D24" s="291">
        <f t="shared" si="6"/>
        <v>3741</v>
      </c>
      <c r="E24" s="291">
        <f aca="true" t="shared" si="34" ref="E24:R24">SUM(Z24,AU24,BP24,CK24,DF24,EA24,EV24)</f>
        <v>1002</v>
      </c>
      <c r="F24" s="291">
        <f t="shared" si="34"/>
        <v>0</v>
      </c>
      <c r="G24" s="291">
        <f t="shared" si="34"/>
        <v>0</v>
      </c>
      <c r="H24" s="291">
        <f t="shared" si="34"/>
        <v>683</v>
      </c>
      <c r="I24" s="291">
        <f t="shared" si="34"/>
        <v>437</v>
      </c>
      <c r="J24" s="291">
        <f t="shared" si="34"/>
        <v>134</v>
      </c>
      <c r="K24" s="291">
        <f t="shared" si="34"/>
        <v>0</v>
      </c>
      <c r="L24" s="291">
        <f t="shared" si="34"/>
        <v>0</v>
      </c>
      <c r="M24" s="291">
        <f t="shared" si="34"/>
        <v>0</v>
      </c>
      <c r="N24" s="291">
        <f t="shared" si="34"/>
        <v>31</v>
      </c>
      <c r="O24" s="291">
        <f t="shared" si="34"/>
        <v>0</v>
      </c>
      <c r="P24" s="291">
        <f t="shared" si="34"/>
        <v>0</v>
      </c>
      <c r="Q24" s="291">
        <f t="shared" si="34"/>
        <v>1454</v>
      </c>
      <c r="R24" s="291">
        <f t="shared" si="34"/>
        <v>0</v>
      </c>
      <c r="S24" s="291">
        <f t="shared" si="21"/>
        <v>0</v>
      </c>
      <c r="T24" s="291">
        <f t="shared" si="22"/>
        <v>0</v>
      </c>
      <c r="U24" s="291">
        <f t="shared" si="23"/>
        <v>0</v>
      </c>
      <c r="V24" s="291">
        <f t="shared" si="24"/>
        <v>0</v>
      </c>
      <c r="W24" s="291">
        <f t="shared" si="25"/>
        <v>0</v>
      </c>
      <c r="X24" s="291">
        <f t="shared" si="26"/>
        <v>0</v>
      </c>
      <c r="Y24" s="291">
        <f t="shared" si="27"/>
        <v>1730</v>
      </c>
      <c r="Z24" s="291">
        <v>0</v>
      </c>
      <c r="AA24" s="291">
        <v>0</v>
      </c>
      <c r="AB24" s="291">
        <v>0</v>
      </c>
      <c r="AC24" s="291">
        <v>276</v>
      </c>
      <c r="AD24" s="291">
        <v>0</v>
      </c>
      <c r="AE24" s="291">
        <v>0</v>
      </c>
      <c r="AF24" s="291">
        <v>0</v>
      </c>
      <c r="AG24" s="291">
        <v>0</v>
      </c>
      <c r="AH24" s="291">
        <v>0</v>
      </c>
      <c r="AI24" s="291">
        <v>0</v>
      </c>
      <c r="AJ24" s="291" t="s">
        <v>552</v>
      </c>
      <c r="AK24" s="291" t="s">
        <v>552</v>
      </c>
      <c r="AL24" s="291">
        <v>1454</v>
      </c>
      <c r="AM24" s="291" t="s">
        <v>552</v>
      </c>
      <c r="AN24" s="291" t="s">
        <v>552</v>
      </c>
      <c r="AO24" s="291">
        <v>0</v>
      </c>
      <c r="AP24" s="291" t="s">
        <v>552</v>
      </c>
      <c r="AQ24" s="291">
        <v>0</v>
      </c>
      <c r="AR24" s="291" t="s">
        <v>552</v>
      </c>
      <c r="AS24" s="291">
        <v>0</v>
      </c>
      <c r="AT24" s="291">
        <f t="shared" si="28"/>
        <v>0</v>
      </c>
      <c r="AU24" s="291">
        <v>0</v>
      </c>
      <c r="AV24" s="291">
        <v>0</v>
      </c>
      <c r="AW24" s="291">
        <v>0</v>
      </c>
      <c r="AX24" s="291">
        <v>0</v>
      </c>
      <c r="AY24" s="291">
        <v>0</v>
      </c>
      <c r="AZ24" s="291">
        <v>0</v>
      </c>
      <c r="BA24" s="291">
        <v>0</v>
      </c>
      <c r="BB24" s="291">
        <v>0</v>
      </c>
      <c r="BC24" s="291">
        <v>0</v>
      </c>
      <c r="BD24" s="291">
        <v>0</v>
      </c>
      <c r="BE24" s="291" t="s">
        <v>552</v>
      </c>
      <c r="BF24" s="291" t="s">
        <v>552</v>
      </c>
      <c r="BG24" s="291" t="s">
        <v>552</v>
      </c>
      <c r="BH24" s="291" t="s">
        <v>552</v>
      </c>
      <c r="BI24" s="291" t="s">
        <v>552</v>
      </c>
      <c r="BJ24" s="291" t="s">
        <v>552</v>
      </c>
      <c r="BK24" s="291" t="s">
        <v>552</v>
      </c>
      <c r="BL24" s="291" t="s">
        <v>552</v>
      </c>
      <c r="BM24" s="291" t="s">
        <v>552</v>
      </c>
      <c r="BN24" s="291">
        <v>0</v>
      </c>
      <c r="BO24" s="291">
        <f t="shared" si="29"/>
        <v>0</v>
      </c>
      <c r="BP24" s="291">
        <v>0</v>
      </c>
      <c r="BQ24" s="291">
        <v>0</v>
      </c>
      <c r="BR24" s="291">
        <v>0</v>
      </c>
      <c r="BS24" s="291">
        <v>0</v>
      </c>
      <c r="BT24" s="291">
        <v>0</v>
      </c>
      <c r="BU24" s="291">
        <v>0</v>
      </c>
      <c r="BV24" s="291">
        <v>0</v>
      </c>
      <c r="BW24" s="291">
        <v>0</v>
      </c>
      <c r="BX24" s="291">
        <v>0</v>
      </c>
      <c r="BY24" s="291">
        <v>0</v>
      </c>
      <c r="BZ24" s="291">
        <v>0</v>
      </c>
      <c r="CA24" s="291">
        <v>0</v>
      </c>
      <c r="CB24" s="291" t="s">
        <v>552</v>
      </c>
      <c r="CC24" s="291" t="s">
        <v>552</v>
      </c>
      <c r="CD24" s="291" t="s">
        <v>552</v>
      </c>
      <c r="CE24" s="291" t="s">
        <v>552</v>
      </c>
      <c r="CF24" s="291" t="s">
        <v>552</v>
      </c>
      <c r="CG24" s="291" t="s">
        <v>552</v>
      </c>
      <c r="CH24" s="291" t="s">
        <v>552</v>
      </c>
      <c r="CI24" s="291">
        <v>0</v>
      </c>
      <c r="CJ24" s="291">
        <f t="shared" si="30"/>
        <v>0</v>
      </c>
      <c r="CK24" s="291">
        <v>0</v>
      </c>
      <c r="CL24" s="291">
        <v>0</v>
      </c>
      <c r="CM24" s="291">
        <v>0</v>
      </c>
      <c r="CN24" s="291">
        <v>0</v>
      </c>
      <c r="CO24" s="291">
        <v>0</v>
      </c>
      <c r="CP24" s="291">
        <v>0</v>
      </c>
      <c r="CQ24" s="291">
        <v>0</v>
      </c>
      <c r="CR24" s="291">
        <v>0</v>
      </c>
      <c r="CS24" s="291">
        <v>0</v>
      </c>
      <c r="CT24" s="291">
        <v>0</v>
      </c>
      <c r="CU24" s="291">
        <v>0</v>
      </c>
      <c r="CV24" s="291">
        <v>0</v>
      </c>
      <c r="CW24" s="291" t="s">
        <v>552</v>
      </c>
      <c r="CX24" s="291" t="s">
        <v>552</v>
      </c>
      <c r="CY24" s="291" t="s">
        <v>552</v>
      </c>
      <c r="CZ24" s="291" t="s">
        <v>552</v>
      </c>
      <c r="DA24" s="291" t="s">
        <v>552</v>
      </c>
      <c r="DB24" s="291" t="s">
        <v>552</v>
      </c>
      <c r="DC24" s="291" t="s">
        <v>552</v>
      </c>
      <c r="DD24" s="291">
        <v>0</v>
      </c>
      <c r="DE24" s="291">
        <f t="shared" si="31"/>
        <v>0</v>
      </c>
      <c r="DF24" s="291">
        <v>0</v>
      </c>
      <c r="DG24" s="291">
        <v>0</v>
      </c>
      <c r="DH24" s="291">
        <v>0</v>
      </c>
      <c r="DI24" s="291">
        <v>0</v>
      </c>
      <c r="DJ24" s="291">
        <v>0</v>
      </c>
      <c r="DK24" s="291">
        <v>0</v>
      </c>
      <c r="DL24" s="291">
        <v>0</v>
      </c>
      <c r="DM24" s="291">
        <v>0</v>
      </c>
      <c r="DN24" s="291">
        <v>0</v>
      </c>
      <c r="DO24" s="291">
        <v>0</v>
      </c>
      <c r="DP24" s="291">
        <v>0</v>
      </c>
      <c r="DQ24" s="291">
        <v>0</v>
      </c>
      <c r="DR24" s="291" t="s">
        <v>552</v>
      </c>
      <c r="DS24" s="291" t="s">
        <v>552</v>
      </c>
      <c r="DT24" s="291">
        <v>0</v>
      </c>
      <c r="DU24" s="291" t="s">
        <v>552</v>
      </c>
      <c r="DV24" s="291" t="s">
        <v>552</v>
      </c>
      <c r="DW24" s="291" t="s">
        <v>552</v>
      </c>
      <c r="DX24" s="291" t="s">
        <v>552</v>
      </c>
      <c r="DY24" s="291">
        <v>0</v>
      </c>
      <c r="DZ24" s="291">
        <f t="shared" si="32"/>
        <v>0</v>
      </c>
      <c r="EA24" s="291">
        <v>0</v>
      </c>
      <c r="EB24" s="291">
        <v>0</v>
      </c>
      <c r="EC24" s="291">
        <v>0</v>
      </c>
      <c r="ED24" s="291">
        <v>0</v>
      </c>
      <c r="EE24" s="291">
        <v>0</v>
      </c>
      <c r="EF24" s="291">
        <v>0</v>
      </c>
      <c r="EG24" s="291">
        <v>0</v>
      </c>
      <c r="EH24" s="291">
        <v>0</v>
      </c>
      <c r="EI24" s="291">
        <v>0</v>
      </c>
      <c r="EJ24" s="291">
        <v>0</v>
      </c>
      <c r="EK24" s="291" t="s">
        <v>552</v>
      </c>
      <c r="EL24" s="291" t="s">
        <v>552</v>
      </c>
      <c r="EM24" s="291" t="s">
        <v>552</v>
      </c>
      <c r="EN24" s="291">
        <v>0</v>
      </c>
      <c r="EO24" s="291">
        <v>0</v>
      </c>
      <c r="EP24" s="291" t="s">
        <v>552</v>
      </c>
      <c r="EQ24" s="291" t="s">
        <v>552</v>
      </c>
      <c r="ER24" s="291" t="s">
        <v>552</v>
      </c>
      <c r="ES24" s="291">
        <v>0</v>
      </c>
      <c r="ET24" s="291">
        <v>0</v>
      </c>
      <c r="EU24" s="291">
        <f t="shared" si="33"/>
        <v>2011</v>
      </c>
      <c r="EV24" s="291">
        <v>1002</v>
      </c>
      <c r="EW24" s="291">
        <v>0</v>
      </c>
      <c r="EX24" s="291">
        <v>0</v>
      </c>
      <c r="EY24" s="291">
        <v>407</v>
      </c>
      <c r="EZ24" s="291">
        <v>437</v>
      </c>
      <c r="FA24" s="291">
        <v>134</v>
      </c>
      <c r="FB24" s="291">
        <v>0</v>
      </c>
      <c r="FC24" s="291">
        <v>0</v>
      </c>
      <c r="FD24" s="291">
        <v>0</v>
      </c>
      <c r="FE24" s="291">
        <v>31</v>
      </c>
      <c r="FF24" s="291">
        <v>0</v>
      </c>
      <c r="FG24" s="291">
        <v>0</v>
      </c>
      <c r="FH24" s="291" t="s">
        <v>552</v>
      </c>
      <c r="FI24" s="291" t="s">
        <v>552</v>
      </c>
      <c r="FJ24" s="291" t="s">
        <v>552</v>
      </c>
      <c r="FK24" s="291">
        <v>0</v>
      </c>
      <c r="FL24" s="291">
        <v>0</v>
      </c>
      <c r="FM24" s="291">
        <v>0</v>
      </c>
      <c r="FN24" s="291">
        <v>0</v>
      </c>
      <c r="FO24" s="291">
        <v>0</v>
      </c>
    </row>
    <row r="25" spans="1:171" s="282" customFormat="1" ht="12" customHeight="1">
      <c r="A25" s="277" t="s">
        <v>561</v>
      </c>
      <c r="B25" s="278" t="s">
        <v>595</v>
      </c>
      <c r="C25" s="277" t="s">
        <v>596</v>
      </c>
      <c r="D25" s="291">
        <f aca="true" t="shared" si="35" ref="D25:R40">SUM(Y25,AT25,BO25,CJ25,DE25,DZ25,EU25)</f>
        <v>2077</v>
      </c>
      <c r="E25" s="291">
        <f t="shared" si="35"/>
        <v>349</v>
      </c>
      <c r="F25" s="291">
        <f t="shared" si="35"/>
        <v>2</v>
      </c>
      <c r="G25" s="291">
        <f t="shared" si="35"/>
        <v>41</v>
      </c>
      <c r="H25" s="291">
        <f t="shared" si="35"/>
        <v>384</v>
      </c>
      <c r="I25" s="291">
        <f t="shared" si="35"/>
        <v>182</v>
      </c>
      <c r="J25" s="291">
        <f t="shared" si="35"/>
        <v>35</v>
      </c>
      <c r="K25" s="291">
        <f t="shared" si="35"/>
        <v>0</v>
      </c>
      <c r="L25" s="291">
        <f t="shared" si="35"/>
        <v>97</v>
      </c>
      <c r="M25" s="291">
        <f t="shared" si="35"/>
        <v>0</v>
      </c>
      <c r="N25" s="291">
        <f t="shared" si="35"/>
        <v>20</v>
      </c>
      <c r="O25" s="291">
        <f t="shared" si="35"/>
        <v>166</v>
      </c>
      <c r="P25" s="291">
        <f t="shared" si="35"/>
        <v>0</v>
      </c>
      <c r="Q25" s="291">
        <f t="shared" si="35"/>
        <v>794</v>
      </c>
      <c r="R25" s="291">
        <f t="shared" si="35"/>
        <v>0</v>
      </c>
      <c r="S25" s="291">
        <f t="shared" si="21"/>
        <v>0</v>
      </c>
      <c r="T25" s="291">
        <f t="shared" si="22"/>
        <v>0</v>
      </c>
      <c r="U25" s="291">
        <f t="shared" si="23"/>
        <v>0</v>
      </c>
      <c r="V25" s="291">
        <f t="shared" si="24"/>
        <v>0</v>
      </c>
      <c r="W25" s="291">
        <f t="shared" si="25"/>
        <v>0</v>
      </c>
      <c r="X25" s="291">
        <f t="shared" si="26"/>
        <v>7</v>
      </c>
      <c r="Y25" s="291">
        <f t="shared" si="27"/>
        <v>933</v>
      </c>
      <c r="Z25" s="291">
        <v>18</v>
      </c>
      <c r="AA25" s="291">
        <v>0</v>
      </c>
      <c r="AB25" s="291">
        <v>0</v>
      </c>
      <c r="AC25" s="291">
        <v>121</v>
      </c>
      <c r="AD25" s="291">
        <v>0</v>
      </c>
      <c r="AE25" s="291">
        <v>0</v>
      </c>
      <c r="AF25" s="291">
        <v>0</v>
      </c>
      <c r="AG25" s="291">
        <v>0</v>
      </c>
      <c r="AH25" s="291">
        <v>0</v>
      </c>
      <c r="AI25" s="291">
        <v>0</v>
      </c>
      <c r="AJ25" s="291" t="s">
        <v>552</v>
      </c>
      <c r="AK25" s="291" t="s">
        <v>552</v>
      </c>
      <c r="AL25" s="291">
        <v>794</v>
      </c>
      <c r="AM25" s="291" t="s">
        <v>552</v>
      </c>
      <c r="AN25" s="291" t="s">
        <v>552</v>
      </c>
      <c r="AO25" s="291">
        <v>0</v>
      </c>
      <c r="AP25" s="291" t="s">
        <v>552</v>
      </c>
      <c r="AQ25" s="291">
        <v>0</v>
      </c>
      <c r="AR25" s="291" t="s">
        <v>552</v>
      </c>
      <c r="AS25" s="291">
        <v>0</v>
      </c>
      <c r="AT25" s="291">
        <f t="shared" si="28"/>
        <v>0</v>
      </c>
      <c r="AU25" s="291">
        <v>0</v>
      </c>
      <c r="AV25" s="291">
        <v>0</v>
      </c>
      <c r="AW25" s="291">
        <v>0</v>
      </c>
      <c r="AX25" s="291">
        <v>0</v>
      </c>
      <c r="AY25" s="291">
        <v>0</v>
      </c>
      <c r="AZ25" s="291">
        <v>0</v>
      </c>
      <c r="BA25" s="291">
        <v>0</v>
      </c>
      <c r="BB25" s="291">
        <v>0</v>
      </c>
      <c r="BC25" s="291">
        <v>0</v>
      </c>
      <c r="BD25" s="291">
        <v>0</v>
      </c>
      <c r="BE25" s="291" t="s">
        <v>552</v>
      </c>
      <c r="BF25" s="291" t="s">
        <v>552</v>
      </c>
      <c r="BG25" s="291" t="s">
        <v>552</v>
      </c>
      <c r="BH25" s="291" t="s">
        <v>552</v>
      </c>
      <c r="BI25" s="291" t="s">
        <v>552</v>
      </c>
      <c r="BJ25" s="291" t="s">
        <v>552</v>
      </c>
      <c r="BK25" s="291" t="s">
        <v>552</v>
      </c>
      <c r="BL25" s="291" t="s">
        <v>552</v>
      </c>
      <c r="BM25" s="291" t="s">
        <v>552</v>
      </c>
      <c r="BN25" s="291">
        <v>0</v>
      </c>
      <c r="BO25" s="291">
        <f t="shared" si="29"/>
        <v>166</v>
      </c>
      <c r="BP25" s="291">
        <v>0</v>
      </c>
      <c r="BQ25" s="291">
        <v>0</v>
      </c>
      <c r="BR25" s="291">
        <v>0</v>
      </c>
      <c r="BS25" s="291">
        <v>0</v>
      </c>
      <c r="BT25" s="291">
        <v>0</v>
      </c>
      <c r="BU25" s="291">
        <v>0</v>
      </c>
      <c r="BV25" s="291">
        <v>0</v>
      </c>
      <c r="BW25" s="291">
        <v>0</v>
      </c>
      <c r="BX25" s="291">
        <v>0</v>
      </c>
      <c r="BY25" s="291">
        <v>0</v>
      </c>
      <c r="BZ25" s="291">
        <v>166</v>
      </c>
      <c r="CA25" s="291">
        <v>0</v>
      </c>
      <c r="CB25" s="291" t="s">
        <v>552</v>
      </c>
      <c r="CC25" s="291" t="s">
        <v>552</v>
      </c>
      <c r="CD25" s="291" t="s">
        <v>552</v>
      </c>
      <c r="CE25" s="291" t="s">
        <v>552</v>
      </c>
      <c r="CF25" s="291" t="s">
        <v>552</v>
      </c>
      <c r="CG25" s="291" t="s">
        <v>552</v>
      </c>
      <c r="CH25" s="291" t="s">
        <v>552</v>
      </c>
      <c r="CI25" s="291">
        <v>0</v>
      </c>
      <c r="CJ25" s="291">
        <f t="shared" si="30"/>
        <v>0</v>
      </c>
      <c r="CK25" s="291">
        <v>0</v>
      </c>
      <c r="CL25" s="291">
        <v>0</v>
      </c>
      <c r="CM25" s="291">
        <v>0</v>
      </c>
      <c r="CN25" s="291">
        <v>0</v>
      </c>
      <c r="CO25" s="291">
        <v>0</v>
      </c>
      <c r="CP25" s="291">
        <v>0</v>
      </c>
      <c r="CQ25" s="291">
        <v>0</v>
      </c>
      <c r="CR25" s="291">
        <v>0</v>
      </c>
      <c r="CS25" s="291">
        <v>0</v>
      </c>
      <c r="CT25" s="291">
        <v>0</v>
      </c>
      <c r="CU25" s="291">
        <v>0</v>
      </c>
      <c r="CV25" s="291">
        <v>0</v>
      </c>
      <c r="CW25" s="291" t="s">
        <v>552</v>
      </c>
      <c r="CX25" s="291" t="s">
        <v>552</v>
      </c>
      <c r="CY25" s="291" t="s">
        <v>552</v>
      </c>
      <c r="CZ25" s="291" t="s">
        <v>552</v>
      </c>
      <c r="DA25" s="291" t="s">
        <v>552</v>
      </c>
      <c r="DB25" s="291" t="s">
        <v>552</v>
      </c>
      <c r="DC25" s="291" t="s">
        <v>552</v>
      </c>
      <c r="DD25" s="291">
        <v>0</v>
      </c>
      <c r="DE25" s="291">
        <f t="shared" si="31"/>
        <v>0</v>
      </c>
      <c r="DF25" s="291">
        <v>0</v>
      </c>
      <c r="DG25" s="291">
        <v>0</v>
      </c>
      <c r="DH25" s="291">
        <v>0</v>
      </c>
      <c r="DI25" s="291">
        <v>0</v>
      </c>
      <c r="DJ25" s="291">
        <v>0</v>
      </c>
      <c r="DK25" s="291">
        <v>0</v>
      </c>
      <c r="DL25" s="291">
        <v>0</v>
      </c>
      <c r="DM25" s="291">
        <v>0</v>
      </c>
      <c r="DN25" s="291">
        <v>0</v>
      </c>
      <c r="DO25" s="291">
        <v>0</v>
      </c>
      <c r="DP25" s="291">
        <v>0</v>
      </c>
      <c r="DQ25" s="291">
        <v>0</v>
      </c>
      <c r="DR25" s="291" t="s">
        <v>552</v>
      </c>
      <c r="DS25" s="291" t="s">
        <v>552</v>
      </c>
      <c r="DT25" s="291">
        <v>0</v>
      </c>
      <c r="DU25" s="291" t="s">
        <v>552</v>
      </c>
      <c r="DV25" s="291" t="s">
        <v>552</v>
      </c>
      <c r="DW25" s="291" t="s">
        <v>552</v>
      </c>
      <c r="DX25" s="291" t="s">
        <v>552</v>
      </c>
      <c r="DY25" s="291">
        <v>0</v>
      </c>
      <c r="DZ25" s="291">
        <f t="shared" si="32"/>
        <v>0</v>
      </c>
      <c r="EA25" s="291">
        <v>0</v>
      </c>
      <c r="EB25" s="291">
        <v>0</v>
      </c>
      <c r="EC25" s="291">
        <v>0</v>
      </c>
      <c r="ED25" s="291">
        <v>0</v>
      </c>
      <c r="EE25" s="291">
        <v>0</v>
      </c>
      <c r="EF25" s="291">
        <v>0</v>
      </c>
      <c r="EG25" s="291">
        <v>0</v>
      </c>
      <c r="EH25" s="291">
        <v>0</v>
      </c>
      <c r="EI25" s="291">
        <v>0</v>
      </c>
      <c r="EJ25" s="291">
        <v>0</v>
      </c>
      <c r="EK25" s="291" t="s">
        <v>552</v>
      </c>
      <c r="EL25" s="291" t="s">
        <v>552</v>
      </c>
      <c r="EM25" s="291" t="s">
        <v>552</v>
      </c>
      <c r="EN25" s="291">
        <v>0</v>
      </c>
      <c r="EO25" s="291">
        <v>0</v>
      </c>
      <c r="EP25" s="291" t="s">
        <v>552</v>
      </c>
      <c r="EQ25" s="291" t="s">
        <v>552</v>
      </c>
      <c r="ER25" s="291" t="s">
        <v>552</v>
      </c>
      <c r="ES25" s="291">
        <v>0</v>
      </c>
      <c r="ET25" s="291">
        <v>0</v>
      </c>
      <c r="EU25" s="291">
        <f t="shared" si="33"/>
        <v>978</v>
      </c>
      <c r="EV25" s="291">
        <v>331</v>
      </c>
      <c r="EW25" s="291">
        <v>2</v>
      </c>
      <c r="EX25" s="291">
        <v>41</v>
      </c>
      <c r="EY25" s="291">
        <v>263</v>
      </c>
      <c r="EZ25" s="291">
        <v>182</v>
      </c>
      <c r="FA25" s="291">
        <v>35</v>
      </c>
      <c r="FB25" s="291">
        <v>0</v>
      </c>
      <c r="FC25" s="291">
        <v>97</v>
      </c>
      <c r="FD25" s="291">
        <v>0</v>
      </c>
      <c r="FE25" s="291">
        <v>20</v>
      </c>
      <c r="FF25" s="291">
        <v>0</v>
      </c>
      <c r="FG25" s="291">
        <v>0</v>
      </c>
      <c r="FH25" s="291" t="s">
        <v>552</v>
      </c>
      <c r="FI25" s="291" t="s">
        <v>552</v>
      </c>
      <c r="FJ25" s="291" t="s">
        <v>552</v>
      </c>
      <c r="FK25" s="291">
        <v>0</v>
      </c>
      <c r="FL25" s="291">
        <v>0</v>
      </c>
      <c r="FM25" s="291">
        <v>0</v>
      </c>
      <c r="FN25" s="291">
        <v>0</v>
      </c>
      <c r="FO25" s="291">
        <v>7</v>
      </c>
    </row>
    <row r="26" spans="1:171" s="282" customFormat="1" ht="12" customHeight="1">
      <c r="A26" s="277" t="s">
        <v>561</v>
      </c>
      <c r="B26" s="278" t="s">
        <v>597</v>
      </c>
      <c r="C26" s="277" t="s">
        <v>598</v>
      </c>
      <c r="D26" s="291">
        <f t="shared" si="35"/>
        <v>2012</v>
      </c>
      <c r="E26" s="291">
        <f t="shared" si="35"/>
        <v>329</v>
      </c>
      <c r="F26" s="291">
        <f t="shared" si="35"/>
        <v>3</v>
      </c>
      <c r="G26" s="291">
        <f t="shared" si="35"/>
        <v>41</v>
      </c>
      <c r="H26" s="291">
        <f t="shared" si="35"/>
        <v>371</v>
      </c>
      <c r="I26" s="291">
        <f t="shared" si="35"/>
        <v>154</v>
      </c>
      <c r="J26" s="291">
        <f t="shared" si="35"/>
        <v>30</v>
      </c>
      <c r="K26" s="291">
        <f t="shared" si="35"/>
        <v>0</v>
      </c>
      <c r="L26" s="291">
        <f t="shared" si="35"/>
        <v>92</v>
      </c>
      <c r="M26" s="291">
        <f t="shared" si="35"/>
        <v>0</v>
      </c>
      <c r="N26" s="291">
        <f t="shared" si="35"/>
        <v>23</v>
      </c>
      <c r="O26" s="291">
        <f t="shared" si="35"/>
        <v>118</v>
      </c>
      <c r="P26" s="291">
        <f t="shared" si="35"/>
        <v>0</v>
      </c>
      <c r="Q26" s="291">
        <f t="shared" si="35"/>
        <v>846</v>
      </c>
      <c r="R26" s="291">
        <f t="shared" si="35"/>
        <v>0</v>
      </c>
      <c r="S26" s="291">
        <f t="shared" si="21"/>
        <v>0</v>
      </c>
      <c r="T26" s="291">
        <f t="shared" si="22"/>
        <v>0</v>
      </c>
      <c r="U26" s="291">
        <f t="shared" si="23"/>
        <v>0</v>
      </c>
      <c r="V26" s="291">
        <f t="shared" si="24"/>
        <v>0</v>
      </c>
      <c r="W26" s="291">
        <f t="shared" si="25"/>
        <v>0</v>
      </c>
      <c r="X26" s="291">
        <f t="shared" si="26"/>
        <v>5</v>
      </c>
      <c r="Y26" s="291">
        <f t="shared" si="27"/>
        <v>1005</v>
      </c>
      <c r="Z26" s="291">
        <v>31</v>
      </c>
      <c r="AA26" s="291">
        <v>0</v>
      </c>
      <c r="AB26" s="291">
        <v>0</v>
      </c>
      <c r="AC26" s="291">
        <v>128</v>
      </c>
      <c r="AD26" s="291">
        <v>0</v>
      </c>
      <c r="AE26" s="291">
        <v>0</v>
      </c>
      <c r="AF26" s="291">
        <v>0</v>
      </c>
      <c r="AG26" s="291">
        <v>0</v>
      </c>
      <c r="AH26" s="291">
        <v>0</v>
      </c>
      <c r="AI26" s="291">
        <v>0</v>
      </c>
      <c r="AJ26" s="291" t="s">
        <v>552</v>
      </c>
      <c r="AK26" s="291" t="s">
        <v>552</v>
      </c>
      <c r="AL26" s="291">
        <v>846</v>
      </c>
      <c r="AM26" s="291" t="s">
        <v>552</v>
      </c>
      <c r="AN26" s="291" t="s">
        <v>552</v>
      </c>
      <c r="AO26" s="291">
        <v>0</v>
      </c>
      <c r="AP26" s="291" t="s">
        <v>552</v>
      </c>
      <c r="AQ26" s="291">
        <v>0</v>
      </c>
      <c r="AR26" s="291" t="s">
        <v>552</v>
      </c>
      <c r="AS26" s="291">
        <v>0</v>
      </c>
      <c r="AT26" s="291">
        <f t="shared" si="28"/>
        <v>0</v>
      </c>
      <c r="AU26" s="291">
        <v>0</v>
      </c>
      <c r="AV26" s="291">
        <v>0</v>
      </c>
      <c r="AW26" s="291">
        <v>0</v>
      </c>
      <c r="AX26" s="291">
        <v>0</v>
      </c>
      <c r="AY26" s="291">
        <v>0</v>
      </c>
      <c r="AZ26" s="291">
        <v>0</v>
      </c>
      <c r="BA26" s="291">
        <v>0</v>
      </c>
      <c r="BB26" s="291">
        <v>0</v>
      </c>
      <c r="BC26" s="291">
        <v>0</v>
      </c>
      <c r="BD26" s="291">
        <v>0</v>
      </c>
      <c r="BE26" s="291" t="s">
        <v>552</v>
      </c>
      <c r="BF26" s="291" t="s">
        <v>552</v>
      </c>
      <c r="BG26" s="291" t="s">
        <v>552</v>
      </c>
      <c r="BH26" s="291" t="s">
        <v>552</v>
      </c>
      <c r="BI26" s="291" t="s">
        <v>552</v>
      </c>
      <c r="BJ26" s="291" t="s">
        <v>552</v>
      </c>
      <c r="BK26" s="291" t="s">
        <v>552</v>
      </c>
      <c r="BL26" s="291" t="s">
        <v>552</v>
      </c>
      <c r="BM26" s="291" t="s">
        <v>552</v>
      </c>
      <c r="BN26" s="291">
        <v>0</v>
      </c>
      <c r="BO26" s="291">
        <f t="shared" si="29"/>
        <v>118</v>
      </c>
      <c r="BP26" s="291">
        <v>0</v>
      </c>
      <c r="BQ26" s="291">
        <v>0</v>
      </c>
      <c r="BR26" s="291">
        <v>0</v>
      </c>
      <c r="BS26" s="291">
        <v>0</v>
      </c>
      <c r="BT26" s="291">
        <v>0</v>
      </c>
      <c r="BU26" s="291">
        <v>0</v>
      </c>
      <c r="BV26" s="291">
        <v>0</v>
      </c>
      <c r="BW26" s="291">
        <v>0</v>
      </c>
      <c r="BX26" s="291">
        <v>0</v>
      </c>
      <c r="BY26" s="291">
        <v>0</v>
      </c>
      <c r="BZ26" s="291">
        <v>118</v>
      </c>
      <c r="CA26" s="291">
        <v>0</v>
      </c>
      <c r="CB26" s="291" t="s">
        <v>552</v>
      </c>
      <c r="CC26" s="291" t="s">
        <v>552</v>
      </c>
      <c r="CD26" s="291" t="s">
        <v>552</v>
      </c>
      <c r="CE26" s="291" t="s">
        <v>552</v>
      </c>
      <c r="CF26" s="291" t="s">
        <v>552</v>
      </c>
      <c r="CG26" s="291" t="s">
        <v>552</v>
      </c>
      <c r="CH26" s="291" t="s">
        <v>552</v>
      </c>
      <c r="CI26" s="291">
        <v>0</v>
      </c>
      <c r="CJ26" s="291">
        <f t="shared" si="30"/>
        <v>0</v>
      </c>
      <c r="CK26" s="291">
        <v>0</v>
      </c>
      <c r="CL26" s="291">
        <v>0</v>
      </c>
      <c r="CM26" s="291">
        <v>0</v>
      </c>
      <c r="CN26" s="291">
        <v>0</v>
      </c>
      <c r="CO26" s="291">
        <v>0</v>
      </c>
      <c r="CP26" s="291">
        <v>0</v>
      </c>
      <c r="CQ26" s="291">
        <v>0</v>
      </c>
      <c r="CR26" s="291">
        <v>0</v>
      </c>
      <c r="CS26" s="291">
        <v>0</v>
      </c>
      <c r="CT26" s="291">
        <v>0</v>
      </c>
      <c r="CU26" s="291">
        <v>0</v>
      </c>
      <c r="CV26" s="291">
        <v>0</v>
      </c>
      <c r="CW26" s="291" t="s">
        <v>552</v>
      </c>
      <c r="CX26" s="291" t="s">
        <v>552</v>
      </c>
      <c r="CY26" s="291" t="s">
        <v>552</v>
      </c>
      <c r="CZ26" s="291" t="s">
        <v>552</v>
      </c>
      <c r="DA26" s="291" t="s">
        <v>552</v>
      </c>
      <c r="DB26" s="291" t="s">
        <v>552</v>
      </c>
      <c r="DC26" s="291" t="s">
        <v>552</v>
      </c>
      <c r="DD26" s="291">
        <v>0</v>
      </c>
      <c r="DE26" s="291">
        <f t="shared" si="31"/>
        <v>0</v>
      </c>
      <c r="DF26" s="291">
        <v>0</v>
      </c>
      <c r="DG26" s="291">
        <v>0</v>
      </c>
      <c r="DH26" s="291">
        <v>0</v>
      </c>
      <c r="DI26" s="291">
        <v>0</v>
      </c>
      <c r="DJ26" s="291">
        <v>0</v>
      </c>
      <c r="DK26" s="291">
        <v>0</v>
      </c>
      <c r="DL26" s="291">
        <v>0</v>
      </c>
      <c r="DM26" s="291">
        <v>0</v>
      </c>
      <c r="DN26" s="291">
        <v>0</v>
      </c>
      <c r="DO26" s="291">
        <v>0</v>
      </c>
      <c r="DP26" s="291">
        <v>0</v>
      </c>
      <c r="DQ26" s="291">
        <v>0</v>
      </c>
      <c r="DR26" s="291" t="s">
        <v>552</v>
      </c>
      <c r="DS26" s="291" t="s">
        <v>552</v>
      </c>
      <c r="DT26" s="291">
        <v>0</v>
      </c>
      <c r="DU26" s="291" t="s">
        <v>552</v>
      </c>
      <c r="DV26" s="291" t="s">
        <v>552</v>
      </c>
      <c r="DW26" s="291" t="s">
        <v>552</v>
      </c>
      <c r="DX26" s="291" t="s">
        <v>552</v>
      </c>
      <c r="DY26" s="291">
        <v>0</v>
      </c>
      <c r="DZ26" s="291">
        <f t="shared" si="32"/>
        <v>0</v>
      </c>
      <c r="EA26" s="291">
        <v>0</v>
      </c>
      <c r="EB26" s="291">
        <v>0</v>
      </c>
      <c r="EC26" s="291">
        <v>0</v>
      </c>
      <c r="ED26" s="291">
        <v>0</v>
      </c>
      <c r="EE26" s="291">
        <v>0</v>
      </c>
      <c r="EF26" s="291">
        <v>0</v>
      </c>
      <c r="EG26" s="291">
        <v>0</v>
      </c>
      <c r="EH26" s="291">
        <v>0</v>
      </c>
      <c r="EI26" s="291">
        <v>0</v>
      </c>
      <c r="EJ26" s="291">
        <v>0</v>
      </c>
      <c r="EK26" s="291" t="s">
        <v>552</v>
      </c>
      <c r="EL26" s="291" t="s">
        <v>552</v>
      </c>
      <c r="EM26" s="291" t="s">
        <v>552</v>
      </c>
      <c r="EN26" s="291">
        <v>0</v>
      </c>
      <c r="EO26" s="291">
        <v>0</v>
      </c>
      <c r="EP26" s="291" t="s">
        <v>552</v>
      </c>
      <c r="EQ26" s="291" t="s">
        <v>552</v>
      </c>
      <c r="ER26" s="291" t="s">
        <v>552</v>
      </c>
      <c r="ES26" s="291">
        <v>0</v>
      </c>
      <c r="ET26" s="291">
        <v>0</v>
      </c>
      <c r="EU26" s="291">
        <f t="shared" si="33"/>
        <v>889</v>
      </c>
      <c r="EV26" s="291">
        <v>298</v>
      </c>
      <c r="EW26" s="291">
        <v>3</v>
      </c>
      <c r="EX26" s="291">
        <v>41</v>
      </c>
      <c r="EY26" s="291">
        <v>243</v>
      </c>
      <c r="EZ26" s="291">
        <v>154</v>
      </c>
      <c r="FA26" s="291">
        <v>30</v>
      </c>
      <c r="FB26" s="291">
        <v>0</v>
      </c>
      <c r="FC26" s="291">
        <v>92</v>
      </c>
      <c r="FD26" s="291">
        <v>0</v>
      </c>
      <c r="FE26" s="291">
        <v>23</v>
      </c>
      <c r="FF26" s="291">
        <v>0</v>
      </c>
      <c r="FG26" s="291">
        <v>0</v>
      </c>
      <c r="FH26" s="291" t="s">
        <v>552</v>
      </c>
      <c r="FI26" s="291" t="s">
        <v>552</v>
      </c>
      <c r="FJ26" s="291" t="s">
        <v>552</v>
      </c>
      <c r="FK26" s="291">
        <v>0</v>
      </c>
      <c r="FL26" s="291">
        <v>0</v>
      </c>
      <c r="FM26" s="291">
        <v>0</v>
      </c>
      <c r="FN26" s="291">
        <v>0</v>
      </c>
      <c r="FO26" s="291">
        <v>5</v>
      </c>
    </row>
    <row r="27" spans="1:171" s="282" customFormat="1" ht="12" customHeight="1">
      <c r="A27" s="277" t="s">
        <v>561</v>
      </c>
      <c r="B27" s="278" t="s">
        <v>599</v>
      </c>
      <c r="C27" s="277" t="s">
        <v>600</v>
      </c>
      <c r="D27" s="291">
        <f t="shared" si="35"/>
        <v>0</v>
      </c>
      <c r="E27" s="291">
        <f t="shared" si="35"/>
        <v>0</v>
      </c>
      <c r="F27" s="291">
        <f t="shared" si="35"/>
        <v>0</v>
      </c>
      <c r="G27" s="291">
        <f t="shared" si="35"/>
        <v>0</v>
      </c>
      <c r="H27" s="291">
        <f t="shared" si="35"/>
        <v>0</v>
      </c>
      <c r="I27" s="291">
        <f t="shared" si="35"/>
        <v>0</v>
      </c>
      <c r="J27" s="291">
        <f t="shared" si="35"/>
        <v>0</v>
      </c>
      <c r="K27" s="291">
        <f t="shared" si="35"/>
        <v>0</v>
      </c>
      <c r="L27" s="291">
        <f t="shared" si="35"/>
        <v>0</v>
      </c>
      <c r="M27" s="291">
        <f t="shared" si="35"/>
        <v>0</v>
      </c>
      <c r="N27" s="291">
        <f t="shared" si="35"/>
        <v>0</v>
      </c>
      <c r="O27" s="291">
        <f t="shared" si="35"/>
        <v>0</v>
      </c>
      <c r="P27" s="291">
        <f t="shared" si="35"/>
        <v>0</v>
      </c>
      <c r="Q27" s="291">
        <f t="shared" si="35"/>
        <v>0</v>
      </c>
      <c r="R27" s="291">
        <f t="shared" si="35"/>
        <v>0</v>
      </c>
      <c r="S27" s="291">
        <f t="shared" si="21"/>
        <v>0</v>
      </c>
      <c r="T27" s="291">
        <f t="shared" si="22"/>
        <v>0</v>
      </c>
      <c r="U27" s="291">
        <f t="shared" si="23"/>
        <v>0</v>
      </c>
      <c r="V27" s="291">
        <f t="shared" si="24"/>
        <v>0</v>
      </c>
      <c r="W27" s="291">
        <f t="shared" si="25"/>
        <v>0</v>
      </c>
      <c r="X27" s="291">
        <f t="shared" si="26"/>
        <v>0</v>
      </c>
      <c r="Y27" s="291">
        <f t="shared" si="27"/>
        <v>0</v>
      </c>
      <c r="Z27" s="291">
        <v>0</v>
      </c>
      <c r="AA27" s="291">
        <v>0</v>
      </c>
      <c r="AB27" s="291">
        <v>0</v>
      </c>
      <c r="AC27" s="291">
        <v>0</v>
      </c>
      <c r="AD27" s="291">
        <v>0</v>
      </c>
      <c r="AE27" s="291">
        <v>0</v>
      </c>
      <c r="AF27" s="291">
        <v>0</v>
      </c>
      <c r="AG27" s="291">
        <v>0</v>
      </c>
      <c r="AH27" s="291">
        <v>0</v>
      </c>
      <c r="AI27" s="291">
        <v>0</v>
      </c>
      <c r="AJ27" s="291" t="s">
        <v>552</v>
      </c>
      <c r="AK27" s="291" t="s">
        <v>552</v>
      </c>
      <c r="AL27" s="291">
        <v>0</v>
      </c>
      <c r="AM27" s="291" t="s">
        <v>552</v>
      </c>
      <c r="AN27" s="291" t="s">
        <v>552</v>
      </c>
      <c r="AO27" s="291">
        <v>0</v>
      </c>
      <c r="AP27" s="291" t="s">
        <v>552</v>
      </c>
      <c r="AQ27" s="291">
        <v>0</v>
      </c>
      <c r="AR27" s="291" t="s">
        <v>552</v>
      </c>
      <c r="AS27" s="291">
        <v>0</v>
      </c>
      <c r="AT27" s="291">
        <f t="shared" si="28"/>
        <v>0</v>
      </c>
      <c r="AU27" s="291">
        <v>0</v>
      </c>
      <c r="AV27" s="291">
        <v>0</v>
      </c>
      <c r="AW27" s="291">
        <v>0</v>
      </c>
      <c r="AX27" s="291">
        <v>0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1">
        <v>0</v>
      </c>
      <c r="BE27" s="291" t="s">
        <v>552</v>
      </c>
      <c r="BF27" s="291" t="s">
        <v>552</v>
      </c>
      <c r="BG27" s="291" t="s">
        <v>552</v>
      </c>
      <c r="BH27" s="291" t="s">
        <v>552</v>
      </c>
      <c r="BI27" s="291" t="s">
        <v>552</v>
      </c>
      <c r="BJ27" s="291" t="s">
        <v>552</v>
      </c>
      <c r="BK27" s="291" t="s">
        <v>552</v>
      </c>
      <c r="BL27" s="291" t="s">
        <v>552</v>
      </c>
      <c r="BM27" s="291" t="s">
        <v>552</v>
      </c>
      <c r="BN27" s="291">
        <v>0</v>
      </c>
      <c r="BO27" s="291">
        <f t="shared" si="29"/>
        <v>0</v>
      </c>
      <c r="BP27" s="291">
        <v>0</v>
      </c>
      <c r="BQ27" s="291">
        <v>0</v>
      </c>
      <c r="BR27" s="291">
        <v>0</v>
      </c>
      <c r="BS27" s="291">
        <v>0</v>
      </c>
      <c r="BT27" s="291">
        <v>0</v>
      </c>
      <c r="BU27" s="291">
        <v>0</v>
      </c>
      <c r="BV27" s="291">
        <v>0</v>
      </c>
      <c r="BW27" s="291">
        <v>0</v>
      </c>
      <c r="BX27" s="291">
        <v>0</v>
      </c>
      <c r="BY27" s="291">
        <v>0</v>
      </c>
      <c r="BZ27" s="291">
        <v>0</v>
      </c>
      <c r="CA27" s="291">
        <v>0</v>
      </c>
      <c r="CB27" s="291" t="s">
        <v>552</v>
      </c>
      <c r="CC27" s="291" t="s">
        <v>552</v>
      </c>
      <c r="CD27" s="291" t="s">
        <v>552</v>
      </c>
      <c r="CE27" s="291" t="s">
        <v>552</v>
      </c>
      <c r="CF27" s="291" t="s">
        <v>552</v>
      </c>
      <c r="CG27" s="291" t="s">
        <v>552</v>
      </c>
      <c r="CH27" s="291" t="s">
        <v>552</v>
      </c>
      <c r="CI27" s="291">
        <v>0</v>
      </c>
      <c r="CJ27" s="291">
        <f t="shared" si="30"/>
        <v>0</v>
      </c>
      <c r="CK27" s="291">
        <v>0</v>
      </c>
      <c r="CL27" s="291">
        <v>0</v>
      </c>
      <c r="CM27" s="291">
        <v>0</v>
      </c>
      <c r="CN27" s="291">
        <v>0</v>
      </c>
      <c r="CO27" s="291">
        <v>0</v>
      </c>
      <c r="CP27" s="291">
        <v>0</v>
      </c>
      <c r="CQ27" s="291">
        <v>0</v>
      </c>
      <c r="CR27" s="291">
        <v>0</v>
      </c>
      <c r="CS27" s="291">
        <v>0</v>
      </c>
      <c r="CT27" s="291">
        <v>0</v>
      </c>
      <c r="CU27" s="291">
        <v>0</v>
      </c>
      <c r="CV27" s="291">
        <v>0</v>
      </c>
      <c r="CW27" s="291" t="s">
        <v>552</v>
      </c>
      <c r="CX27" s="291" t="s">
        <v>552</v>
      </c>
      <c r="CY27" s="291" t="s">
        <v>552</v>
      </c>
      <c r="CZ27" s="291" t="s">
        <v>552</v>
      </c>
      <c r="DA27" s="291" t="s">
        <v>552</v>
      </c>
      <c r="DB27" s="291" t="s">
        <v>552</v>
      </c>
      <c r="DC27" s="291" t="s">
        <v>552</v>
      </c>
      <c r="DD27" s="291">
        <v>0</v>
      </c>
      <c r="DE27" s="291">
        <f t="shared" si="31"/>
        <v>0</v>
      </c>
      <c r="DF27" s="291">
        <v>0</v>
      </c>
      <c r="DG27" s="291">
        <v>0</v>
      </c>
      <c r="DH27" s="291">
        <v>0</v>
      </c>
      <c r="DI27" s="291">
        <v>0</v>
      </c>
      <c r="DJ27" s="291">
        <v>0</v>
      </c>
      <c r="DK27" s="291">
        <v>0</v>
      </c>
      <c r="DL27" s="291">
        <v>0</v>
      </c>
      <c r="DM27" s="291">
        <v>0</v>
      </c>
      <c r="DN27" s="291">
        <v>0</v>
      </c>
      <c r="DO27" s="291">
        <v>0</v>
      </c>
      <c r="DP27" s="291">
        <v>0</v>
      </c>
      <c r="DQ27" s="291">
        <v>0</v>
      </c>
      <c r="DR27" s="291" t="s">
        <v>552</v>
      </c>
      <c r="DS27" s="291" t="s">
        <v>552</v>
      </c>
      <c r="DT27" s="291">
        <v>0</v>
      </c>
      <c r="DU27" s="291" t="s">
        <v>552</v>
      </c>
      <c r="DV27" s="291" t="s">
        <v>552</v>
      </c>
      <c r="DW27" s="291" t="s">
        <v>552</v>
      </c>
      <c r="DX27" s="291" t="s">
        <v>552</v>
      </c>
      <c r="DY27" s="291">
        <v>0</v>
      </c>
      <c r="DZ27" s="291">
        <f t="shared" si="32"/>
        <v>0</v>
      </c>
      <c r="EA27" s="291">
        <v>0</v>
      </c>
      <c r="EB27" s="291">
        <v>0</v>
      </c>
      <c r="EC27" s="291">
        <v>0</v>
      </c>
      <c r="ED27" s="291">
        <v>0</v>
      </c>
      <c r="EE27" s="291">
        <v>0</v>
      </c>
      <c r="EF27" s="291">
        <v>0</v>
      </c>
      <c r="EG27" s="291">
        <v>0</v>
      </c>
      <c r="EH27" s="291">
        <v>0</v>
      </c>
      <c r="EI27" s="291">
        <v>0</v>
      </c>
      <c r="EJ27" s="291">
        <v>0</v>
      </c>
      <c r="EK27" s="291" t="s">
        <v>552</v>
      </c>
      <c r="EL27" s="291" t="s">
        <v>552</v>
      </c>
      <c r="EM27" s="291" t="s">
        <v>552</v>
      </c>
      <c r="EN27" s="291">
        <v>0</v>
      </c>
      <c r="EO27" s="291">
        <v>0</v>
      </c>
      <c r="EP27" s="291" t="s">
        <v>552</v>
      </c>
      <c r="EQ27" s="291" t="s">
        <v>552</v>
      </c>
      <c r="ER27" s="291" t="s">
        <v>552</v>
      </c>
      <c r="ES27" s="291">
        <v>0</v>
      </c>
      <c r="ET27" s="291">
        <v>0</v>
      </c>
      <c r="EU27" s="291">
        <f t="shared" si="33"/>
        <v>0</v>
      </c>
      <c r="EV27" s="291">
        <v>0</v>
      </c>
      <c r="EW27" s="291">
        <v>0</v>
      </c>
      <c r="EX27" s="291">
        <v>0</v>
      </c>
      <c r="EY27" s="291">
        <v>0</v>
      </c>
      <c r="EZ27" s="291">
        <v>0</v>
      </c>
      <c r="FA27" s="291">
        <v>0</v>
      </c>
      <c r="FB27" s="291">
        <v>0</v>
      </c>
      <c r="FC27" s="291">
        <v>0</v>
      </c>
      <c r="FD27" s="291">
        <v>0</v>
      </c>
      <c r="FE27" s="291">
        <v>0</v>
      </c>
      <c r="FF27" s="291">
        <v>0</v>
      </c>
      <c r="FG27" s="291">
        <v>0</v>
      </c>
      <c r="FH27" s="291" t="s">
        <v>552</v>
      </c>
      <c r="FI27" s="291" t="s">
        <v>552</v>
      </c>
      <c r="FJ27" s="291" t="s">
        <v>552</v>
      </c>
      <c r="FK27" s="291">
        <v>0</v>
      </c>
      <c r="FL27" s="291">
        <v>0</v>
      </c>
      <c r="FM27" s="291">
        <v>0</v>
      </c>
      <c r="FN27" s="291">
        <v>0</v>
      </c>
      <c r="FO27" s="291">
        <v>0</v>
      </c>
    </row>
    <row r="28" spans="1:171" s="282" customFormat="1" ht="12" customHeight="1">
      <c r="A28" s="277" t="s">
        <v>561</v>
      </c>
      <c r="B28" s="278" t="s">
        <v>601</v>
      </c>
      <c r="C28" s="277" t="s">
        <v>602</v>
      </c>
      <c r="D28" s="291">
        <f t="shared" si="35"/>
        <v>130</v>
      </c>
      <c r="E28" s="291">
        <f t="shared" si="35"/>
        <v>6</v>
      </c>
      <c r="F28" s="291">
        <f t="shared" si="35"/>
        <v>0</v>
      </c>
      <c r="G28" s="291">
        <f t="shared" si="35"/>
        <v>0</v>
      </c>
      <c r="H28" s="291">
        <f t="shared" si="35"/>
        <v>41</v>
      </c>
      <c r="I28" s="291">
        <f t="shared" si="35"/>
        <v>0</v>
      </c>
      <c r="J28" s="291">
        <f t="shared" si="35"/>
        <v>1</v>
      </c>
      <c r="K28" s="291">
        <f t="shared" si="35"/>
        <v>0</v>
      </c>
      <c r="L28" s="291">
        <f t="shared" si="35"/>
        <v>0</v>
      </c>
      <c r="M28" s="291">
        <f t="shared" si="35"/>
        <v>0</v>
      </c>
      <c r="N28" s="291">
        <f t="shared" si="35"/>
        <v>0</v>
      </c>
      <c r="O28" s="291">
        <f t="shared" si="35"/>
        <v>82</v>
      </c>
      <c r="P28" s="291">
        <f t="shared" si="35"/>
        <v>0</v>
      </c>
      <c r="Q28" s="291">
        <f t="shared" si="35"/>
        <v>0</v>
      </c>
      <c r="R28" s="291">
        <f t="shared" si="35"/>
        <v>0</v>
      </c>
      <c r="S28" s="291">
        <f t="shared" si="21"/>
        <v>0</v>
      </c>
      <c r="T28" s="291">
        <f t="shared" si="22"/>
        <v>0</v>
      </c>
      <c r="U28" s="291">
        <f t="shared" si="23"/>
        <v>0</v>
      </c>
      <c r="V28" s="291">
        <f t="shared" si="24"/>
        <v>0</v>
      </c>
      <c r="W28" s="291">
        <f t="shared" si="25"/>
        <v>0</v>
      </c>
      <c r="X28" s="291">
        <f t="shared" si="26"/>
        <v>0</v>
      </c>
      <c r="Y28" s="291">
        <f t="shared" si="27"/>
        <v>7</v>
      </c>
      <c r="Z28" s="291">
        <v>6</v>
      </c>
      <c r="AA28" s="291">
        <v>0</v>
      </c>
      <c r="AB28" s="291">
        <v>0</v>
      </c>
      <c r="AC28" s="291">
        <v>0</v>
      </c>
      <c r="AD28" s="291">
        <v>0</v>
      </c>
      <c r="AE28" s="291">
        <v>1</v>
      </c>
      <c r="AF28" s="291">
        <v>0</v>
      </c>
      <c r="AG28" s="291">
        <v>0</v>
      </c>
      <c r="AH28" s="291">
        <v>0</v>
      </c>
      <c r="AI28" s="291">
        <v>0</v>
      </c>
      <c r="AJ28" s="291" t="s">
        <v>552</v>
      </c>
      <c r="AK28" s="291" t="s">
        <v>552</v>
      </c>
      <c r="AL28" s="291">
        <v>0</v>
      </c>
      <c r="AM28" s="291" t="s">
        <v>552</v>
      </c>
      <c r="AN28" s="291" t="s">
        <v>552</v>
      </c>
      <c r="AO28" s="291">
        <v>0</v>
      </c>
      <c r="AP28" s="291" t="s">
        <v>552</v>
      </c>
      <c r="AQ28" s="291">
        <v>0</v>
      </c>
      <c r="AR28" s="291" t="s">
        <v>552</v>
      </c>
      <c r="AS28" s="291">
        <v>0</v>
      </c>
      <c r="AT28" s="291">
        <f t="shared" si="28"/>
        <v>41</v>
      </c>
      <c r="AU28" s="291">
        <v>0</v>
      </c>
      <c r="AV28" s="291">
        <v>0</v>
      </c>
      <c r="AW28" s="291">
        <v>0</v>
      </c>
      <c r="AX28" s="291">
        <v>41</v>
      </c>
      <c r="AY28" s="291">
        <v>0</v>
      </c>
      <c r="AZ28" s="291">
        <v>0</v>
      </c>
      <c r="BA28" s="291">
        <v>0</v>
      </c>
      <c r="BB28" s="291">
        <v>0</v>
      </c>
      <c r="BC28" s="291">
        <v>0</v>
      </c>
      <c r="BD28" s="291">
        <v>0</v>
      </c>
      <c r="BE28" s="291" t="s">
        <v>552</v>
      </c>
      <c r="BF28" s="291" t="s">
        <v>552</v>
      </c>
      <c r="BG28" s="291" t="s">
        <v>552</v>
      </c>
      <c r="BH28" s="291" t="s">
        <v>552</v>
      </c>
      <c r="BI28" s="291" t="s">
        <v>552</v>
      </c>
      <c r="BJ28" s="291" t="s">
        <v>552</v>
      </c>
      <c r="BK28" s="291" t="s">
        <v>552</v>
      </c>
      <c r="BL28" s="291" t="s">
        <v>552</v>
      </c>
      <c r="BM28" s="291" t="s">
        <v>552</v>
      </c>
      <c r="BN28" s="291">
        <v>0</v>
      </c>
      <c r="BO28" s="291">
        <f t="shared" si="29"/>
        <v>82</v>
      </c>
      <c r="BP28" s="291">
        <v>0</v>
      </c>
      <c r="BQ28" s="291">
        <v>0</v>
      </c>
      <c r="BR28" s="291">
        <v>0</v>
      </c>
      <c r="BS28" s="291">
        <v>0</v>
      </c>
      <c r="BT28" s="291">
        <v>0</v>
      </c>
      <c r="BU28" s="291">
        <v>0</v>
      </c>
      <c r="BV28" s="291">
        <v>0</v>
      </c>
      <c r="BW28" s="291">
        <v>0</v>
      </c>
      <c r="BX28" s="291">
        <v>0</v>
      </c>
      <c r="BY28" s="291">
        <v>0</v>
      </c>
      <c r="BZ28" s="291">
        <v>82</v>
      </c>
      <c r="CA28" s="291">
        <v>0</v>
      </c>
      <c r="CB28" s="291" t="s">
        <v>552</v>
      </c>
      <c r="CC28" s="291" t="s">
        <v>552</v>
      </c>
      <c r="CD28" s="291" t="s">
        <v>552</v>
      </c>
      <c r="CE28" s="291" t="s">
        <v>552</v>
      </c>
      <c r="CF28" s="291" t="s">
        <v>552</v>
      </c>
      <c r="CG28" s="291" t="s">
        <v>552</v>
      </c>
      <c r="CH28" s="291" t="s">
        <v>552</v>
      </c>
      <c r="CI28" s="291">
        <v>0</v>
      </c>
      <c r="CJ28" s="291">
        <f t="shared" si="30"/>
        <v>0</v>
      </c>
      <c r="CK28" s="291">
        <v>0</v>
      </c>
      <c r="CL28" s="291">
        <v>0</v>
      </c>
      <c r="CM28" s="291">
        <v>0</v>
      </c>
      <c r="CN28" s="291">
        <v>0</v>
      </c>
      <c r="CO28" s="291">
        <v>0</v>
      </c>
      <c r="CP28" s="291">
        <v>0</v>
      </c>
      <c r="CQ28" s="291">
        <v>0</v>
      </c>
      <c r="CR28" s="291">
        <v>0</v>
      </c>
      <c r="CS28" s="291">
        <v>0</v>
      </c>
      <c r="CT28" s="291">
        <v>0</v>
      </c>
      <c r="CU28" s="291">
        <v>0</v>
      </c>
      <c r="CV28" s="291">
        <v>0</v>
      </c>
      <c r="CW28" s="291" t="s">
        <v>552</v>
      </c>
      <c r="CX28" s="291" t="s">
        <v>552</v>
      </c>
      <c r="CY28" s="291" t="s">
        <v>552</v>
      </c>
      <c r="CZ28" s="291" t="s">
        <v>552</v>
      </c>
      <c r="DA28" s="291" t="s">
        <v>552</v>
      </c>
      <c r="DB28" s="291" t="s">
        <v>552</v>
      </c>
      <c r="DC28" s="291" t="s">
        <v>552</v>
      </c>
      <c r="DD28" s="291">
        <v>0</v>
      </c>
      <c r="DE28" s="291">
        <f t="shared" si="31"/>
        <v>0</v>
      </c>
      <c r="DF28" s="291">
        <v>0</v>
      </c>
      <c r="DG28" s="291">
        <v>0</v>
      </c>
      <c r="DH28" s="291">
        <v>0</v>
      </c>
      <c r="DI28" s="291">
        <v>0</v>
      </c>
      <c r="DJ28" s="291">
        <v>0</v>
      </c>
      <c r="DK28" s="291">
        <v>0</v>
      </c>
      <c r="DL28" s="291">
        <v>0</v>
      </c>
      <c r="DM28" s="291">
        <v>0</v>
      </c>
      <c r="DN28" s="291">
        <v>0</v>
      </c>
      <c r="DO28" s="291">
        <v>0</v>
      </c>
      <c r="DP28" s="291">
        <v>0</v>
      </c>
      <c r="DQ28" s="291">
        <v>0</v>
      </c>
      <c r="DR28" s="291" t="s">
        <v>552</v>
      </c>
      <c r="DS28" s="291" t="s">
        <v>552</v>
      </c>
      <c r="DT28" s="291">
        <v>0</v>
      </c>
      <c r="DU28" s="291" t="s">
        <v>552</v>
      </c>
      <c r="DV28" s="291" t="s">
        <v>552</v>
      </c>
      <c r="DW28" s="291" t="s">
        <v>552</v>
      </c>
      <c r="DX28" s="291" t="s">
        <v>552</v>
      </c>
      <c r="DY28" s="291">
        <v>0</v>
      </c>
      <c r="DZ28" s="291">
        <f t="shared" si="32"/>
        <v>0</v>
      </c>
      <c r="EA28" s="291">
        <v>0</v>
      </c>
      <c r="EB28" s="291">
        <v>0</v>
      </c>
      <c r="EC28" s="291">
        <v>0</v>
      </c>
      <c r="ED28" s="291">
        <v>0</v>
      </c>
      <c r="EE28" s="291">
        <v>0</v>
      </c>
      <c r="EF28" s="291">
        <v>0</v>
      </c>
      <c r="EG28" s="291">
        <v>0</v>
      </c>
      <c r="EH28" s="291">
        <v>0</v>
      </c>
      <c r="EI28" s="291">
        <v>0</v>
      </c>
      <c r="EJ28" s="291">
        <v>0</v>
      </c>
      <c r="EK28" s="291" t="s">
        <v>552</v>
      </c>
      <c r="EL28" s="291" t="s">
        <v>552</v>
      </c>
      <c r="EM28" s="291" t="s">
        <v>552</v>
      </c>
      <c r="EN28" s="291">
        <v>0</v>
      </c>
      <c r="EO28" s="291">
        <v>0</v>
      </c>
      <c r="EP28" s="291" t="s">
        <v>552</v>
      </c>
      <c r="EQ28" s="291" t="s">
        <v>552</v>
      </c>
      <c r="ER28" s="291" t="s">
        <v>552</v>
      </c>
      <c r="ES28" s="291">
        <v>0</v>
      </c>
      <c r="ET28" s="291">
        <v>0</v>
      </c>
      <c r="EU28" s="291">
        <f t="shared" si="33"/>
        <v>0</v>
      </c>
      <c r="EV28" s="291">
        <v>0</v>
      </c>
      <c r="EW28" s="291">
        <v>0</v>
      </c>
      <c r="EX28" s="291">
        <v>0</v>
      </c>
      <c r="EY28" s="291">
        <v>0</v>
      </c>
      <c r="EZ28" s="291">
        <v>0</v>
      </c>
      <c r="FA28" s="291">
        <v>0</v>
      </c>
      <c r="FB28" s="291">
        <v>0</v>
      </c>
      <c r="FC28" s="291">
        <v>0</v>
      </c>
      <c r="FD28" s="291">
        <v>0</v>
      </c>
      <c r="FE28" s="291">
        <v>0</v>
      </c>
      <c r="FF28" s="291">
        <v>0</v>
      </c>
      <c r="FG28" s="291">
        <v>0</v>
      </c>
      <c r="FH28" s="291" t="s">
        <v>552</v>
      </c>
      <c r="FI28" s="291" t="s">
        <v>552</v>
      </c>
      <c r="FJ28" s="291" t="s">
        <v>552</v>
      </c>
      <c r="FK28" s="291">
        <v>0</v>
      </c>
      <c r="FL28" s="291">
        <v>0</v>
      </c>
      <c r="FM28" s="291">
        <v>0</v>
      </c>
      <c r="FN28" s="291">
        <v>0</v>
      </c>
      <c r="FO28" s="291">
        <v>0</v>
      </c>
    </row>
    <row r="29" spans="1:171" s="282" customFormat="1" ht="12" customHeight="1">
      <c r="A29" s="277" t="s">
        <v>561</v>
      </c>
      <c r="B29" s="278" t="s">
        <v>603</v>
      </c>
      <c r="C29" s="277" t="s">
        <v>604</v>
      </c>
      <c r="D29" s="291">
        <f t="shared" si="35"/>
        <v>131</v>
      </c>
      <c r="E29" s="291">
        <f t="shared" si="35"/>
        <v>0</v>
      </c>
      <c r="F29" s="291">
        <f t="shared" si="35"/>
        <v>0</v>
      </c>
      <c r="G29" s="291">
        <f t="shared" si="35"/>
        <v>0</v>
      </c>
      <c r="H29" s="291">
        <f t="shared" si="35"/>
        <v>40</v>
      </c>
      <c r="I29" s="291">
        <f t="shared" si="35"/>
        <v>54</v>
      </c>
      <c r="J29" s="291">
        <f t="shared" si="35"/>
        <v>14</v>
      </c>
      <c r="K29" s="291">
        <f t="shared" si="35"/>
        <v>0</v>
      </c>
      <c r="L29" s="291">
        <f t="shared" si="35"/>
        <v>23</v>
      </c>
      <c r="M29" s="291">
        <f t="shared" si="35"/>
        <v>0</v>
      </c>
      <c r="N29" s="291">
        <f t="shared" si="35"/>
        <v>0</v>
      </c>
      <c r="O29" s="291">
        <f t="shared" si="35"/>
        <v>0</v>
      </c>
      <c r="P29" s="291">
        <f t="shared" si="35"/>
        <v>0</v>
      </c>
      <c r="Q29" s="291">
        <f t="shared" si="35"/>
        <v>0</v>
      </c>
      <c r="R29" s="291">
        <f t="shared" si="35"/>
        <v>0</v>
      </c>
      <c r="S29" s="291">
        <f t="shared" si="21"/>
        <v>0</v>
      </c>
      <c r="T29" s="291">
        <f t="shared" si="22"/>
        <v>0</v>
      </c>
      <c r="U29" s="291">
        <f t="shared" si="23"/>
        <v>0</v>
      </c>
      <c r="V29" s="291">
        <f t="shared" si="24"/>
        <v>0</v>
      </c>
      <c r="W29" s="291">
        <f t="shared" si="25"/>
        <v>0</v>
      </c>
      <c r="X29" s="291">
        <f t="shared" si="26"/>
        <v>0</v>
      </c>
      <c r="Y29" s="291">
        <f t="shared" si="27"/>
        <v>0</v>
      </c>
      <c r="Z29" s="291">
        <v>0</v>
      </c>
      <c r="AA29" s="291">
        <v>0</v>
      </c>
      <c r="AB29" s="291">
        <v>0</v>
      </c>
      <c r="AC29" s="291">
        <v>0</v>
      </c>
      <c r="AD29" s="291">
        <v>0</v>
      </c>
      <c r="AE29" s="291">
        <v>0</v>
      </c>
      <c r="AF29" s="291">
        <v>0</v>
      </c>
      <c r="AG29" s="291">
        <v>0</v>
      </c>
      <c r="AH29" s="291">
        <v>0</v>
      </c>
      <c r="AI29" s="291">
        <v>0</v>
      </c>
      <c r="AJ29" s="291" t="s">
        <v>552</v>
      </c>
      <c r="AK29" s="291" t="s">
        <v>552</v>
      </c>
      <c r="AL29" s="291">
        <v>0</v>
      </c>
      <c r="AM29" s="291" t="s">
        <v>552</v>
      </c>
      <c r="AN29" s="291" t="s">
        <v>552</v>
      </c>
      <c r="AO29" s="291">
        <v>0</v>
      </c>
      <c r="AP29" s="291" t="s">
        <v>552</v>
      </c>
      <c r="AQ29" s="291">
        <v>0</v>
      </c>
      <c r="AR29" s="291" t="s">
        <v>552</v>
      </c>
      <c r="AS29" s="291">
        <v>0</v>
      </c>
      <c r="AT29" s="291">
        <f t="shared" si="28"/>
        <v>0</v>
      </c>
      <c r="AU29" s="291">
        <v>0</v>
      </c>
      <c r="AV29" s="291">
        <v>0</v>
      </c>
      <c r="AW29" s="291">
        <v>0</v>
      </c>
      <c r="AX29" s="291">
        <v>0</v>
      </c>
      <c r="AY29" s="291">
        <v>0</v>
      </c>
      <c r="AZ29" s="291">
        <v>0</v>
      </c>
      <c r="BA29" s="291">
        <v>0</v>
      </c>
      <c r="BB29" s="291">
        <v>0</v>
      </c>
      <c r="BC29" s="291">
        <v>0</v>
      </c>
      <c r="BD29" s="291">
        <v>0</v>
      </c>
      <c r="BE29" s="291" t="s">
        <v>552</v>
      </c>
      <c r="BF29" s="291" t="s">
        <v>552</v>
      </c>
      <c r="BG29" s="291" t="s">
        <v>552</v>
      </c>
      <c r="BH29" s="291" t="s">
        <v>552</v>
      </c>
      <c r="BI29" s="291" t="s">
        <v>552</v>
      </c>
      <c r="BJ29" s="291" t="s">
        <v>552</v>
      </c>
      <c r="BK29" s="291" t="s">
        <v>552</v>
      </c>
      <c r="BL29" s="291" t="s">
        <v>552</v>
      </c>
      <c r="BM29" s="291" t="s">
        <v>552</v>
      </c>
      <c r="BN29" s="291">
        <v>0</v>
      </c>
      <c r="BO29" s="291">
        <f t="shared" si="29"/>
        <v>0</v>
      </c>
      <c r="BP29" s="291">
        <v>0</v>
      </c>
      <c r="BQ29" s="291">
        <v>0</v>
      </c>
      <c r="BR29" s="291">
        <v>0</v>
      </c>
      <c r="BS29" s="291">
        <v>0</v>
      </c>
      <c r="BT29" s="291">
        <v>0</v>
      </c>
      <c r="BU29" s="291">
        <v>0</v>
      </c>
      <c r="BV29" s="291">
        <v>0</v>
      </c>
      <c r="BW29" s="291">
        <v>0</v>
      </c>
      <c r="BX29" s="291">
        <v>0</v>
      </c>
      <c r="BY29" s="291">
        <v>0</v>
      </c>
      <c r="BZ29" s="291">
        <v>0</v>
      </c>
      <c r="CA29" s="291">
        <v>0</v>
      </c>
      <c r="CB29" s="291" t="s">
        <v>552</v>
      </c>
      <c r="CC29" s="291" t="s">
        <v>552</v>
      </c>
      <c r="CD29" s="291" t="s">
        <v>552</v>
      </c>
      <c r="CE29" s="291" t="s">
        <v>552</v>
      </c>
      <c r="CF29" s="291" t="s">
        <v>552</v>
      </c>
      <c r="CG29" s="291" t="s">
        <v>552</v>
      </c>
      <c r="CH29" s="291" t="s">
        <v>552</v>
      </c>
      <c r="CI29" s="291">
        <v>0</v>
      </c>
      <c r="CJ29" s="291">
        <f t="shared" si="30"/>
        <v>0</v>
      </c>
      <c r="CK29" s="291">
        <v>0</v>
      </c>
      <c r="CL29" s="291">
        <v>0</v>
      </c>
      <c r="CM29" s="291">
        <v>0</v>
      </c>
      <c r="CN29" s="291">
        <v>0</v>
      </c>
      <c r="CO29" s="291">
        <v>0</v>
      </c>
      <c r="CP29" s="291">
        <v>0</v>
      </c>
      <c r="CQ29" s="291">
        <v>0</v>
      </c>
      <c r="CR29" s="291">
        <v>0</v>
      </c>
      <c r="CS29" s="291">
        <v>0</v>
      </c>
      <c r="CT29" s="291">
        <v>0</v>
      </c>
      <c r="CU29" s="291">
        <v>0</v>
      </c>
      <c r="CV29" s="291">
        <v>0</v>
      </c>
      <c r="CW29" s="291" t="s">
        <v>552</v>
      </c>
      <c r="CX29" s="291" t="s">
        <v>552</v>
      </c>
      <c r="CY29" s="291" t="s">
        <v>552</v>
      </c>
      <c r="CZ29" s="291" t="s">
        <v>552</v>
      </c>
      <c r="DA29" s="291" t="s">
        <v>552</v>
      </c>
      <c r="DB29" s="291" t="s">
        <v>552</v>
      </c>
      <c r="DC29" s="291" t="s">
        <v>552</v>
      </c>
      <c r="DD29" s="291">
        <v>0</v>
      </c>
      <c r="DE29" s="291">
        <f t="shared" si="31"/>
        <v>0</v>
      </c>
      <c r="DF29" s="291">
        <v>0</v>
      </c>
      <c r="DG29" s="291">
        <v>0</v>
      </c>
      <c r="DH29" s="291">
        <v>0</v>
      </c>
      <c r="DI29" s="291">
        <v>0</v>
      </c>
      <c r="DJ29" s="291">
        <v>0</v>
      </c>
      <c r="DK29" s="291">
        <v>0</v>
      </c>
      <c r="DL29" s="291">
        <v>0</v>
      </c>
      <c r="DM29" s="291">
        <v>0</v>
      </c>
      <c r="DN29" s="291">
        <v>0</v>
      </c>
      <c r="DO29" s="291">
        <v>0</v>
      </c>
      <c r="DP29" s="291">
        <v>0</v>
      </c>
      <c r="DQ29" s="291">
        <v>0</v>
      </c>
      <c r="DR29" s="291" t="s">
        <v>552</v>
      </c>
      <c r="DS29" s="291" t="s">
        <v>552</v>
      </c>
      <c r="DT29" s="291">
        <v>0</v>
      </c>
      <c r="DU29" s="291" t="s">
        <v>552</v>
      </c>
      <c r="DV29" s="291" t="s">
        <v>552</v>
      </c>
      <c r="DW29" s="291" t="s">
        <v>552</v>
      </c>
      <c r="DX29" s="291" t="s">
        <v>552</v>
      </c>
      <c r="DY29" s="291">
        <v>0</v>
      </c>
      <c r="DZ29" s="291">
        <f t="shared" si="32"/>
        <v>0</v>
      </c>
      <c r="EA29" s="291">
        <v>0</v>
      </c>
      <c r="EB29" s="291">
        <v>0</v>
      </c>
      <c r="EC29" s="291">
        <v>0</v>
      </c>
      <c r="ED29" s="291">
        <v>0</v>
      </c>
      <c r="EE29" s="291">
        <v>0</v>
      </c>
      <c r="EF29" s="291">
        <v>0</v>
      </c>
      <c r="EG29" s="291">
        <v>0</v>
      </c>
      <c r="EH29" s="291">
        <v>0</v>
      </c>
      <c r="EI29" s="291">
        <v>0</v>
      </c>
      <c r="EJ29" s="291">
        <v>0</v>
      </c>
      <c r="EK29" s="291" t="s">
        <v>552</v>
      </c>
      <c r="EL29" s="291" t="s">
        <v>552</v>
      </c>
      <c r="EM29" s="291" t="s">
        <v>552</v>
      </c>
      <c r="EN29" s="291">
        <v>0</v>
      </c>
      <c r="EO29" s="291">
        <v>0</v>
      </c>
      <c r="EP29" s="291" t="s">
        <v>552</v>
      </c>
      <c r="EQ29" s="291" t="s">
        <v>552</v>
      </c>
      <c r="ER29" s="291" t="s">
        <v>552</v>
      </c>
      <c r="ES29" s="291">
        <v>0</v>
      </c>
      <c r="ET29" s="291">
        <v>0</v>
      </c>
      <c r="EU29" s="291">
        <f t="shared" si="33"/>
        <v>131</v>
      </c>
      <c r="EV29" s="291">
        <v>0</v>
      </c>
      <c r="EW29" s="291">
        <v>0</v>
      </c>
      <c r="EX29" s="291">
        <v>0</v>
      </c>
      <c r="EY29" s="291">
        <v>40</v>
      </c>
      <c r="EZ29" s="291">
        <v>54</v>
      </c>
      <c r="FA29" s="291">
        <v>14</v>
      </c>
      <c r="FB29" s="291">
        <v>0</v>
      </c>
      <c r="FC29" s="291">
        <v>23</v>
      </c>
      <c r="FD29" s="291">
        <v>0</v>
      </c>
      <c r="FE29" s="291">
        <v>0</v>
      </c>
      <c r="FF29" s="291">
        <v>0</v>
      </c>
      <c r="FG29" s="291">
        <v>0</v>
      </c>
      <c r="FH29" s="291" t="s">
        <v>552</v>
      </c>
      <c r="FI29" s="291" t="s">
        <v>552</v>
      </c>
      <c r="FJ29" s="291" t="s">
        <v>552</v>
      </c>
      <c r="FK29" s="291">
        <v>0</v>
      </c>
      <c r="FL29" s="291">
        <v>0</v>
      </c>
      <c r="FM29" s="291">
        <v>0</v>
      </c>
      <c r="FN29" s="291">
        <v>0</v>
      </c>
      <c r="FO29" s="291">
        <v>0</v>
      </c>
    </row>
    <row r="30" spans="1:171" s="282" customFormat="1" ht="12" customHeight="1">
      <c r="A30" s="277" t="s">
        <v>561</v>
      </c>
      <c r="B30" s="278" t="s">
        <v>605</v>
      </c>
      <c r="C30" s="277" t="s">
        <v>606</v>
      </c>
      <c r="D30" s="291">
        <f t="shared" si="35"/>
        <v>382</v>
      </c>
      <c r="E30" s="291">
        <f t="shared" si="35"/>
        <v>0</v>
      </c>
      <c r="F30" s="291">
        <f t="shared" si="35"/>
        <v>0</v>
      </c>
      <c r="G30" s="291">
        <f t="shared" si="35"/>
        <v>0</v>
      </c>
      <c r="H30" s="291">
        <f t="shared" si="35"/>
        <v>40</v>
      </c>
      <c r="I30" s="291">
        <f t="shared" si="35"/>
        <v>12</v>
      </c>
      <c r="J30" s="291">
        <f t="shared" si="35"/>
        <v>0</v>
      </c>
      <c r="K30" s="291">
        <f t="shared" si="35"/>
        <v>0</v>
      </c>
      <c r="L30" s="291">
        <f t="shared" si="35"/>
        <v>0</v>
      </c>
      <c r="M30" s="291">
        <f t="shared" si="35"/>
        <v>0</v>
      </c>
      <c r="N30" s="291">
        <f t="shared" si="35"/>
        <v>0</v>
      </c>
      <c r="O30" s="291">
        <f t="shared" si="35"/>
        <v>0</v>
      </c>
      <c r="P30" s="291">
        <f t="shared" si="35"/>
        <v>0</v>
      </c>
      <c r="Q30" s="291">
        <f t="shared" si="35"/>
        <v>324</v>
      </c>
      <c r="R30" s="291">
        <f t="shared" si="35"/>
        <v>0</v>
      </c>
      <c r="S30" s="291">
        <f t="shared" si="21"/>
        <v>0</v>
      </c>
      <c r="T30" s="291">
        <f t="shared" si="22"/>
        <v>0</v>
      </c>
      <c r="U30" s="291">
        <f t="shared" si="23"/>
        <v>0</v>
      </c>
      <c r="V30" s="291">
        <f t="shared" si="24"/>
        <v>0</v>
      </c>
      <c r="W30" s="291">
        <f t="shared" si="25"/>
        <v>0</v>
      </c>
      <c r="X30" s="291">
        <f t="shared" si="26"/>
        <v>6</v>
      </c>
      <c r="Y30" s="291">
        <f t="shared" si="27"/>
        <v>324</v>
      </c>
      <c r="Z30" s="291">
        <v>0</v>
      </c>
      <c r="AA30" s="291">
        <v>0</v>
      </c>
      <c r="AB30" s="291">
        <v>0</v>
      </c>
      <c r="AC30" s="291">
        <v>0</v>
      </c>
      <c r="AD30" s="291">
        <v>0</v>
      </c>
      <c r="AE30" s="291">
        <v>0</v>
      </c>
      <c r="AF30" s="291">
        <v>0</v>
      </c>
      <c r="AG30" s="291">
        <v>0</v>
      </c>
      <c r="AH30" s="291">
        <v>0</v>
      </c>
      <c r="AI30" s="291">
        <v>0</v>
      </c>
      <c r="AJ30" s="291" t="s">
        <v>552</v>
      </c>
      <c r="AK30" s="291" t="s">
        <v>552</v>
      </c>
      <c r="AL30" s="291">
        <v>324</v>
      </c>
      <c r="AM30" s="291" t="s">
        <v>552</v>
      </c>
      <c r="AN30" s="291" t="s">
        <v>552</v>
      </c>
      <c r="AO30" s="291">
        <v>0</v>
      </c>
      <c r="AP30" s="291" t="s">
        <v>552</v>
      </c>
      <c r="AQ30" s="291">
        <v>0</v>
      </c>
      <c r="AR30" s="291" t="s">
        <v>552</v>
      </c>
      <c r="AS30" s="291">
        <v>0</v>
      </c>
      <c r="AT30" s="291">
        <f t="shared" si="28"/>
        <v>0</v>
      </c>
      <c r="AU30" s="291">
        <v>0</v>
      </c>
      <c r="AV30" s="291">
        <v>0</v>
      </c>
      <c r="AW30" s="291">
        <v>0</v>
      </c>
      <c r="AX30" s="291">
        <v>0</v>
      </c>
      <c r="AY30" s="291">
        <v>0</v>
      </c>
      <c r="AZ30" s="291">
        <v>0</v>
      </c>
      <c r="BA30" s="291">
        <v>0</v>
      </c>
      <c r="BB30" s="291">
        <v>0</v>
      </c>
      <c r="BC30" s="291">
        <v>0</v>
      </c>
      <c r="BD30" s="291">
        <v>0</v>
      </c>
      <c r="BE30" s="291" t="s">
        <v>552</v>
      </c>
      <c r="BF30" s="291" t="s">
        <v>552</v>
      </c>
      <c r="BG30" s="291" t="s">
        <v>552</v>
      </c>
      <c r="BH30" s="291" t="s">
        <v>552</v>
      </c>
      <c r="BI30" s="291" t="s">
        <v>552</v>
      </c>
      <c r="BJ30" s="291" t="s">
        <v>552</v>
      </c>
      <c r="BK30" s="291" t="s">
        <v>552</v>
      </c>
      <c r="BL30" s="291" t="s">
        <v>552</v>
      </c>
      <c r="BM30" s="291" t="s">
        <v>552</v>
      </c>
      <c r="BN30" s="291">
        <v>0</v>
      </c>
      <c r="BO30" s="291">
        <f t="shared" si="29"/>
        <v>0</v>
      </c>
      <c r="BP30" s="291">
        <v>0</v>
      </c>
      <c r="BQ30" s="291">
        <v>0</v>
      </c>
      <c r="BR30" s="291">
        <v>0</v>
      </c>
      <c r="BS30" s="291">
        <v>0</v>
      </c>
      <c r="BT30" s="291">
        <v>0</v>
      </c>
      <c r="BU30" s="291">
        <v>0</v>
      </c>
      <c r="BV30" s="291">
        <v>0</v>
      </c>
      <c r="BW30" s="291">
        <v>0</v>
      </c>
      <c r="BX30" s="291">
        <v>0</v>
      </c>
      <c r="BY30" s="291">
        <v>0</v>
      </c>
      <c r="BZ30" s="291">
        <v>0</v>
      </c>
      <c r="CA30" s="291">
        <v>0</v>
      </c>
      <c r="CB30" s="291" t="s">
        <v>552</v>
      </c>
      <c r="CC30" s="291" t="s">
        <v>552</v>
      </c>
      <c r="CD30" s="291" t="s">
        <v>552</v>
      </c>
      <c r="CE30" s="291" t="s">
        <v>552</v>
      </c>
      <c r="CF30" s="291" t="s">
        <v>552</v>
      </c>
      <c r="CG30" s="291" t="s">
        <v>552</v>
      </c>
      <c r="CH30" s="291" t="s">
        <v>552</v>
      </c>
      <c r="CI30" s="291">
        <v>0</v>
      </c>
      <c r="CJ30" s="291">
        <f t="shared" si="30"/>
        <v>0</v>
      </c>
      <c r="CK30" s="291">
        <v>0</v>
      </c>
      <c r="CL30" s="291">
        <v>0</v>
      </c>
      <c r="CM30" s="291">
        <v>0</v>
      </c>
      <c r="CN30" s="291">
        <v>0</v>
      </c>
      <c r="CO30" s="291">
        <v>0</v>
      </c>
      <c r="CP30" s="291">
        <v>0</v>
      </c>
      <c r="CQ30" s="291">
        <v>0</v>
      </c>
      <c r="CR30" s="291">
        <v>0</v>
      </c>
      <c r="CS30" s="291">
        <v>0</v>
      </c>
      <c r="CT30" s="291">
        <v>0</v>
      </c>
      <c r="CU30" s="291">
        <v>0</v>
      </c>
      <c r="CV30" s="291">
        <v>0</v>
      </c>
      <c r="CW30" s="291" t="s">
        <v>552</v>
      </c>
      <c r="CX30" s="291" t="s">
        <v>552</v>
      </c>
      <c r="CY30" s="291" t="s">
        <v>552</v>
      </c>
      <c r="CZ30" s="291" t="s">
        <v>552</v>
      </c>
      <c r="DA30" s="291" t="s">
        <v>552</v>
      </c>
      <c r="DB30" s="291" t="s">
        <v>552</v>
      </c>
      <c r="DC30" s="291" t="s">
        <v>552</v>
      </c>
      <c r="DD30" s="291">
        <v>0</v>
      </c>
      <c r="DE30" s="291">
        <f t="shared" si="31"/>
        <v>0</v>
      </c>
      <c r="DF30" s="291">
        <v>0</v>
      </c>
      <c r="DG30" s="291">
        <v>0</v>
      </c>
      <c r="DH30" s="291">
        <v>0</v>
      </c>
      <c r="DI30" s="291">
        <v>0</v>
      </c>
      <c r="DJ30" s="291">
        <v>0</v>
      </c>
      <c r="DK30" s="291">
        <v>0</v>
      </c>
      <c r="DL30" s="291">
        <v>0</v>
      </c>
      <c r="DM30" s="291">
        <v>0</v>
      </c>
      <c r="DN30" s="291">
        <v>0</v>
      </c>
      <c r="DO30" s="291">
        <v>0</v>
      </c>
      <c r="DP30" s="291">
        <v>0</v>
      </c>
      <c r="DQ30" s="291">
        <v>0</v>
      </c>
      <c r="DR30" s="291" t="s">
        <v>552</v>
      </c>
      <c r="DS30" s="291" t="s">
        <v>552</v>
      </c>
      <c r="DT30" s="291">
        <v>0</v>
      </c>
      <c r="DU30" s="291" t="s">
        <v>552</v>
      </c>
      <c r="DV30" s="291" t="s">
        <v>552</v>
      </c>
      <c r="DW30" s="291" t="s">
        <v>552</v>
      </c>
      <c r="DX30" s="291" t="s">
        <v>552</v>
      </c>
      <c r="DY30" s="291">
        <v>0</v>
      </c>
      <c r="DZ30" s="291">
        <f t="shared" si="32"/>
        <v>0</v>
      </c>
      <c r="EA30" s="291">
        <v>0</v>
      </c>
      <c r="EB30" s="291">
        <v>0</v>
      </c>
      <c r="EC30" s="291">
        <v>0</v>
      </c>
      <c r="ED30" s="291">
        <v>0</v>
      </c>
      <c r="EE30" s="291">
        <v>0</v>
      </c>
      <c r="EF30" s="291">
        <v>0</v>
      </c>
      <c r="EG30" s="291">
        <v>0</v>
      </c>
      <c r="EH30" s="291">
        <v>0</v>
      </c>
      <c r="EI30" s="291">
        <v>0</v>
      </c>
      <c r="EJ30" s="291">
        <v>0</v>
      </c>
      <c r="EK30" s="291" t="s">
        <v>552</v>
      </c>
      <c r="EL30" s="291" t="s">
        <v>552</v>
      </c>
      <c r="EM30" s="291" t="s">
        <v>552</v>
      </c>
      <c r="EN30" s="291">
        <v>0</v>
      </c>
      <c r="EO30" s="291">
        <v>0</v>
      </c>
      <c r="EP30" s="291" t="s">
        <v>552</v>
      </c>
      <c r="EQ30" s="291" t="s">
        <v>552</v>
      </c>
      <c r="ER30" s="291" t="s">
        <v>552</v>
      </c>
      <c r="ES30" s="291">
        <v>0</v>
      </c>
      <c r="ET30" s="291">
        <v>0</v>
      </c>
      <c r="EU30" s="291">
        <f t="shared" si="33"/>
        <v>58</v>
      </c>
      <c r="EV30" s="291">
        <v>0</v>
      </c>
      <c r="EW30" s="291">
        <v>0</v>
      </c>
      <c r="EX30" s="291"/>
      <c r="EY30" s="291">
        <v>40</v>
      </c>
      <c r="EZ30" s="291">
        <v>12</v>
      </c>
      <c r="FA30" s="291">
        <v>0</v>
      </c>
      <c r="FB30" s="291">
        <v>0</v>
      </c>
      <c r="FC30" s="291">
        <v>0</v>
      </c>
      <c r="FD30" s="291">
        <v>0</v>
      </c>
      <c r="FE30" s="291">
        <v>0</v>
      </c>
      <c r="FF30" s="291">
        <v>0</v>
      </c>
      <c r="FG30" s="291">
        <v>0</v>
      </c>
      <c r="FH30" s="291" t="s">
        <v>552</v>
      </c>
      <c r="FI30" s="291" t="s">
        <v>552</v>
      </c>
      <c r="FJ30" s="291" t="s">
        <v>552</v>
      </c>
      <c r="FK30" s="291">
        <v>0</v>
      </c>
      <c r="FL30" s="291">
        <v>0</v>
      </c>
      <c r="FM30" s="291">
        <v>0</v>
      </c>
      <c r="FN30" s="291">
        <v>0</v>
      </c>
      <c r="FO30" s="291">
        <v>6</v>
      </c>
    </row>
    <row r="31" spans="1:171" s="282" customFormat="1" ht="12" customHeight="1">
      <c r="A31" s="277" t="s">
        <v>561</v>
      </c>
      <c r="B31" s="278" t="s">
        <v>607</v>
      </c>
      <c r="C31" s="277" t="s">
        <v>608</v>
      </c>
      <c r="D31" s="291">
        <f t="shared" si="35"/>
        <v>858</v>
      </c>
      <c r="E31" s="291">
        <f t="shared" si="35"/>
        <v>0</v>
      </c>
      <c r="F31" s="291">
        <f t="shared" si="35"/>
        <v>0</v>
      </c>
      <c r="G31" s="291">
        <f t="shared" si="35"/>
        <v>0</v>
      </c>
      <c r="H31" s="291">
        <f t="shared" si="35"/>
        <v>124</v>
      </c>
      <c r="I31" s="291">
        <f t="shared" si="35"/>
        <v>112</v>
      </c>
      <c r="J31" s="291">
        <f t="shared" si="35"/>
        <v>40</v>
      </c>
      <c r="K31" s="291">
        <f t="shared" si="35"/>
        <v>2</v>
      </c>
      <c r="L31" s="291">
        <f t="shared" si="35"/>
        <v>35</v>
      </c>
      <c r="M31" s="291">
        <f t="shared" si="35"/>
        <v>0</v>
      </c>
      <c r="N31" s="291">
        <f t="shared" si="35"/>
        <v>24</v>
      </c>
      <c r="O31" s="291">
        <f t="shared" si="35"/>
        <v>81</v>
      </c>
      <c r="P31" s="291">
        <f t="shared" si="35"/>
        <v>0</v>
      </c>
      <c r="Q31" s="291">
        <f t="shared" si="35"/>
        <v>440</v>
      </c>
      <c r="R31" s="291">
        <f t="shared" si="35"/>
        <v>0</v>
      </c>
      <c r="S31" s="291">
        <f t="shared" si="21"/>
        <v>0</v>
      </c>
      <c r="T31" s="291">
        <f t="shared" si="22"/>
        <v>0</v>
      </c>
      <c r="U31" s="291">
        <f t="shared" si="23"/>
        <v>0</v>
      </c>
      <c r="V31" s="291">
        <f t="shared" si="24"/>
        <v>0</v>
      </c>
      <c r="W31" s="291">
        <f t="shared" si="25"/>
        <v>0</v>
      </c>
      <c r="X31" s="291">
        <f t="shared" si="26"/>
        <v>0</v>
      </c>
      <c r="Y31" s="291">
        <f t="shared" si="27"/>
        <v>440</v>
      </c>
      <c r="Z31" s="291">
        <v>0</v>
      </c>
      <c r="AA31" s="291">
        <v>0</v>
      </c>
      <c r="AB31" s="291">
        <v>0</v>
      </c>
      <c r="AC31" s="291">
        <v>0</v>
      </c>
      <c r="AD31" s="291">
        <v>0</v>
      </c>
      <c r="AE31" s="291">
        <v>0</v>
      </c>
      <c r="AF31" s="291">
        <v>0</v>
      </c>
      <c r="AG31" s="291">
        <v>0</v>
      </c>
      <c r="AH31" s="291">
        <v>0</v>
      </c>
      <c r="AI31" s="291">
        <v>0</v>
      </c>
      <c r="AJ31" s="291" t="s">
        <v>552</v>
      </c>
      <c r="AK31" s="291" t="s">
        <v>552</v>
      </c>
      <c r="AL31" s="291">
        <v>440</v>
      </c>
      <c r="AM31" s="291" t="s">
        <v>552</v>
      </c>
      <c r="AN31" s="291" t="s">
        <v>552</v>
      </c>
      <c r="AO31" s="291">
        <v>0</v>
      </c>
      <c r="AP31" s="291" t="s">
        <v>552</v>
      </c>
      <c r="AQ31" s="291">
        <v>0</v>
      </c>
      <c r="AR31" s="291" t="s">
        <v>552</v>
      </c>
      <c r="AS31" s="291">
        <v>0</v>
      </c>
      <c r="AT31" s="291">
        <f t="shared" si="28"/>
        <v>0</v>
      </c>
      <c r="AU31" s="291">
        <v>0</v>
      </c>
      <c r="AV31" s="291">
        <v>0</v>
      </c>
      <c r="AW31" s="291">
        <v>0</v>
      </c>
      <c r="AX31" s="291">
        <v>0</v>
      </c>
      <c r="AY31" s="291">
        <v>0</v>
      </c>
      <c r="AZ31" s="291">
        <v>0</v>
      </c>
      <c r="BA31" s="291">
        <v>0</v>
      </c>
      <c r="BB31" s="291">
        <v>0</v>
      </c>
      <c r="BC31" s="291">
        <v>0</v>
      </c>
      <c r="BD31" s="291">
        <v>0</v>
      </c>
      <c r="BE31" s="291" t="s">
        <v>552</v>
      </c>
      <c r="BF31" s="291" t="s">
        <v>552</v>
      </c>
      <c r="BG31" s="291" t="s">
        <v>552</v>
      </c>
      <c r="BH31" s="291" t="s">
        <v>552</v>
      </c>
      <c r="BI31" s="291" t="s">
        <v>552</v>
      </c>
      <c r="BJ31" s="291" t="s">
        <v>552</v>
      </c>
      <c r="BK31" s="291" t="s">
        <v>552</v>
      </c>
      <c r="BL31" s="291" t="s">
        <v>552</v>
      </c>
      <c r="BM31" s="291" t="s">
        <v>552</v>
      </c>
      <c r="BN31" s="291">
        <v>0</v>
      </c>
      <c r="BO31" s="291">
        <f t="shared" si="29"/>
        <v>0</v>
      </c>
      <c r="BP31" s="291">
        <v>0</v>
      </c>
      <c r="BQ31" s="291">
        <v>0</v>
      </c>
      <c r="BR31" s="291">
        <v>0</v>
      </c>
      <c r="BS31" s="291">
        <v>0</v>
      </c>
      <c r="BT31" s="291">
        <v>0</v>
      </c>
      <c r="BU31" s="291">
        <v>0</v>
      </c>
      <c r="BV31" s="291">
        <v>0</v>
      </c>
      <c r="BW31" s="291">
        <v>0</v>
      </c>
      <c r="BX31" s="291">
        <v>0</v>
      </c>
      <c r="BY31" s="291">
        <v>0</v>
      </c>
      <c r="BZ31" s="291">
        <v>0</v>
      </c>
      <c r="CA31" s="291">
        <v>0</v>
      </c>
      <c r="CB31" s="291" t="s">
        <v>552</v>
      </c>
      <c r="CC31" s="291" t="s">
        <v>552</v>
      </c>
      <c r="CD31" s="291" t="s">
        <v>552</v>
      </c>
      <c r="CE31" s="291" t="s">
        <v>552</v>
      </c>
      <c r="CF31" s="291" t="s">
        <v>552</v>
      </c>
      <c r="CG31" s="291" t="s">
        <v>552</v>
      </c>
      <c r="CH31" s="291" t="s">
        <v>552</v>
      </c>
      <c r="CI31" s="291">
        <v>0</v>
      </c>
      <c r="CJ31" s="291">
        <f t="shared" si="30"/>
        <v>0</v>
      </c>
      <c r="CK31" s="291">
        <v>0</v>
      </c>
      <c r="CL31" s="291">
        <v>0</v>
      </c>
      <c r="CM31" s="291">
        <v>0</v>
      </c>
      <c r="CN31" s="291">
        <v>0</v>
      </c>
      <c r="CO31" s="291">
        <v>0</v>
      </c>
      <c r="CP31" s="291">
        <v>0</v>
      </c>
      <c r="CQ31" s="291">
        <v>0</v>
      </c>
      <c r="CR31" s="291">
        <v>0</v>
      </c>
      <c r="CS31" s="291">
        <v>0</v>
      </c>
      <c r="CT31" s="291">
        <v>0</v>
      </c>
      <c r="CU31" s="291">
        <v>0</v>
      </c>
      <c r="CV31" s="291">
        <v>0</v>
      </c>
      <c r="CW31" s="291" t="s">
        <v>552</v>
      </c>
      <c r="CX31" s="291" t="s">
        <v>552</v>
      </c>
      <c r="CY31" s="291" t="s">
        <v>552</v>
      </c>
      <c r="CZ31" s="291" t="s">
        <v>552</v>
      </c>
      <c r="DA31" s="291" t="s">
        <v>552</v>
      </c>
      <c r="DB31" s="291" t="s">
        <v>552</v>
      </c>
      <c r="DC31" s="291" t="s">
        <v>552</v>
      </c>
      <c r="DD31" s="291">
        <v>0</v>
      </c>
      <c r="DE31" s="291">
        <f t="shared" si="31"/>
        <v>0</v>
      </c>
      <c r="DF31" s="291">
        <v>0</v>
      </c>
      <c r="DG31" s="291">
        <v>0</v>
      </c>
      <c r="DH31" s="291">
        <v>0</v>
      </c>
      <c r="DI31" s="291">
        <v>0</v>
      </c>
      <c r="DJ31" s="291">
        <v>0</v>
      </c>
      <c r="DK31" s="291">
        <v>0</v>
      </c>
      <c r="DL31" s="291">
        <v>0</v>
      </c>
      <c r="DM31" s="291">
        <v>0</v>
      </c>
      <c r="DN31" s="291">
        <v>0</v>
      </c>
      <c r="DO31" s="291">
        <v>0</v>
      </c>
      <c r="DP31" s="291">
        <v>0</v>
      </c>
      <c r="DQ31" s="291">
        <v>0</v>
      </c>
      <c r="DR31" s="291" t="s">
        <v>552</v>
      </c>
      <c r="DS31" s="291" t="s">
        <v>552</v>
      </c>
      <c r="DT31" s="291">
        <v>0</v>
      </c>
      <c r="DU31" s="291" t="s">
        <v>552</v>
      </c>
      <c r="DV31" s="291" t="s">
        <v>552</v>
      </c>
      <c r="DW31" s="291" t="s">
        <v>552</v>
      </c>
      <c r="DX31" s="291" t="s">
        <v>552</v>
      </c>
      <c r="DY31" s="291">
        <v>0</v>
      </c>
      <c r="DZ31" s="291">
        <f t="shared" si="32"/>
        <v>0</v>
      </c>
      <c r="EA31" s="291">
        <v>0</v>
      </c>
      <c r="EB31" s="291">
        <v>0</v>
      </c>
      <c r="EC31" s="291">
        <v>0</v>
      </c>
      <c r="ED31" s="291">
        <v>0</v>
      </c>
      <c r="EE31" s="291">
        <v>0</v>
      </c>
      <c r="EF31" s="291">
        <v>0</v>
      </c>
      <c r="EG31" s="291">
        <v>0</v>
      </c>
      <c r="EH31" s="291">
        <v>0</v>
      </c>
      <c r="EI31" s="291">
        <v>0</v>
      </c>
      <c r="EJ31" s="291">
        <v>0</v>
      </c>
      <c r="EK31" s="291" t="s">
        <v>552</v>
      </c>
      <c r="EL31" s="291" t="s">
        <v>552</v>
      </c>
      <c r="EM31" s="291" t="s">
        <v>552</v>
      </c>
      <c r="EN31" s="291">
        <v>0</v>
      </c>
      <c r="EO31" s="291">
        <v>0</v>
      </c>
      <c r="EP31" s="291" t="s">
        <v>552</v>
      </c>
      <c r="EQ31" s="291" t="s">
        <v>552</v>
      </c>
      <c r="ER31" s="291" t="s">
        <v>552</v>
      </c>
      <c r="ES31" s="291">
        <v>0</v>
      </c>
      <c r="ET31" s="291">
        <v>0</v>
      </c>
      <c r="EU31" s="291">
        <f t="shared" si="33"/>
        <v>418</v>
      </c>
      <c r="EV31" s="291">
        <v>0</v>
      </c>
      <c r="EW31" s="291">
        <v>0</v>
      </c>
      <c r="EX31" s="291">
        <v>0</v>
      </c>
      <c r="EY31" s="291">
        <v>124</v>
      </c>
      <c r="EZ31" s="291">
        <v>112</v>
      </c>
      <c r="FA31" s="291">
        <v>40</v>
      </c>
      <c r="FB31" s="291">
        <v>2</v>
      </c>
      <c r="FC31" s="291">
        <v>35</v>
      </c>
      <c r="FD31" s="291">
        <v>0</v>
      </c>
      <c r="FE31" s="291">
        <v>24</v>
      </c>
      <c r="FF31" s="291">
        <v>81</v>
      </c>
      <c r="FG31" s="291">
        <v>0</v>
      </c>
      <c r="FH31" s="291" t="s">
        <v>552</v>
      </c>
      <c r="FI31" s="291" t="s">
        <v>552</v>
      </c>
      <c r="FJ31" s="291" t="s">
        <v>552</v>
      </c>
      <c r="FK31" s="291">
        <v>0</v>
      </c>
      <c r="FL31" s="291">
        <v>0</v>
      </c>
      <c r="FM31" s="291">
        <v>0</v>
      </c>
      <c r="FN31" s="291">
        <v>0</v>
      </c>
      <c r="FO31" s="291">
        <v>0</v>
      </c>
    </row>
    <row r="32" spans="1:171" s="282" customFormat="1" ht="12" customHeight="1">
      <c r="A32" s="277" t="s">
        <v>561</v>
      </c>
      <c r="B32" s="278" t="s">
        <v>609</v>
      </c>
      <c r="C32" s="277" t="s">
        <v>610</v>
      </c>
      <c r="D32" s="291">
        <f t="shared" si="35"/>
        <v>277</v>
      </c>
      <c r="E32" s="291">
        <f t="shared" si="35"/>
        <v>0</v>
      </c>
      <c r="F32" s="291">
        <f t="shared" si="35"/>
        <v>0</v>
      </c>
      <c r="G32" s="291">
        <f t="shared" si="35"/>
        <v>20</v>
      </c>
      <c r="H32" s="291">
        <f t="shared" si="35"/>
        <v>73</v>
      </c>
      <c r="I32" s="291">
        <f t="shared" si="35"/>
        <v>108</v>
      </c>
      <c r="J32" s="291">
        <f t="shared" si="35"/>
        <v>34</v>
      </c>
      <c r="K32" s="291">
        <f t="shared" si="35"/>
        <v>1</v>
      </c>
      <c r="L32" s="291">
        <f t="shared" si="35"/>
        <v>41</v>
      </c>
      <c r="M32" s="291">
        <f t="shared" si="35"/>
        <v>0</v>
      </c>
      <c r="N32" s="291">
        <f t="shared" si="35"/>
        <v>0</v>
      </c>
      <c r="O32" s="291">
        <f t="shared" si="35"/>
        <v>0</v>
      </c>
      <c r="P32" s="291">
        <f t="shared" si="35"/>
        <v>0</v>
      </c>
      <c r="Q32" s="291">
        <f t="shared" si="35"/>
        <v>0</v>
      </c>
      <c r="R32" s="291">
        <f t="shared" si="35"/>
        <v>0</v>
      </c>
      <c r="S32" s="291">
        <f t="shared" si="21"/>
        <v>0</v>
      </c>
      <c r="T32" s="291">
        <f t="shared" si="22"/>
        <v>0</v>
      </c>
      <c r="U32" s="291">
        <f t="shared" si="23"/>
        <v>0</v>
      </c>
      <c r="V32" s="291">
        <f t="shared" si="24"/>
        <v>0</v>
      </c>
      <c r="W32" s="291">
        <f t="shared" si="25"/>
        <v>0</v>
      </c>
      <c r="X32" s="291">
        <f t="shared" si="26"/>
        <v>0</v>
      </c>
      <c r="Y32" s="291">
        <f t="shared" si="27"/>
        <v>0</v>
      </c>
      <c r="Z32" s="291">
        <v>0</v>
      </c>
      <c r="AA32" s="291">
        <v>0</v>
      </c>
      <c r="AB32" s="291"/>
      <c r="AC32" s="291">
        <v>0</v>
      </c>
      <c r="AD32" s="291">
        <v>0</v>
      </c>
      <c r="AE32" s="291">
        <v>0</v>
      </c>
      <c r="AF32" s="291">
        <v>0</v>
      </c>
      <c r="AG32" s="291">
        <v>0</v>
      </c>
      <c r="AH32" s="291">
        <v>0</v>
      </c>
      <c r="AI32" s="291">
        <v>0</v>
      </c>
      <c r="AJ32" s="291" t="s">
        <v>552</v>
      </c>
      <c r="AK32" s="291" t="s">
        <v>552</v>
      </c>
      <c r="AL32" s="291">
        <v>0</v>
      </c>
      <c r="AM32" s="291" t="s">
        <v>552</v>
      </c>
      <c r="AN32" s="291" t="s">
        <v>552</v>
      </c>
      <c r="AO32" s="291">
        <v>0</v>
      </c>
      <c r="AP32" s="291" t="s">
        <v>552</v>
      </c>
      <c r="AQ32" s="291">
        <v>0</v>
      </c>
      <c r="AR32" s="291" t="s">
        <v>552</v>
      </c>
      <c r="AS32" s="291">
        <v>0</v>
      </c>
      <c r="AT32" s="291">
        <f t="shared" si="28"/>
        <v>0</v>
      </c>
      <c r="AU32" s="291">
        <v>0</v>
      </c>
      <c r="AV32" s="291">
        <v>0</v>
      </c>
      <c r="AW32" s="291">
        <v>0</v>
      </c>
      <c r="AX32" s="291">
        <v>0</v>
      </c>
      <c r="AY32" s="291">
        <v>0</v>
      </c>
      <c r="AZ32" s="291">
        <v>0</v>
      </c>
      <c r="BA32" s="291">
        <v>0</v>
      </c>
      <c r="BB32" s="291">
        <v>0</v>
      </c>
      <c r="BC32" s="291">
        <v>0</v>
      </c>
      <c r="BD32" s="291">
        <v>0</v>
      </c>
      <c r="BE32" s="291" t="s">
        <v>552</v>
      </c>
      <c r="BF32" s="291" t="s">
        <v>552</v>
      </c>
      <c r="BG32" s="291" t="s">
        <v>552</v>
      </c>
      <c r="BH32" s="291" t="s">
        <v>552</v>
      </c>
      <c r="BI32" s="291" t="s">
        <v>552</v>
      </c>
      <c r="BJ32" s="291" t="s">
        <v>552</v>
      </c>
      <c r="BK32" s="291" t="s">
        <v>552</v>
      </c>
      <c r="BL32" s="291" t="s">
        <v>552</v>
      </c>
      <c r="BM32" s="291" t="s">
        <v>552</v>
      </c>
      <c r="BN32" s="291">
        <v>0</v>
      </c>
      <c r="BO32" s="291">
        <f t="shared" si="29"/>
        <v>0</v>
      </c>
      <c r="BP32" s="291">
        <v>0</v>
      </c>
      <c r="BQ32" s="291">
        <v>0</v>
      </c>
      <c r="BR32" s="291">
        <v>0</v>
      </c>
      <c r="BS32" s="291">
        <v>0</v>
      </c>
      <c r="BT32" s="291">
        <v>0</v>
      </c>
      <c r="BU32" s="291">
        <v>0</v>
      </c>
      <c r="BV32" s="291">
        <v>0</v>
      </c>
      <c r="BW32" s="291">
        <v>0</v>
      </c>
      <c r="BX32" s="291">
        <v>0</v>
      </c>
      <c r="BY32" s="291">
        <v>0</v>
      </c>
      <c r="BZ32" s="291">
        <v>0</v>
      </c>
      <c r="CA32" s="291">
        <v>0</v>
      </c>
      <c r="CB32" s="291" t="s">
        <v>552</v>
      </c>
      <c r="CC32" s="291" t="s">
        <v>552</v>
      </c>
      <c r="CD32" s="291" t="s">
        <v>552</v>
      </c>
      <c r="CE32" s="291" t="s">
        <v>552</v>
      </c>
      <c r="CF32" s="291" t="s">
        <v>552</v>
      </c>
      <c r="CG32" s="291" t="s">
        <v>552</v>
      </c>
      <c r="CH32" s="291" t="s">
        <v>552</v>
      </c>
      <c r="CI32" s="291">
        <v>0</v>
      </c>
      <c r="CJ32" s="291">
        <f t="shared" si="30"/>
        <v>0</v>
      </c>
      <c r="CK32" s="291">
        <v>0</v>
      </c>
      <c r="CL32" s="291">
        <v>0</v>
      </c>
      <c r="CM32" s="291">
        <v>0</v>
      </c>
      <c r="CN32" s="291">
        <v>0</v>
      </c>
      <c r="CO32" s="291">
        <v>0</v>
      </c>
      <c r="CP32" s="291">
        <v>0</v>
      </c>
      <c r="CQ32" s="291">
        <v>0</v>
      </c>
      <c r="CR32" s="291">
        <v>0</v>
      </c>
      <c r="CS32" s="291">
        <v>0</v>
      </c>
      <c r="CT32" s="291">
        <v>0</v>
      </c>
      <c r="CU32" s="291">
        <v>0</v>
      </c>
      <c r="CV32" s="291">
        <v>0</v>
      </c>
      <c r="CW32" s="291" t="s">
        <v>552</v>
      </c>
      <c r="CX32" s="291" t="s">
        <v>552</v>
      </c>
      <c r="CY32" s="291" t="s">
        <v>552</v>
      </c>
      <c r="CZ32" s="291" t="s">
        <v>552</v>
      </c>
      <c r="DA32" s="291" t="s">
        <v>552</v>
      </c>
      <c r="DB32" s="291" t="s">
        <v>552</v>
      </c>
      <c r="DC32" s="291" t="s">
        <v>552</v>
      </c>
      <c r="DD32" s="291">
        <v>0</v>
      </c>
      <c r="DE32" s="291">
        <f t="shared" si="31"/>
        <v>0</v>
      </c>
      <c r="DF32" s="291">
        <v>0</v>
      </c>
      <c r="DG32" s="291">
        <v>0</v>
      </c>
      <c r="DH32" s="291">
        <v>0</v>
      </c>
      <c r="DI32" s="291">
        <v>0</v>
      </c>
      <c r="DJ32" s="291">
        <v>0</v>
      </c>
      <c r="DK32" s="291">
        <v>0</v>
      </c>
      <c r="DL32" s="291">
        <v>0</v>
      </c>
      <c r="DM32" s="291">
        <v>0</v>
      </c>
      <c r="DN32" s="291">
        <v>0</v>
      </c>
      <c r="DO32" s="291">
        <v>0</v>
      </c>
      <c r="DP32" s="291">
        <v>0</v>
      </c>
      <c r="DQ32" s="291">
        <v>0</v>
      </c>
      <c r="DR32" s="291" t="s">
        <v>552</v>
      </c>
      <c r="DS32" s="291" t="s">
        <v>552</v>
      </c>
      <c r="DT32" s="291">
        <v>0</v>
      </c>
      <c r="DU32" s="291" t="s">
        <v>552</v>
      </c>
      <c r="DV32" s="291" t="s">
        <v>552</v>
      </c>
      <c r="DW32" s="291" t="s">
        <v>552</v>
      </c>
      <c r="DX32" s="291" t="s">
        <v>552</v>
      </c>
      <c r="DY32" s="291">
        <v>0</v>
      </c>
      <c r="DZ32" s="291">
        <f t="shared" si="32"/>
        <v>0</v>
      </c>
      <c r="EA32" s="291">
        <v>0</v>
      </c>
      <c r="EB32" s="291">
        <v>0</v>
      </c>
      <c r="EC32" s="291">
        <v>0</v>
      </c>
      <c r="ED32" s="291">
        <v>0</v>
      </c>
      <c r="EE32" s="291">
        <v>0</v>
      </c>
      <c r="EF32" s="291">
        <v>0</v>
      </c>
      <c r="EG32" s="291">
        <v>0</v>
      </c>
      <c r="EH32" s="291">
        <v>0</v>
      </c>
      <c r="EI32" s="291">
        <v>0</v>
      </c>
      <c r="EJ32" s="291">
        <v>0</v>
      </c>
      <c r="EK32" s="291" t="s">
        <v>552</v>
      </c>
      <c r="EL32" s="291" t="s">
        <v>552</v>
      </c>
      <c r="EM32" s="291" t="s">
        <v>552</v>
      </c>
      <c r="EN32" s="291">
        <v>0</v>
      </c>
      <c r="EO32" s="291">
        <v>0</v>
      </c>
      <c r="EP32" s="291" t="s">
        <v>552</v>
      </c>
      <c r="EQ32" s="291" t="s">
        <v>552</v>
      </c>
      <c r="ER32" s="291" t="s">
        <v>552</v>
      </c>
      <c r="ES32" s="291">
        <v>0</v>
      </c>
      <c r="ET32" s="291">
        <v>0</v>
      </c>
      <c r="EU32" s="291">
        <f t="shared" si="33"/>
        <v>277</v>
      </c>
      <c r="EV32" s="291">
        <v>0</v>
      </c>
      <c r="EW32" s="291">
        <v>0</v>
      </c>
      <c r="EX32" s="291">
        <v>20</v>
      </c>
      <c r="EY32" s="291">
        <v>73</v>
      </c>
      <c r="EZ32" s="291">
        <v>108</v>
      </c>
      <c r="FA32" s="291">
        <v>34</v>
      </c>
      <c r="FB32" s="291">
        <v>1</v>
      </c>
      <c r="FC32" s="291">
        <v>41</v>
      </c>
      <c r="FD32" s="291">
        <v>0</v>
      </c>
      <c r="FE32" s="291">
        <v>0</v>
      </c>
      <c r="FF32" s="291">
        <v>0</v>
      </c>
      <c r="FG32" s="291">
        <v>0</v>
      </c>
      <c r="FH32" s="291" t="s">
        <v>552</v>
      </c>
      <c r="FI32" s="291" t="s">
        <v>552</v>
      </c>
      <c r="FJ32" s="291" t="s">
        <v>552</v>
      </c>
      <c r="FK32" s="291">
        <v>0</v>
      </c>
      <c r="FL32" s="291">
        <v>0</v>
      </c>
      <c r="FM32" s="291">
        <v>0</v>
      </c>
      <c r="FN32" s="291">
        <v>0</v>
      </c>
      <c r="FO32" s="291">
        <v>0</v>
      </c>
    </row>
    <row r="33" spans="1:171" s="282" customFormat="1" ht="12" customHeight="1">
      <c r="A33" s="277" t="s">
        <v>561</v>
      </c>
      <c r="B33" s="278" t="s">
        <v>611</v>
      </c>
      <c r="C33" s="277" t="s">
        <v>612</v>
      </c>
      <c r="D33" s="291">
        <f t="shared" si="35"/>
        <v>294</v>
      </c>
      <c r="E33" s="291">
        <f t="shared" si="35"/>
        <v>0</v>
      </c>
      <c r="F33" s="291">
        <f t="shared" si="35"/>
        <v>0</v>
      </c>
      <c r="G33" s="291">
        <f t="shared" si="35"/>
        <v>22</v>
      </c>
      <c r="H33" s="291">
        <f t="shared" si="35"/>
        <v>60</v>
      </c>
      <c r="I33" s="291">
        <f t="shared" si="35"/>
        <v>137</v>
      </c>
      <c r="J33" s="291">
        <f t="shared" si="35"/>
        <v>25</v>
      </c>
      <c r="K33" s="291">
        <f t="shared" si="35"/>
        <v>2</v>
      </c>
      <c r="L33" s="291">
        <f t="shared" si="35"/>
        <v>48</v>
      </c>
      <c r="M33" s="291">
        <f t="shared" si="35"/>
        <v>0</v>
      </c>
      <c r="N33" s="291">
        <f t="shared" si="35"/>
        <v>0</v>
      </c>
      <c r="O33" s="291">
        <f t="shared" si="35"/>
        <v>0</v>
      </c>
      <c r="P33" s="291">
        <f t="shared" si="35"/>
        <v>0</v>
      </c>
      <c r="Q33" s="291">
        <f t="shared" si="35"/>
        <v>0</v>
      </c>
      <c r="R33" s="291">
        <f t="shared" si="35"/>
        <v>0</v>
      </c>
      <c r="S33" s="291">
        <f t="shared" si="21"/>
        <v>0</v>
      </c>
      <c r="T33" s="291">
        <f t="shared" si="22"/>
        <v>0</v>
      </c>
      <c r="U33" s="291">
        <f t="shared" si="23"/>
        <v>0</v>
      </c>
      <c r="V33" s="291">
        <f t="shared" si="24"/>
        <v>0</v>
      </c>
      <c r="W33" s="291">
        <f t="shared" si="25"/>
        <v>0</v>
      </c>
      <c r="X33" s="291">
        <f t="shared" si="26"/>
        <v>0</v>
      </c>
      <c r="Y33" s="291">
        <f t="shared" si="27"/>
        <v>0</v>
      </c>
      <c r="Z33" s="291">
        <v>0</v>
      </c>
      <c r="AA33" s="291">
        <v>0</v>
      </c>
      <c r="AB33" s="291">
        <v>0</v>
      </c>
      <c r="AC33" s="291">
        <v>0</v>
      </c>
      <c r="AD33" s="291">
        <v>0</v>
      </c>
      <c r="AE33" s="291">
        <v>0</v>
      </c>
      <c r="AF33" s="291">
        <v>0</v>
      </c>
      <c r="AG33" s="291">
        <v>0</v>
      </c>
      <c r="AH33" s="291">
        <v>0</v>
      </c>
      <c r="AI33" s="291">
        <v>0</v>
      </c>
      <c r="AJ33" s="291" t="s">
        <v>552</v>
      </c>
      <c r="AK33" s="291" t="s">
        <v>552</v>
      </c>
      <c r="AL33" s="291">
        <v>0</v>
      </c>
      <c r="AM33" s="291" t="s">
        <v>552</v>
      </c>
      <c r="AN33" s="291" t="s">
        <v>552</v>
      </c>
      <c r="AO33" s="291">
        <v>0</v>
      </c>
      <c r="AP33" s="291" t="s">
        <v>552</v>
      </c>
      <c r="AQ33" s="291">
        <v>0</v>
      </c>
      <c r="AR33" s="291" t="s">
        <v>552</v>
      </c>
      <c r="AS33" s="291">
        <v>0</v>
      </c>
      <c r="AT33" s="291">
        <f t="shared" si="28"/>
        <v>0</v>
      </c>
      <c r="AU33" s="291">
        <v>0</v>
      </c>
      <c r="AV33" s="291">
        <v>0</v>
      </c>
      <c r="AW33" s="291">
        <v>0</v>
      </c>
      <c r="AX33" s="291">
        <v>0</v>
      </c>
      <c r="AY33" s="291">
        <v>0</v>
      </c>
      <c r="AZ33" s="291">
        <v>0</v>
      </c>
      <c r="BA33" s="291">
        <v>0</v>
      </c>
      <c r="BB33" s="291">
        <v>0</v>
      </c>
      <c r="BC33" s="291">
        <v>0</v>
      </c>
      <c r="BD33" s="291">
        <v>0</v>
      </c>
      <c r="BE33" s="291" t="s">
        <v>552</v>
      </c>
      <c r="BF33" s="291" t="s">
        <v>552</v>
      </c>
      <c r="BG33" s="291" t="s">
        <v>552</v>
      </c>
      <c r="BH33" s="291" t="s">
        <v>552</v>
      </c>
      <c r="BI33" s="291" t="s">
        <v>552</v>
      </c>
      <c r="BJ33" s="291" t="s">
        <v>552</v>
      </c>
      <c r="BK33" s="291" t="s">
        <v>552</v>
      </c>
      <c r="BL33" s="291" t="s">
        <v>552</v>
      </c>
      <c r="BM33" s="291" t="s">
        <v>552</v>
      </c>
      <c r="BN33" s="291">
        <v>0</v>
      </c>
      <c r="BO33" s="291">
        <f t="shared" si="29"/>
        <v>0</v>
      </c>
      <c r="BP33" s="291">
        <v>0</v>
      </c>
      <c r="BQ33" s="291">
        <v>0</v>
      </c>
      <c r="BR33" s="291">
        <v>0</v>
      </c>
      <c r="BS33" s="291">
        <v>0</v>
      </c>
      <c r="BT33" s="291">
        <v>0</v>
      </c>
      <c r="BU33" s="291">
        <v>0</v>
      </c>
      <c r="BV33" s="291">
        <v>0</v>
      </c>
      <c r="BW33" s="291">
        <v>0</v>
      </c>
      <c r="BX33" s="291">
        <v>0</v>
      </c>
      <c r="BY33" s="291">
        <v>0</v>
      </c>
      <c r="BZ33" s="291">
        <v>0</v>
      </c>
      <c r="CA33" s="291">
        <v>0</v>
      </c>
      <c r="CB33" s="291" t="s">
        <v>552</v>
      </c>
      <c r="CC33" s="291" t="s">
        <v>552</v>
      </c>
      <c r="CD33" s="291" t="s">
        <v>552</v>
      </c>
      <c r="CE33" s="291" t="s">
        <v>552</v>
      </c>
      <c r="CF33" s="291" t="s">
        <v>552</v>
      </c>
      <c r="CG33" s="291" t="s">
        <v>552</v>
      </c>
      <c r="CH33" s="291" t="s">
        <v>552</v>
      </c>
      <c r="CI33" s="291">
        <v>0</v>
      </c>
      <c r="CJ33" s="291">
        <f t="shared" si="30"/>
        <v>0</v>
      </c>
      <c r="CK33" s="291">
        <v>0</v>
      </c>
      <c r="CL33" s="291">
        <v>0</v>
      </c>
      <c r="CM33" s="291">
        <v>0</v>
      </c>
      <c r="CN33" s="291">
        <v>0</v>
      </c>
      <c r="CO33" s="291">
        <v>0</v>
      </c>
      <c r="CP33" s="291">
        <v>0</v>
      </c>
      <c r="CQ33" s="291">
        <v>0</v>
      </c>
      <c r="CR33" s="291">
        <v>0</v>
      </c>
      <c r="CS33" s="291">
        <v>0</v>
      </c>
      <c r="CT33" s="291">
        <v>0</v>
      </c>
      <c r="CU33" s="291">
        <v>0</v>
      </c>
      <c r="CV33" s="291">
        <v>0</v>
      </c>
      <c r="CW33" s="291" t="s">
        <v>552</v>
      </c>
      <c r="CX33" s="291" t="s">
        <v>552</v>
      </c>
      <c r="CY33" s="291" t="s">
        <v>552</v>
      </c>
      <c r="CZ33" s="291" t="s">
        <v>552</v>
      </c>
      <c r="DA33" s="291" t="s">
        <v>552</v>
      </c>
      <c r="DB33" s="291" t="s">
        <v>552</v>
      </c>
      <c r="DC33" s="291" t="s">
        <v>552</v>
      </c>
      <c r="DD33" s="291">
        <v>0</v>
      </c>
      <c r="DE33" s="291">
        <f t="shared" si="31"/>
        <v>0</v>
      </c>
      <c r="DF33" s="291">
        <v>0</v>
      </c>
      <c r="DG33" s="291">
        <v>0</v>
      </c>
      <c r="DH33" s="291">
        <v>0</v>
      </c>
      <c r="DI33" s="291">
        <v>0</v>
      </c>
      <c r="DJ33" s="291">
        <v>0</v>
      </c>
      <c r="DK33" s="291">
        <v>0</v>
      </c>
      <c r="DL33" s="291">
        <v>0</v>
      </c>
      <c r="DM33" s="291">
        <v>0</v>
      </c>
      <c r="DN33" s="291">
        <v>0</v>
      </c>
      <c r="DO33" s="291">
        <v>0</v>
      </c>
      <c r="DP33" s="291">
        <v>0</v>
      </c>
      <c r="DQ33" s="291">
        <v>0</v>
      </c>
      <c r="DR33" s="291" t="s">
        <v>552</v>
      </c>
      <c r="DS33" s="291" t="s">
        <v>552</v>
      </c>
      <c r="DT33" s="291">
        <v>0</v>
      </c>
      <c r="DU33" s="291" t="s">
        <v>552</v>
      </c>
      <c r="DV33" s="291" t="s">
        <v>552</v>
      </c>
      <c r="DW33" s="291" t="s">
        <v>552</v>
      </c>
      <c r="DX33" s="291" t="s">
        <v>552</v>
      </c>
      <c r="DY33" s="291">
        <v>0</v>
      </c>
      <c r="DZ33" s="291">
        <f t="shared" si="32"/>
        <v>0</v>
      </c>
      <c r="EA33" s="291">
        <v>0</v>
      </c>
      <c r="EB33" s="291">
        <v>0</v>
      </c>
      <c r="EC33" s="291">
        <v>0</v>
      </c>
      <c r="ED33" s="291">
        <v>0</v>
      </c>
      <c r="EE33" s="291">
        <v>0</v>
      </c>
      <c r="EF33" s="291">
        <v>0</v>
      </c>
      <c r="EG33" s="291">
        <v>0</v>
      </c>
      <c r="EH33" s="291">
        <v>0</v>
      </c>
      <c r="EI33" s="291">
        <v>0</v>
      </c>
      <c r="EJ33" s="291">
        <v>0</v>
      </c>
      <c r="EK33" s="291" t="s">
        <v>552</v>
      </c>
      <c r="EL33" s="291" t="s">
        <v>552</v>
      </c>
      <c r="EM33" s="291" t="s">
        <v>552</v>
      </c>
      <c r="EN33" s="291">
        <v>0</v>
      </c>
      <c r="EO33" s="291">
        <v>0</v>
      </c>
      <c r="EP33" s="291" t="s">
        <v>552</v>
      </c>
      <c r="EQ33" s="291" t="s">
        <v>552</v>
      </c>
      <c r="ER33" s="291" t="s">
        <v>552</v>
      </c>
      <c r="ES33" s="291">
        <v>0</v>
      </c>
      <c r="ET33" s="291">
        <v>0</v>
      </c>
      <c r="EU33" s="291">
        <f t="shared" si="33"/>
        <v>294</v>
      </c>
      <c r="EV33" s="291">
        <v>0</v>
      </c>
      <c r="EW33" s="291">
        <v>0</v>
      </c>
      <c r="EX33" s="291">
        <v>22</v>
      </c>
      <c r="EY33" s="291">
        <v>60</v>
      </c>
      <c r="EZ33" s="291">
        <v>137</v>
      </c>
      <c r="FA33" s="291">
        <v>25</v>
      </c>
      <c r="FB33" s="291">
        <v>2</v>
      </c>
      <c r="FC33" s="291">
        <v>48</v>
      </c>
      <c r="FD33" s="291">
        <v>0</v>
      </c>
      <c r="FE33" s="291">
        <v>0</v>
      </c>
      <c r="FF33" s="291">
        <v>0</v>
      </c>
      <c r="FG33" s="291">
        <v>0</v>
      </c>
      <c r="FH33" s="291" t="s">
        <v>552</v>
      </c>
      <c r="FI33" s="291" t="s">
        <v>552</v>
      </c>
      <c r="FJ33" s="291" t="s">
        <v>552</v>
      </c>
      <c r="FK33" s="291">
        <v>0</v>
      </c>
      <c r="FL33" s="291">
        <v>0</v>
      </c>
      <c r="FM33" s="291">
        <v>0</v>
      </c>
      <c r="FN33" s="291">
        <v>0</v>
      </c>
      <c r="FO33" s="291">
        <v>0</v>
      </c>
    </row>
    <row r="34" spans="1:171" s="282" customFormat="1" ht="12" customHeight="1">
      <c r="A34" s="277" t="s">
        <v>561</v>
      </c>
      <c r="B34" s="278" t="s">
        <v>613</v>
      </c>
      <c r="C34" s="277" t="s">
        <v>614</v>
      </c>
      <c r="D34" s="291">
        <f t="shared" si="35"/>
        <v>87</v>
      </c>
      <c r="E34" s="291">
        <f t="shared" si="35"/>
        <v>0</v>
      </c>
      <c r="F34" s="291">
        <f t="shared" si="35"/>
        <v>0</v>
      </c>
      <c r="G34" s="291">
        <f t="shared" si="35"/>
        <v>6</v>
      </c>
      <c r="H34" s="291">
        <f t="shared" si="35"/>
        <v>20</v>
      </c>
      <c r="I34" s="291">
        <f t="shared" si="35"/>
        <v>38</v>
      </c>
      <c r="J34" s="291">
        <f t="shared" si="35"/>
        <v>9</v>
      </c>
      <c r="K34" s="291">
        <f t="shared" si="35"/>
        <v>0</v>
      </c>
      <c r="L34" s="291">
        <f t="shared" si="35"/>
        <v>14</v>
      </c>
      <c r="M34" s="291">
        <f t="shared" si="35"/>
        <v>0</v>
      </c>
      <c r="N34" s="291">
        <f t="shared" si="35"/>
        <v>0</v>
      </c>
      <c r="O34" s="291">
        <f t="shared" si="35"/>
        <v>0</v>
      </c>
      <c r="P34" s="291">
        <f t="shared" si="35"/>
        <v>0</v>
      </c>
      <c r="Q34" s="291">
        <f t="shared" si="35"/>
        <v>0</v>
      </c>
      <c r="R34" s="291">
        <f t="shared" si="35"/>
        <v>0</v>
      </c>
      <c r="S34" s="291">
        <f t="shared" si="21"/>
        <v>0</v>
      </c>
      <c r="T34" s="291">
        <f t="shared" si="22"/>
        <v>0</v>
      </c>
      <c r="U34" s="291">
        <f t="shared" si="23"/>
        <v>0</v>
      </c>
      <c r="V34" s="291">
        <f t="shared" si="24"/>
        <v>0</v>
      </c>
      <c r="W34" s="291">
        <f t="shared" si="25"/>
        <v>0</v>
      </c>
      <c r="X34" s="291">
        <f t="shared" si="26"/>
        <v>0</v>
      </c>
      <c r="Y34" s="291">
        <f t="shared" si="27"/>
        <v>0</v>
      </c>
      <c r="Z34" s="291">
        <v>0</v>
      </c>
      <c r="AA34" s="291">
        <v>0</v>
      </c>
      <c r="AB34" s="291">
        <v>0</v>
      </c>
      <c r="AC34" s="291">
        <v>0</v>
      </c>
      <c r="AD34" s="291">
        <v>0</v>
      </c>
      <c r="AE34" s="291">
        <v>0</v>
      </c>
      <c r="AF34" s="291">
        <v>0</v>
      </c>
      <c r="AG34" s="291">
        <v>0</v>
      </c>
      <c r="AH34" s="291">
        <v>0</v>
      </c>
      <c r="AI34" s="291">
        <v>0</v>
      </c>
      <c r="AJ34" s="291" t="s">
        <v>552</v>
      </c>
      <c r="AK34" s="291" t="s">
        <v>552</v>
      </c>
      <c r="AL34" s="291">
        <v>0</v>
      </c>
      <c r="AM34" s="291" t="s">
        <v>552</v>
      </c>
      <c r="AN34" s="291" t="s">
        <v>552</v>
      </c>
      <c r="AO34" s="291">
        <v>0</v>
      </c>
      <c r="AP34" s="291" t="s">
        <v>552</v>
      </c>
      <c r="AQ34" s="291">
        <v>0</v>
      </c>
      <c r="AR34" s="291" t="s">
        <v>552</v>
      </c>
      <c r="AS34" s="291">
        <v>0</v>
      </c>
      <c r="AT34" s="291">
        <f t="shared" si="28"/>
        <v>0</v>
      </c>
      <c r="AU34" s="291">
        <v>0</v>
      </c>
      <c r="AV34" s="291">
        <v>0</v>
      </c>
      <c r="AW34" s="291">
        <v>0</v>
      </c>
      <c r="AX34" s="291">
        <v>0</v>
      </c>
      <c r="AY34" s="291">
        <v>0</v>
      </c>
      <c r="AZ34" s="291">
        <v>0</v>
      </c>
      <c r="BA34" s="291">
        <v>0</v>
      </c>
      <c r="BB34" s="291">
        <v>0</v>
      </c>
      <c r="BC34" s="291">
        <v>0</v>
      </c>
      <c r="BD34" s="291">
        <v>0</v>
      </c>
      <c r="BE34" s="291" t="s">
        <v>552</v>
      </c>
      <c r="BF34" s="291" t="s">
        <v>552</v>
      </c>
      <c r="BG34" s="291" t="s">
        <v>552</v>
      </c>
      <c r="BH34" s="291" t="s">
        <v>552</v>
      </c>
      <c r="BI34" s="291" t="s">
        <v>552</v>
      </c>
      <c r="BJ34" s="291" t="s">
        <v>552</v>
      </c>
      <c r="BK34" s="291" t="s">
        <v>552</v>
      </c>
      <c r="BL34" s="291" t="s">
        <v>552</v>
      </c>
      <c r="BM34" s="291" t="s">
        <v>552</v>
      </c>
      <c r="BN34" s="291">
        <v>0</v>
      </c>
      <c r="BO34" s="291">
        <f t="shared" si="29"/>
        <v>0</v>
      </c>
      <c r="BP34" s="291">
        <v>0</v>
      </c>
      <c r="BQ34" s="291">
        <v>0</v>
      </c>
      <c r="BR34" s="291">
        <v>0</v>
      </c>
      <c r="BS34" s="291">
        <v>0</v>
      </c>
      <c r="BT34" s="291">
        <v>0</v>
      </c>
      <c r="BU34" s="291">
        <v>0</v>
      </c>
      <c r="BV34" s="291">
        <v>0</v>
      </c>
      <c r="BW34" s="291">
        <v>0</v>
      </c>
      <c r="BX34" s="291">
        <v>0</v>
      </c>
      <c r="BY34" s="291">
        <v>0</v>
      </c>
      <c r="BZ34" s="291">
        <v>0</v>
      </c>
      <c r="CA34" s="291">
        <v>0</v>
      </c>
      <c r="CB34" s="291" t="s">
        <v>552</v>
      </c>
      <c r="CC34" s="291" t="s">
        <v>552</v>
      </c>
      <c r="CD34" s="291" t="s">
        <v>552</v>
      </c>
      <c r="CE34" s="291" t="s">
        <v>552</v>
      </c>
      <c r="CF34" s="291" t="s">
        <v>552</v>
      </c>
      <c r="CG34" s="291" t="s">
        <v>552</v>
      </c>
      <c r="CH34" s="291" t="s">
        <v>552</v>
      </c>
      <c r="CI34" s="291">
        <v>0</v>
      </c>
      <c r="CJ34" s="291">
        <f t="shared" si="30"/>
        <v>0</v>
      </c>
      <c r="CK34" s="291">
        <v>0</v>
      </c>
      <c r="CL34" s="291">
        <v>0</v>
      </c>
      <c r="CM34" s="291">
        <v>0</v>
      </c>
      <c r="CN34" s="291">
        <v>0</v>
      </c>
      <c r="CO34" s="291">
        <v>0</v>
      </c>
      <c r="CP34" s="291">
        <v>0</v>
      </c>
      <c r="CQ34" s="291">
        <v>0</v>
      </c>
      <c r="CR34" s="291">
        <v>0</v>
      </c>
      <c r="CS34" s="291">
        <v>0</v>
      </c>
      <c r="CT34" s="291">
        <v>0</v>
      </c>
      <c r="CU34" s="291">
        <v>0</v>
      </c>
      <c r="CV34" s="291">
        <v>0</v>
      </c>
      <c r="CW34" s="291" t="s">
        <v>552</v>
      </c>
      <c r="CX34" s="291" t="s">
        <v>552</v>
      </c>
      <c r="CY34" s="291" t="s">
        <v>552</v>
      </c>
      <c r="CZ34" s="291" t="s">
        <v>552</v>
      </c>
      <c r="DA34" s="291" t="s">
        <v>552</v>
      </c>
      <c r="DB34" s="291" t="s">
        <v>552</v>
      </c>
      <c r="DC34" s="291" t="s">
        <v>552</v>
      </c>
      <c r="DD34" s="291">
        <v>0</v>
      </c>
      <c r="DE34" s="291">
        <f t="shared" si="31"/>
        <v>0</v>
      </c>
      <c r="DF34" s="291">
        <v>0</v>
      </c>
      <c r="DG34" s="291">
        <v>0</v>
      </c>
      <c r="DH34" s="291">
        <v>0</v>
      </c>
      <c r="DI34" s="291">
        <v>0</v>
      </c>
      <c r="DJ34" s="291">
        <v>0</v>
      </c>
      <c r="DK34" s="291">
        <v>0</v>
      </c>
      <c r="DL34" s="291">
        <v>0</v>
      </c>
      <c r="DM34" s="291">
        <v>0</v>
      </c>
      <c r="DN34" s="291">
        <v>0</v>
      </c>
      <c r="DO34" s="291">
        <v>0</v>
      </c>
      <c r="DP34" s="291">
        <v>0</v>
      </c>
      <c r="DQ34" s="291">
        <v>0</v>
      </c>
      <c r="DR34" s="291" t="s">
        <v>552</v>
      </c>
      <c r="DS34" s="291" t="s">
        <v>552</v>
      </c>
      <c r="DT34" s="291">
        <v>0</v>
      </c>
      <c r="DU34" s="291" t="s">
        <v>552</v>
      </c>
      <c r="DV34" s="291" t="s">
        <v>552</v>
      </c>
      <c r="DW34" s="291" t="s">
        <v>552</v>
      </c>
      <c r="DX34" s="291" t="s">
        <v>552</v>
      </c>
      <c r="DY34" s="291">
        <v>0</v>
      </c>
      <c r="DZ34" s="291">
        <f t="shared" si="32"/>
        <v>0</v>
      </c>
      <c r="EA34" s="291">
        <v>0</v>
      </c>
      <c r="EB34" s="291">
        <v>0</v>
      </c>
      <c r="EC34" s="291">
        <v>0</v>
      </c>
      <c r="ED34" s="291">
        <v>0</v>
      </c>
      <c r="EE34" s="291">
        <v>0</v>
      </c>
      <c r="EF34" s="291">
        <v>0</v>
      </c>
      <c r="EG34" s="291">
        <v>0</v>
      </c>
      <c r="EH34" s="291">
        <v>0</v>
      </c>
      <c r="EI34" s="291">
        <v>0</v>
      </c>
      <c r="EJ34" s="291">
        <v>0</v>
      </c>
      <c r="EK34" s="291" t="s">
        <v>552</v>
      </c>
      <c r="EL34" s="291" t="s">
        <v>552</v>
      </c>
      <c r="EM34" s="291" t="s">
        <v>552</v>
      </c>
      <c r="EN34" s="291">
        <v>0</v>
      </c>
      <c r="EO34" s="291">
        <v>0</v>
      </c>
      <c r="EP34" s="291" t="s">
        <v>552</v>
      </c>
      <c r="EQ34" s="291" t="s">
        <v>552</v>
      </c>
      <c r="ER34" s="291" t="s">
        <v>552</v>
      </c>
      <c r="ES34" s="291">
        <v>0</v>
      </c>
      <c r="ET34" s="291">
        <v>0</v>
      </c>
      <c r="EU34" s="291">
        <f t="shared" si="33"/>
        <v>87</v>
      </c>
      <c r="EV34" s="291">
        <v>0</v>
      </c>
      <c r="EW34" s="291">
        <v>0</v>
      </c>
      <c r="EX34" s="291">
        <v>6</v>
      </c>
      <c r="EY34" s="291">
        <v>20</v>
      </c>
      <c r="EZ34" s="291">
        <v>38</v>
      </c>
      <c r="FA34" s="291">
        <v>9</v>
      </c>
      <c r="FB34" s="291">
        <v>0</v>
      </c>
      <c r="FC34" s="291">
        <v>14</v>
      </c>
      <c r="FD34" s="291">
        <v>0</v>
      </c>
      <c r="FE34" s="291">
        <v>0</v>
      </c>
      <c r="FF34" s="291">
        <v>0</v>
      </c>
      <c r="FG34" s="291">
        <v>0</v>
      </c>
      <c r="FH34" s="291" t="s">
        <v>552</v>
      </c>
      <c r="FI34" s="291" t="s">
        <v>552</v>
      </c>
      <c r="FJ34" s="291" t="s">
        <v>552</v>
      </c>
      <c r="FK34" s="291">
        <v>0</v>
      </c>
      <c r="FL34" s="291">
        <v>0</v>
      </c>
      <c r="FM34" s="291">
        <v>0</v>
      </c>
      <c r="FN34" s="291">
        <v>0</v>
      </c>
      <c r="FO34" s="291">
        <v>0</v>
      </c>
    </row>
    <row r="35" spans="1:171" s="282" customFormat="1" ht="12" customHeight="1">
      <c r="A35" s="277" t="s">
        <v>561</v>
      </c>
      <c r="B35" s="278" t="s">
        <v>615</v>
      </c>
      <c r="C35" s="277" t="s">
        <v>616</v>
      </c>
      <c r="D35" s="291">
        <f t="shared" si="35"/>
        <v>45</v>
      </c>
      <c r="E35" s="291">
        <f t="shared" si="35"/>
        <v>0</v>
      </c>
      <c r="F35" s="291">
        <f t="shared" si="35"/>
        <v>0</v>
      </c>
      <c r="G35" s="291">
        <f t="shared" si="35"/>
        <v>0</v>
      </c>
      <c r="H35" s="291">
        <f t="shared" si="35"/>
        <v>33</v>
      </c>
      <c r="I35" s="291">
        <f t="shared" si="35"/>
        <v>8</v>
      </c>
      <c r="J35" s="291">
        <f t="shared" si="35"/>
        <v>4</v>
      </c>
      <c r="K35" s="291">
        <f t="shared" si="35"/>
        <v>0</v>
      </c>
      <c r="L35" s="291">
        <f t="shared" si="35"/>
        <v>0</v>
      </c>
      <c r="M35" s="291">
        <f t="shared" si="35"/>
        <v>0</v>
      </c>
      <c r="N35" s="291">
        <f t="shared" si="35"/>
        <v>0</v>
      </c>
      <c r="O35" s="291">
        <f t="shared" si="35"/>
        <v>0</v>
      </c>
      <c r="P35" s="291">
        <f t="shared" si="35"/>
        <v>0</v>
      </c>
      <c r="Q35" s="291">
        <f t="shared" si="35"/>
        <v>0</v>
      </c>
      <c r="R35" s="291">
        <f t="shared" si="35"/>
        <v>0</v>
      </c>
      <c r="S35" s="291">
        <f t="shared" si="21"/>
        <v>0</v>
      </c>
      <c r="T35" s="291">
        <f t="shared" si="22"/>
        <v>0</v>
      </c>
      <c r="U35" s="291">
        <f t="shared" si="23"/>
        <v>0</v>
      </c>
      <c r="V35" s="291">
        <f t="shared" si="24"/>
        <v>0</v>
      </c>
      <c r="W35" s="291">
        <f t="shared" si="25"/>
        <v>0</v>
      </c>
      <c r="X35" s="291">
        <f t="shared" si="26"/>
        <v>0</v>
      </c>
      <c r="Y35" s="291">
        <f t="shared" si="27"/>
        <v>0</v>
      </c>
      <c r="Z35" s="291">
        <v>0</v>
      </c>
      <c r="AA35" s="291">
        <v>0</v>
      </c>
      <c r="AB35" s="291">
        <v>0</v>
      </c>
      <c r="AC35" s="291">
        <v>0</v>
      </c>
      <c r="AD35" s="291">
        <v>0</v>
      </c>
      <c r="AE35" s="291">
        <v>0</v>
      </c>
      <c r="AF35" s="291">
        <v>0</v>
      </c>
      <c r="AG35" s="291">
        <v>0</v>
      </c>
      <c r="AH35" s="291">
        <v>0</v>
      </c>
      <c r="AI35" s="291">
        <v>0</v>
      </c>
      <c r="AJ35" s="291" t="s">
        <v>552</v>
      </c>
      <c r="AK35" s="291" t="s">
        <v>552</v>
      </c>
      <c r="AL35" s="291">
        <v>0</v>
      </c>
      <c r="AM35" s="291" t="s">
        <v>552</v>
      </c>
      <c r="AN35" s="291" t="s">
        <v>552</v>
      </c>
      <c r="AO35" s="291">
        <v>0</v>
      </c>
      <c r="AP35" s="291" t="s">
        <v>552</v>
      </c>
      <c r="AQ35" s="291">
        <v>0</v>
      </c>
      <c r="AR35" s="291" t="s">
        <v>552</v>
      </c>
      <c r="AS35" s="291">
        <v>0</v>
      </c>
      <c r="AT35" s="291">
        <f t="shared" si="28"/>
        <v>22</v>
      </c>
      <c r="AU35" s="291">
        <v>0</v>
      </c>
      <c r="AV35" s="291">
        <v>0</v>
      </c>
      <c r="AW35" s="291">
        <v>0</v>
      </c>
      <c r="AX35" s="291">
        <v>22</v>
      </c>
      <c r="AY35" s="291">
        <v>0</v>
      </c>
      <c r="AZ35" s="291">
        <v>0</v>
      </c>
      <c r="BA35" s="291">
        <v>0</v>
      </c>
      <c r="BB35" s="291">
        <v>0</v>
      </c>
      <c r="BC35" s="291">
        <v>0</v>
      </c>
      <c r="BD35" s="291">
        <v>0</v>
      </c>
      <c r="BE35" s="291" t="s">
        <v>552</v>
      </c>
      <c r="BF35" s="291" t="s">
        <v>552</v>
      </c>
      <c r="BG35" s="291" t="s">
        <v>552</v>
      </c>
      <c r="BH35" s="291" t="s">
        <v>552</v>
      </c>
      <c r="BI35" s="291" t="s">
        <v>552</v>
      </c>
      <c r="BJ35" s="291" t="s">
        <v>552</v>
      </c>
      <c r="BK35" s="291" t="s">
        <v>552</v>
      </c>
      <c r="BL35" s="291" t="s">
        <v>552</v>
      </c>
      <c r="BM35" s="291" t="s">
        <v>552</v>
      </c>
      <c r="BN35" s="291">
        <v>0</v>
      </c>
      <c r="BO35" s="291">
        <f t="shared" si="29"/>
        <v>0</v>
      </c>
      <c r="BP35" s="291">
        <v>0</v>
      </c>
      <c r="BQ35" s="291">
        <v>0</v>
      </c>
      <c r="BR35" s="291">
        <v>0</v>
      </c>
      <c r="BS35" s="291">
        <v>0</v>
      </c>
      <c r="BT35" s="291">
        <v>0</v>
      </c>
      <c r="BU35" s="291">
        <v>0</v>
      </c>
      <c r="BV35" s="291">
        <v>0</v>
      </c>
      <c r="BW35" s="291">
        <v>0</v>
      </c>
      <c r="BX35" s="291">
        <v>0</v>
      </c>
      <c r="BY35" s="291">
        <v>0</v>
      </c>
      <c r="BZ35" s="291">
        <v>0</v>
      </c>
      <c r="CA35" s="291">
        <v>0</v>
      </c>
      <c r="CB35" s="291" t="s">
        <v>552</v>
      </c>
      <c r="CC35" s="291" t="s">
        <v>552</v>
      </c>
      <c r="CD35" s="291" t="s">
        <v>552</v>
      </c>
      <c r="CE35" s="291" t="s">
        <v>552</v>
      </c>
      <c r="CF35" s="291" t="s">
        <v>552</v>
      </c>
      <c r="CG35" s="291" t="s">
        <v>552</v>
      </c>
      <c r="CH35" s="291" t="s">
        <v>552</v>
      </c>
      <c r="CI35" s="291">
        <v>0</v>
      </c>
      <c r="CJ35" s="291">
        <f t="shared" si="30"/>
        <v>0</v>
      </c>
      <c r="CK35" s="291">
        <v>0</v>
      </c>
      <c r="CL35" s="291">
        <v>0</v>
      </c>
      <c r="CM35" s="291">
        <v>0</v>
      </c>
      <c r="CN35" s="291">
        <v>0</v>
      </c>
      <c r="CO35" s="291">
        <v>0</v>
      </c>
      <c r="CP35" s="291">
        <v>0</v>
      </c>
      <c r="CQ35" s="291">
        <v>0</v>
      </c>
      <c r="CR35" s="291">
        <v>0</v>
      </c>
      <c r="CS35" s="291">
        <v>0</v>
      </c>
      <c r="CT35" s="291">
        <v>0</v>
      </c>
      <c r="CU35" s="291">
        <v>0</v>
      </c>
      <c r="CV35" s="291">
        <v>0</v>
      </c>
      <c r="CW35" s="291" t="s">
        <v>552</v>
      </c>
      <c r="CX35" s="291" t="s">
        <v>552</v>
      </c>
      <c r="CY35" s="291" t="s">
        <v>552</v>
      </c>
      <c r="CZ35" s="291" t="s">
        <v>552</v>
      </c>
      <c r="DA35" s="291" t="s">
        <v>552</v>
      </c>
      <c r="DB35" s="291" t="s">
        <v>552</v>
      </c>
      <c r="DC35" s="291" t="s">
        <v>552</v>
      </c>
      <c r="DD35" s="291">
        <v>0</v>
      </c>
      <c r="DE35" s="291">
        <f t="shared" si="31"/>
        <v>0</v>
      </c>
      <c r="DF35" s="291">
        <v>0</v>
      </c>
      <c r="DG35" s="291">
        <v>0</v>
      </c>
      <c r="DH35" s="291">
        <v>0</v>
      </c>
      <c r="DI35" s="291">
        <v>0</v>
      </c>
      <c r="DJ35" s="291">
        <v>0</v>
      </c>
      <c r="DK35" s="291">
        <v>0</v>
      </c>
      <c r="DL35" s="291">
        <v>0</v>
      </c>
      <c r="DM35" s="291">
        <v>0</v>
      </c>
      <c r="DN35" s="291">
        <v>0</v>
      </c>
      <c r="DO35" s="291">
        <v>0</v>
      </c>
      <c r="DP35" s="291">
        <v>0</v>
      </c>
      <c r="DQ35" s="291">
        <v>0</v>
      </c>
      <c r="DR35" s="291" t="s">
        <v>552</v>
      </c>
      <c r="DS35" s="291" t="s">
        <v>552</v>
      </c>
      <c r="DT35" s="291">
        <v>0</v>
      </c>
      <c r="DU35" s="291" t="s">
        <v>552</v>
      </c>
      <c r="DV35" s="291" t="s">
        <v>552</v>
      </c>
      <c r="DW35" s="291" t="s">
        <v>552</v>
      </c>
      <c r="DX35" s="291" t="s">
        <v>552</v>
      </c>
      <c r="DY35" s="291">
        <v>0</v>
      </c>
      <c r="DZ35" s="291">
        <f t="shared" si="32"/>
        <v>0</v>
      </c>
      <c r="EA35" s="291">
        <v>0</v>
      </c>
      <c r="EB35" s="291">
        <v>0</v>
      </c>
      <c r="EC35" s="291">
        <v>0</v>
      </c>
      <c r="ED35" s="291">
        <v>0</v>
      </c>
      <c r="EE35" s="291">
        <v>0</v>
      </c>
      <c r="EF35" s="291">
        <v>0</v>
      </c>
      <c r="EG35" s="291">
        <v>0</v>
      </c>
      <c r="EH35" s="291">
        <v>0</v>
      </c>
      <c r="EI35" s="291">
        <v>0</v>
      </c>
      <c r="EJ35" s="291">
        <v>0</v>
      </c>
      <c r="EK35" s="291" t="s">
        <v>552</v>
      </c>
      <c r="EL35" s="291" t="s">
        <v>552</v>
      </c>
      <c r="EM35" s="291" t="s">
        <v>552</v>
      </c>
      <c r="EN35" s="291">
        <v>0</v>
      </c>
      <c r="EO35" s="291">
        <v>0</v>
      </c>
      <c r="EP35" s="291" t="s">
        <v>552</v>
      </c>
      <c r="EQ35" s="291" t="s">
        <v>552</v>
      </c>
      <c r="ER35" s="291" t="s">
        <v>552</v>
      </c>
      <c r="ES35" s="291">
        <v>0</v>
      </c>
      <c r="ET35" s="291">
        <v>0</v>
      </c>
      <c r="EU35" s="291">
        <f t="shared" si="33"/>
        <v>23</v>
      </c>
      <c r="EV35" s="291">
        <v>0</v>
      </c>
      <c r="EW35" s="291">
        <v>0</v>
      </c>
      <c r="EX35" s="291">
        <v>0</v>
      </c>
      <c r="EY35" s="291">
        <v>11</v>
      </c>
      <c r="EZ35" s="291">
        <v>8</v>
      </c>
      <c r="FA35" s="291">
        <v>4</v>
      </c>
      <c r="FB35" s="291">
        <v>0</v>
      </c>
      <c r="FC35" s="291">
        <v>0</v>
      </c>
      <c r="FD35" s="291">
        <v>0</v>
      </c>
      <c r="FE35" s="291">
        <v>0</v>
      </c>
      <c r="FF35" s="291">
        <v>0</v>
      </c>
      <c r="FG35" s="291">
        <v>0</v>
      </c>
      <c r="FH35" s="291" t="s">
        <v>552</v>
      </c>
      <c r="FI35" s="291" t="s">
        <v>552</v>
      </c>
      <c r="FJ35" s="291" t="s">
        <v>552</v>
      </c>
      <c r="FK35" s="291">
        <v>0</v>
      </c>
      <c r="FL35" s="291">
        <v>0</v>
      </c>
      <c r="FM35" s="291">
        <v>0</v>
      </c>
      <c r="FN35" s="291">
        <v>0</v>
      </c>
      <c r="FO35" s="291">
        <v>0</v>
      </c>
    </row>
    <row r="36" spans="1:171" s="282" customFormat="1" ht="12" customHeight="1">
      <c r="A36" s="277" t="s">
        <v>561</v>
      </c>
      <c r="B36" s="278" t="s">
        <v>617</v>
      </c>
      <c r="C36" s="277" t="s">
        <v>618</v>
      </c>
      <c r="D36" s="291">
        <f t="shared" si="35"/>
        <v>115</v>
      </c>
      <c r="E36" s="291">
        <f t="shared" si="35"/>
        <v>0</v>
      </c>
      <c r="F36" s="291">
        <f t="shared" si="35"/>
        <v>0</v>
      </c>
      <c r="G36" s="291">
        <f t="shared" si="35"/>
        <v>0</v>
      </c>
      <c r="H36" s="291">
        <f t="shared" si="35"/>
        <v>91</v>
      </c>
      <c r="I36" s="291">
        <f t="shared" si="35"/>
        <v>0</v>
      </c>
      <c r="J36" s="291">
        <f t="shared" si="35"/>
        <v>0</v>
      </c>
      <c r="K36" s="291">
        <f t="shared" si="35"/>
        <v>0</v>
      </c>
      <c r="L36" s="291">
        <f t="shared" si="35"/>
        <v>0</v>
      </c>
      <c r="M36" s="291">
        <f t="shared" si="35"/>
        <v>0</v>
      </c>
      <c r="N36" s="291">
        <f t="shared" si="35"/>
        <v>0</v>
      </c>
      <c r="O36" s="291">
        <f t="shared" si="35"/>
        <v>24</v>
      </c>
      <c r="P36" s="291">
        <f t="shared" si="35"/>
        <v>0</v>
      </c>
      <c r="Q36" s="291">
        <f t="shared" si="35"/>
        <v>0</v>
      </c>
      <c r="R36" s="291">
        <f t="shared" si="35"/>
        <v>0</v>
      </c>
      <c r="S36" s="291">
        <f t="shared" si="21"/>
        <v>0</v>
      </c>
      <c r="T36" s="291">
        <f t="shared" si="22"/>
        <v>0</v>
      </c>
      <c r="U36" s="291">
        <f t="shared" si="23"/>
        <v>0</v>
      </c>
      <c r="V36" s="291">
        <f t="shared" si="24"/>
        <v>0</v>
      </c>
      <c r="W36" s="291">
        <f t="shared" si="25"/>
        <v>0</v>
      </c>
      <c r="X36" s="291">
        <f t="shared" si="26"/>
        <v>0</v>
      </c>
      <c r="Y36" s="291">
        <f t="shared" si="27"/>
        <v>0</v>
      </c>
      <c r="Z36" s="291">
        <v>0</v>
      </c>
      <c r="AA36" s="291">
        <v>0</v>
      </c>
      <c r="AB36" s="291">
        <v>0</v>
      </c>
      <c r="AC36" s="291">
        <v>0</v>
      </c>
      <c r="AD36" s="291">
        <v>0</v>
      </c>
      <c r="AE36" s="291">
        <v>0</v>
      </c>
      <c r="AF36" s="291">
        <v>0</v>
      </c>
      <c r="AG36" s="291">
        <v>0</v>
      </c>
      <c r="AH36" s="291">
        <v>0</v>
      </c>
      <c r="AI36" s="291">
        <v>0</v>
      </c>
      <c r="AJ36" s="291" t="s">
        <v>552</v>
      </c>
      <c r="AK36" s="291" t="s">
        <v>552</v>
      </c>
      <c r="AL36" s="291">
        <v>0</v>
      </c>
      <c r="AM36" s="291" t="s">
        <v>552</v>
      </c>
      <c r="AN36" s="291" t="s">
        <v>552</v>
      </c>
      <c r="AO36" s="291">
        <v>0</v>
      </c>
      <c r="AP36" s="291" t="s">
        <v>552</v>
      </c>
      <c r="AQ36" s="291">
        <v>0</v>
      </c>
      <c r="AR36" s="291" t="s">
        <v>552</v>
      </c>
      <c r="AS36" s="291">
        <v>0</v>
      </c>
      <c r="AT36" s="291">
        <f t="shared" si="28"/>
        <v>91</v>
      </c>
      <c r="AU36" s="291">
        <v>0</v>
      </c>
      <c r="AV36" s="291">
        <v>0</v>
      </c>
      <c r="AW36" s="291">
        <v>0</v>
      </c>
      <c r="AX36" s="291">
        <v>91</v>
      </c>
      <c r="AY36" s="291">
        <v>0</v>
      </c>
      <c r="AZ36" s="291">
        <v>0</v>
      </c>
      <c r="BA36" s="291">
        <v>0</v>
      </c>
      <c r="BB36" s="291">
        <v>0</v>
      </c>
      <c r="BC36" s="291">
        <v>0</v>
      </c>
      <c r="BD36" s="291">
        <v>0</v>
      </c>
      <c r="BE36" s="291" t="s">
        <v>552</v>
      </c>
      <c r="BF36" s="291" t="s">
        <v>552</v>
      </c>
      <c r="BG36" s="291" t="s">
        <v>552</v>
      </c>
      <c r="BH36" s="291" t="s">
        <v>552</v>
      </c>
      <c r="BI36" s="291" t="s">
        <v>552</v>
      </c>
      <c r="BJ36" s="291" t="s">
        <v>552</v>
      </c>
      <c r="BK36" s="291" t="s">
        <v>552</v>
      </c>
      <c r="BL36" s="291" t="s">
        <v>552</v>
      </c>
      <c r="BM36" s="291" t="s">
        <v>552</v>
      </c>
      <c r="BN36" s="291">
        <v>0</v>
      </c>
      <c r="BO36" s="291">
        <f t="shared" si="29"/>
        <v>24</v>
      </c>
      <c r="BP36" s="291">
        <v>0</v>
      </c>
      <c r="BQ36" s="291">
        <v>0</v>
      </c>
      <c r="BR36" s="291">
        <v>0</v>
      </c>
      <c r="BS36" s="291">
        <v>0</v>
      </c>
      <c r="BT36" s="291">
        <v>0</v>
      </c>
      <c r="BU36" s="291">
        <v>0</v>
      </c>
      <c r="BV36" s="291">
        <v>0</v>
      </c>
      <c r="BW36" s="291">
        <v>0</v>
      </c>
      <c r="BX36" s="291">
        <v>0</v>
      </c>
      <c r="BY36" s="291">
        <v>0</v>
      </c>
      <c r="BZ36" s="291">
        <v>24</v>
      </c>
      <c r="CA36" s="291">
        <v>0</v>
      </c>
      <c r="CB36" s="291" t="s">
        <v>552</v>
      </c>
      <c r="CC36" s="291" t="s">
        <v>552</v>
      </c>
      <c r="CD36" s="291" t="s">
        <v>552</v>
      </c>
      <c r="CE36" s="291" t="s">
        <v>552</v>
      </c>
      <c r="CF36" s="291" t="s">
        <v>552</v>
      </c>
      <c r="CG36" s="291" t="s">
        <v>552</v>
      </c>
      <c r="CH36" s="291" t="s">
        <v>552</v>
      </c>
      <c r="CI36" s="291">
        <v>0</v>
      </c>
      <c r="CJ36" s="291">
        <f t="shared" si="30"/>
        <v>0</v>
      </c>
      <c r="CK36" s="291">
        <v>0</v>
      </c>
      <c r="CL36" s="291">
        <v>0</v>
      </c>
      <c r="CM36" s="291">
        <v>0</v>
      </c>
      <c r="CN36" s="291">
        <v>0</v>
      </c>
      <c r="CO36" s="291">
        <v>0</v>
      </c>
      <c r="CP36" s="291">
        <v>0</v>
      </c>
      <c r="CQ36" s="291">
        <v>0</v>
      </c>
      <c r="CR36" s="291">
        <v>0</v>
      </c>
      <c r="CS36" s="291">
        <v>0</v>
      </c>
      <c r="CT36" s="291">
        <v>0</v>
      </c>
      <c r="CU36" s="291">
        <v>0</v>
      </c>
      <c r="CV36" s="291">
        <v>0</v>
      </c>
      <c r="CW36" s="291" t="s">
        <v>552</v>
      </c>
      <c r="CX36" s="291" t="s">
        <v>552</v>
      </c>
      <c r="CY36" s="291" t="s">
        <v>552</v>
      </c>
      <c r="CZ36" s="291" t="s">
        <v>552</v>
      </c>
      <c r="DA36" s="291" t="s">
        <v>552</v>
      </c>
      <c r="DB36" s="291" t="s">
        <v>552</v>
      </c>
      <c r="DC36" s="291" t="s">
        <v>552</v>
      </c>
      <c r="DD36" s="291">
        <v>0</v>
      </c>
      <c r="DE36" s="291">
        <f t="shared" si="31"/>
        <v>0</v>
      </c>
      <c r="DF36" s="291">
        <v>0</v>
      </c>
      <c r="DG36" s="291">
        <v>0</v>
      </c>
      <c r="DH36" s="291">
        <v>0</v>
      </c>
      <c r="DI36" s="291">
        <v>0</v>
      </c>
      <c r="DJ36" s="291">
        <v>0</v>
      </c>
      <c r="DK36" s="291">
        <v>0</v>
      </c>
      <c r="DL36" s="291">
        <v>0</v>
      </c>
      <c r="DM36" s="291">
        <v>0</v>
      </c>
      <c r="DN36" s="291">
        <v>0</v>
      </c>
      <c r="DO36" s="291">
        <v>0</v>
      </c>
      <c r="DP36" s="291">
        <v>0</v>
      </c>
      <c r="DQ36" s="291">
        <v>0</v>
      </c>
      <c r="DR36" s="291" t="s">
        <v>552</v>
      </c>
      <c r="DS36" s="291" t="s">
        <v>552</v>
      </c>
      <c r="DT36" s="291">
        <v>0</v>
      </c>
      <c r="DU36" s="291" t="s">
        <v>552</v>
      </c>
      <c r="DV36" s="291" t="s">
        <v>552</v>
      </c>
      <c r="DW36" s="291" t="s">
        <v>552</v>
      </c>
      <c r="DX36" s="291" t="s">
        <v>552</v>
      </c>
      <c r="DY36" s="291">
        <v>0</v>
      </c>
      <c r="DZ36" s="291">
        <f t="shared" si="32"/>
        <v>0</v>
      </c>
      <c r="EA36" s="291">
        <v>0</v>
      </c>
      <c r="EB36" s="291">
        <v>0</v>
      </c>
      <c r="EC36" s="291">
        <v>0</v>
      </c>
      <c r="ED36" s="291">
        <v>0</v>
      </c>
      <c r="EE36" s="291">
        <v>0</v>
      </c>
      <c r="EF36" s="291">
        <v>0</v>
      </c>
      <c r="EG36" s="291">
        <v>0</v>
      </c>
      <c r="EH36" s="291">
        <v>0</v>
      </c>
      <c r="EI36" s="291">
        <v>0</v>
      </c>
      <c r="EJ36" s="291">
        <v>0</v>
      </c>
      <c r="EK36" s="291" t="s">
        <v>552</v>
      </c>
      <c r="EL36" s="291" t="s">
        <v>552</v>
      </c>
      <c r="EM36" s="291" t="s">
        <v>552</v>
      </c>
      <c r="EN36" s="291">
        <v>0</v>
      </c>
      <c r="EO36" s="291">
        <v>0</v>
      </c>
      <c r="EP36" s="291" t="s">
        <v>552</v>
      </c>
      <c r="EQ36" s="291" t="s">
        <v>552</v>
      </c>
      <c r="ER36" s="291" t="s">
        <v>552</v>
      </c>
      <c r="ES36" s="291">
        <v>0</v>
      </c>
      <c r="ET36" s="291">
        <v>0</v>
      </c>
      <c r="EU36" s="291">
        <f t="shared" si="33"/>
        <v>0</v>
      </c>
      <c r="EV36" s="291">
        <v>0</v>
      </c>
      <c r="EW36" s="291">
        <v>0</v>
      </c>
      <c r="EX36" s="291">
        <v>0</v>
      </c>
      <c r="EY36" s="291">
        <v>0</v>
      </c>
      <c r="EZ36" s="291">
        <v>0</v>
      </c>
      <c r="FA36" s="291">
        <v>0</v>
      </c>
      <c r="FB36" s="291">
        <v>0</v>
      </c>
      <c r="FC36" s="291">
        <v>0</v>
      </c>
      <c r="FD36" s="291">
        <v>0</v>
      </c>
      <c r="FE36" s="291">
        <v>0</v>
      </c>
      <c r="FF36" s="291">
        <v>0</v>
      </c>
      <c r="FG36" s="291">
        <v>0</v>
      </c>
      <c r="FH36" s="291" t="s">
        <v>552</v>
      </c>
      <c r="FI36" s="291" t="s">
        <v>552</v>
      </c>
      <c r="FJ36" s="291" t="s">
        <v>552</v>
      </c>
      <c r="FK36" s="291">
        <v>0</v>
      </c>
      <c r="FL36" s="291">
        <v>0</v>
      </c>
      <c r="FM36" s="291">
        <v>0</v>
      </c>
      <c r="FN36" s="291">
        <v>0</v>
      </c>
      <c r="FO36" s="291">
        <v>0</v>
      </c>
    </row>
    <row r="37" spans="1:171" s="282" customFormat="1" ht="12" customHeight="1">
      <c r="A37" s="277" t="s">
        <v>561</v>
      </c>
      <c r="B37" s="278" t="s">
        <v>619</v>
      </c>
      <c r="C37" s="277" t="s">
        <v>620</v>
      </c>
      <c r="D37" s="291">
        <f t="shared" si="35"/>
        <v>61</v>
      </c>
      <c r="E37" s="291">
        <f t="shared" si="35"/>
        <v>0</v>
      </c>
      <c r="F37" s="291">
        <f t="shared" si="35"/>
        <v>0</v>
      </c>
      <c r="G37" s="291">
        <f t="shared" si="35"/>
        <v>0</v>
      </c>
      <c r="H37" s="291">
        <f t="shared" si="35"/>
        <v>36</v>
      </c>
      <c r="I37" s="291">
        <f t="shared" si="35"/>
        <v>18</v>
      </c>
      <c r="J37" s="291">
        <f t="shared" si="35"/>
        <v>7</v>
      </c>
      <c r="K37" s="291">
        <f t="shared" si="35"/>
        <v>0</v>
      </c>
      <c r="L37" s="291">
        <f t="shared" si="35"/>
        <v>0</v>
      </c>
      <c r="M37" s="291">
        <f t="shared" si="35"/>
        <v>0</v>
      </c>
      <c r="N37" s="291">
        <f t="shared" si="35"/>
        <v>0</v>
      </c>
      <c r="O37" s="291">
        <f t="shared" si="35"/>
        <v>0</v>
      </c>
      <c r="P37" s="291">
        <f t="shared" si="35"/>
        <v>0</v>
      </c>
      <c r="Q37" s="291">
        <f t="shared" si="35"/>
        <v>0</v>
      </c>
      <c r="R37" s="291">
        <f t="shared" si="35"/>
        <v>0</v>
      </c>
      <c r="S37" s="291">
        <f t="shared" si="21"/>
        <v>0</v>
      </c>
      <c r="T37" s="291">
        <f t="shared" si="22"/>
        <v>0</v>
      </c>
      <c r="U37" s="291">
        <f t="shared" si="23"/>
        <v>0</v>
      </c>
      <c r="V37" s="291">
        <f t="shared" si="24"/>
        <v>0</v>
      </c>
      <c r="W37" s="291">
        <f t="shared" si="25"/>
        <v>0</v>
      </c>
      <c r="X37" s="291">
        <f t="shared" si="26"/>
        <v>0</v>
      </c>
      <c r="Y37" s="291">
        <f t="shared" si="27"/>
        <v>0</v>
      </c>
      <c r="Z37" s="291">
        <v>0</v>
      </c>
      <c r="AA37" s="291">
        <v>0</v>
      </c>
      <c r="AB37" s="291">
        <v>0</v>
      </c>
      <c r="AC37" s="291">
        <v>0</v>
      </c>
      <c r="AD37" s="291">
        <v>0</v>
      </c>
      <c r="AE37" s="291">
        <v>0</v>
      </c>
      <c r="AF37" s="291">
        <v>0</v>
      </c>
      <c r="AG37" s="291">
        <v>0</v>
      </c>
      <c r="AH37" s="291">
        <v>0</v>
      </c>
      <c r="AI37" s="291">
        <v>0</v>
      </c>
      <c r="AJ37" s="291" t="s">
        <v>552</v>
      </c>
      <c r="AK37" s="291" t="s">
        <v>552</v>
      </c>
      <c r="AL37" s="291">
        <v>0</v>
      </c>
      <c r="AM37" s="291" t="s">
        <v>552</v>
      </c>
      <c r="AN37" s="291" t="s">
        <v>552</v>
      </c>
      <c r="AO37" s="291">
        <v>0</v>
      </c>
      <c r="AP37" s="291" t="s">
        <v>552</v>
      </c>
      <c r="AQ37" s="291">
        <v>0</v>
      </c>
      <c r="AR37" s="291" t="s">
        <v>552</v>
      </c>
      <c r="AS37" s="291">
        <v>0</v>
      </c>
      <c r="AT37" s="291">
        <f t="shared" si="28"/>
        <v>22</v>
      </c>
      <c r="AU37" s="291">
        <v>0</v>
      </c>
      <c r="AV37" s="291">
        <v>0</v>
      </c>
      <c r="AW37" s="291">
        <v>0</v>
      </c>
      <c r="AX37" s="291">
        <v>22</v>
      </c>
      <c r="AY37" s="291">
        <v>0</v>
      </c>
      <c r="AZ37" s="291">
        <v>0</v>
      </c>
      <c r="BA37" s="291">
        <v>0</v>
      </c>
      <c r="BB37" s="291">
        <v>0</v>
      </c>
      <c r="BC37" s="291">
        <v>0</v>
      </c>
      <c r="BD37" s="291">
        <v>0</v>
      </c>
      <c r="BE37" s="291" t="s">
        <v>552</v>
      </c>
      <c r="BF37" s="291" t="s">
        <v>552</v>
      </c>
      <c r="BG37" s="291" t="s">
        <v>552</v>
      </c>
      <c r="BH37" s="291" t="s">
        <v>552</v>
      </c>
      <c r="BI37" s="291" t="s">
        <v>552</v>
      </c>
      <c r="BJ37" s="291" t="s">
        <v>552</v>
      </c>
      <c r="BK37" s="291" t="s">
        <v>552</v>
      </c>
      <c r="BL37" s="291" t="s">
        <v>552</v>
      </c>
      <c r="BM37" s="291" t="s">
        <v>552</v>
      </c>
      <c r="BN37" s="291">
        <v>0</v>
      </c>
      <c r="BO37" s="291">
        <f t="shared" si="29"/>
        <v>0</v>
      </c>
      <c r="BP37" s="291">
        <v>0</v>
      </c>
      <c r="BQ37" s="291">
        <v>0</v>
      </c>
      <c r="BR37" s="291">
        <v>0</v>
      </c>
      <c r="BS37" s="291">
        <v>0</v>
      </c>
      <c r="BT37" s="291">
        <v>0</v>
      </c>
      <c r="BU37" s="291">
        <v>0</v>
      </c>
      <c r="BV37" s="291">
        <v>0</v>
      </c>
      <c r="BW37" s="291">
        <v>0</v>
      </c>
      <c r="BX37" s="291">
        <v>0</v>
      </c>
      <c r="BY37" s="291">
        <v>0</v>
      </c>
      <c r="BZ37" s="291">
        <v>0</v>
      </c>
      <c r="CA37" s="291">
        <v>0</v>
      </c>
      <c r="CB37" s="291" t="s">
        <v>552</v>
      </c>
      <c r="CC37" s="291" t="s">
        <v>552</v>
      </c>
      <c r="CD37" s="291" t="s">
        <v>552</v>
      </c>
      <c r="CE37" s="291" t="s">
        <v>552</v>
      </c>
      <c r="CF37" s="291" t="s">
        <v>552</v>
      </c>
      <c r="CG37" s="291" t="s">
        <v>552</v>
      </c>
      <c r="CH37" s="291" t="s">
        <v>552</v>
      </c>
      <c r="CI37" s="291">
        <v>0</v>
      </c>
      <c r="CJ37" s="291">
        <f t="shared" si="30"/>
        <v>0</v>
      </c>
      <c r="CK37" s="291">
        <v>0</v>
      </c>
      <c r="CL37" s="291">
        <v>0</v>
      </c>
      <c r="CM37" s="291">
        <v>0</v>
      </c>
      <c r="CN37" s="291">
        <v>0</v>
      </c>
      <c r="CO37" s="291">
        <v>0</v>
      </c>
      <c r="CP37" s="291">
        <v>0</v>
      </c>
      <c r="CQ37" s="291">
        <v>0</v>
      </c>
      <c r="CR37" s="291">
        <v>0</v>
      </c>
      <c r="CS37" s="291">
        <v>0</v>
      </c>
      <c r="CT37" s="291">
        <v>0</v>
      </c>
      <c r="CU37" s="291">
        <v>0</v>
      </c>
      <c r="CV37" s="291">
        <v>0</v>
      </c>
      <c r="CW37" s="291" t="s">
        <v>552</v>
      </c>
      <c r="CX37" s="291" t="s">
        <v>552</v>
      </c>
      <c r="CY37" s="291" t="s">
        <v>552</v>
      </c>
      <c r="CZ37" s="291" t="s">
        <v>552</v>
      </c>
      <c r="DA37" s="291" t="s">
        <v>552</v>
      </c>
      <c r="DB37" s="291" t="s">
        <v>552</v>
      </c>
      <c r="DC37" s="291" t="s">
        <v>552</v>
      </c>
      <c r="DD37" s="291">
        <v>0</v>
      </c>
      <c r="DE37" s="291">
        <f t="shared" si="31"/>
        <v>0</v>
      </c>
      <c r="DF37" s="291">
        <v>0</v>
      </c>
      <c r="DG37" s="291">
        <v>0</v>
      </c>
      <c r="DH37" s="291">
        <v>0</v>
      </c>
      <c r="DI37" s="291">
        <v>0</v>
      </c>
      <c r="DJ37" s="291">
        <v>0</v>
      </c>
      <c r="DK37" s="291">
        <v>0</v>
      </c>
      <c r="DL37" s="291">
        <v>0</v>
      </c>
      <c r="DM37" s="291">
        <v>0</v>
      </c>
      <c r="DN37" s="291">
        <v>0</v>
      </c>
      <c r="DO37" s="291">
        <v>0</v>
      </c>
      <c r="DP37" s="291">
        <v>0</v>
      </c>
      <c r="DQ37" s="291">
        <v>0</v>
      </c>
      <c r="DR37" s="291" t="s">
        <v>552</v>
      </c>
      <c r="DS37" s="291" t="s">
        <v>552</v>
      </c>
      <c r="DT37" s="291">
        <v>0</v>
      </c>
      <c r="DU37" s="291" t="s">
        <v>552</v>
      </c>
      <c r="DV37" s="291" t="s">
        <v>552</v>
      </c>
      <c r="DW37" s="291" t="s">
        <v>552</v>
      </c>
      <c r="DX37" s="291" t="s">
        <v>552</v>
      </c>
      <c r="DY37" s="291">
        <v>0</v>
      </c>
      <c r="DZ37" s="291">
        <f t="shared" si="32"/>
        <v>0</v>
      </c>
      <c r="EA37" s="291">
        <v>0</v>
      </c>
      <c r="EB37" s="291">
        <v>0</v>
      </c>
      <c r="EC37" s="291">
        <v>0</v>
      </c>
      <c r="ED37" s="291">
        <v>0</v>
      </c>
      <c r="EE37" s="291">
        <v>0</v>
      </c>
      <c r="EF37" s="291">
        <v>0</v>
      </c>
      <c r="EG37" s="291">
        <v>0</v>
      </c>
      <c r="EH37" s="291">
        <v>0</v>
      </c>
      <c r="EI37" s="291">
        <v>0</v>
      </c>
      <c r="EJ37" s="291">
        <v>0</v>
      </c>
      <c r="EK37" s="291" t="s">
        <v>552</v>
      </c>
      <c r="EL37" s="291" t="s">
        <v>552</v>
      </c>
      <c r="EM37" s="291" t="s">
        <v>552</v>
      </c>
      <c r="EN37" s="291">
        <v>0</v>
      </c>
      <c r="EO37" s="291">
        <v>0</v>
      </c>
      <c r="EP37" s="291" t="s">
        <v>552</v>
      </c>
      <c r="EQ37" s="291" t="s">
        <v>552</v>
      </c>
      <c r="ER37" s="291" t="s">
        <v>552</v>
      </c>
      <c r="ES37" s="291">
        <v>0</v>
      </c>
      <c r="ET37" s="291">
        <v>0</v>
      </c>
      <c r="EU37" s="291">
        <f t="shared" si="33"/>
        <v>39</v>
      </c>
      <c r="EV37" s="291">
        <v>0</v>
      </c>
      <c r="EW37" s="291">
        <v>0</v>
      </c>
      <c r="EX37" s="291">
        <v>0</v>
      </c>
      <c r="EY37" s="291">
        <v>14</v>
      </c>
      <c r="EZ37" s="291">
        <v>18</v>
      </c>
      <c r="FA37" s="291">
        <v>7</v>
      </c>
      <c r="FB37" s="291">
        <v>0</v>
      </c>
      <c r="FC37" s="291">
        <v>0</v>
      </c>
      <c r="FD37" s="291">
        <v>0</v>
      </c>
      <c r="FE37" s="291">
        <v>0</v>
      </c>
      <c r="FF37" s="291">
        <v>0</v>
      </c>
      <c r="FG37" s="291">
        <v>0</v>
      </c>
      <c r="FH37" s="291" t="s">
        <v>552</v>
      </c>
      <c r="FI37" s="291" t="s">
        <v>552</v>
      </c>
      <c r="FJ37" s="291" t="s">
        <v>552</v>
      </c>
      <c r="FK37" s="291">
        <v>0</v>
      </c>
      <c r="FL37" s="291">
        <v>0</v>
      </c>
      <c r="FM37" s="291">
        <v>0</v>
      </c>
      <c r="FN37" s="291">
        <v>0</v>
      </c>
      <c r="FO37" s="291">
        <v>0</v>
      </c>
    </row>
    <row r="38" spans="1:171" s="282" customFormat="1" ht="12" customHeight="1">
      <c r="A38" s="277" t="s">
        <v>561</v>
      </c>
      <c r="B38" s="278" t="s">
        <v>621</v>
      </c>
      <c r="C38" s="277" t="s">
        <v>622</v>
      </c>
      <c r="D38" s="291">
        <f t="shared" si="35"/>
        <v>71</v>
      </c>
      <c r="E38" s="291">
        <f t="shared" si="35"/>
        <v>0</v>
      </c>
      <c r="F38" s="291">
        <f t="shared" si="35"/>
        <v>0</v>
      </c>
      <c r="G38" s="291">
        <f t="shared" si="35"/>
        <v>0</v>
      </c>
      <c r="H38" s="291">
        <f t="shared" si="35"/>
        <v>71</v>
      </c>
      <c r="I38" s="291">
        <f t="shared" si="35"/>
        <v>0</v>
      </c>
      <c r="J38" s="291">
        <f t="shared" si="35"/>
        <v>0</v>
      </c>
      <c r="K38" s="291">
        <f t="shared" si="35"/>
        <v>0</v>
      </c>
      <c r="L38" s="291">
        <f t="shared" si="35"/>
        <v>0</v>
      </c>
      <c r="M38" s="291">
        <f t="shared" si="35"/>
        <v>0</v>
      </c>
      <c r="N38" s="291">
        <f t="shared" si="35"/>
        <v>0</v>
      </c>
      <c r="O38" s="291">
        <f t="shared" si="35"/>
        <v>0</v>
      </c>
      <c r="P38" s="291">
        <f t="shared" si="35"/>
        <v>0</v>
      </c>
      <c r="Q38" s="291">
        <f t="shared" si="35"/>
        <v>0</v>
      </c>
      <c r="R38" s="291">
        <f t="shared" si="35"/>
        <v>0</v>
      </c>
      <c r="S38" s="291">
        <f t="shared" si="21"/>
        <v>0</v>
      </c>
      <c r="T38" s="291">
        <f t="shared" si="22"/>
        <v>0</v>
      </c>
      <c r="U38" s="291">
        <f t="shared" si="23"/>
        <v>0</v>
      </c>
      <c r="V38" s="291">
        <f t="shared" si="24"/>
        <v>0</v>
      </c>
      <c r="W38" s="291">
        <f t="shared" si="25"/>
        <v>0</v>
      </c>
      <c r="X38" s="291">
        <f t="shared" si="26"/>
        <v>0</v>
      </c>
      <c r="Y38" s="291">
        <f t="shared" si="27"/>
        <v>0</v>
      </c>
      <c r="Z38" s="291">
        <v>0</v>
      </c>
      <c r="AA38" s="291">
        <v>0</v>
      </c>
      <c r="AB38" s="291">
        <v>0</v>
      </c>
      <c r="AC38" s="291">
        <v>0</v>
      </c>
      <c r="AD38" s="291">
        <v>0</v>
      </c>
      <c r="AE38" s="291">
        <v>0</v>
      </c>
      <c r="AF38" s="291">
        <v>0</v>
      </c>
      <c r="AG38" s="291">
        <v>0</v>
      </c>
      <c r="AH38" s="291">
        <v>0</v>
      </c>
      <c r="AI38" s="291">
        <v>0</v>
      </c>
      <c r="AJ38" s="291" t="s">
        <v>552</v>
      </c>
      <c r="AK38" s="291" t="s">
        <v>552</v>
      </c>
      <c r="AL38" s="291">
        <v>0</v>
      </c>
      <c r="AM38" s="291" t="s">
        <v>552</v>
      </c>
      <c r="AN38" s="291" t="s">
        <v>552</v>
      </c>
      <c r="AO38" s="291">
        <v>0</v>
      </c>
      <c r="AP38" s="291" t="s">
        <v>552</v>
      </c>
      <c r="AQ38" s="291">
        <v>0</v>
      </c>
      <c r="AR38" s="291" t="s">
        <v>552</v>
      </c>
      <c r="AS38" s="291">
        <v>0</v>
      </c>
      <c r="AT38" s="291">
        <f t="shared" si="28"/>
        <v>71</v>
      </c>
      <c r="AU38" s="291">
        <v>0</v>
      </c>
      <c r="AV38" s="291">
        <v>0</v>
      </c>
      <c r="AW38" s="291">
        <v>0</v>
      </c>
      <c r="AX38" s="291">
        <v>71</v>
      </c>
      <c r="AY38" s="291">
        <v>0</v>
      </c>
      <c r="AZ38" s="291">
        <v>0</v>
      </c>
      <c r="BA38" s="291">
        <v>0</v>
      </c>
      <c r="BB38" s="291">
        <v>0</v>
      </c>
      <c r="BC38" s="291">
        <v>0</v>
      </c>
      <c r="BD38" s="291">
        <v>0</v>
      </c>
      <c r="BE38" s="291" t="s">
        <v>552</v>
      </c>
      <c r="BF38" s="291" t="s">
        <v>552</v>
      </c>
      <c r="BG38" s="291" t="s">
        <v>552</v>
      </c>
      <c r="BH38" s="291" t="s">
        <v>552</v>
      </c>
      <c r="BI38" s="291" t="s">
        <v>552</v>
      </c>
      <c r="BJ38" s="291" t="s">
        <v>552</v>
      </c>
      <c r="BK38" s="291" t="s">
        <v>552</v>
      </c>
      <c r="BL38" s="291" t="s">
        <v>552</v>
      </c>
      <c r="BM38" s="291" t="s">
        <v>552</v>
      </c>
      <c r="BN38" s="291">
        <v>0</v>
      </c>
      <c r="BO38" s="291">
        <f t="shared" si="29"/>
        <v>0</v>
      </c>
      <c r="BP38" s="291">
        <v>0</v>
      </c>
      <c r="BQ38" s="291">
        <v>0</v>
      </c>
      <c r="BR38" s="291">
        <v>0</v>
      </c>
      <c r="BS38" s="291">
        <v>0</v>
      </c>
      <c r="BT38" s="291">
        <v>0</v>
      </c>
      <c r="BU38" s="291">
        <v>0</v>
      </c>
      <c r="BV38" s="291">
        <v>0</v>
      </c>
      <c r="BW38" s="291">
        <v>0</v>
      </c>
      <c r="BX38" s="291">
        <v>0</v>
      </c>
      <c r="BY38" s="291">
        <v>0</v>
      </c>
      <c r="BZ38" s="291">
        <v>0</v>
      </c>
      <c r="CA38" s="291">
        <v>0</v>
      </c>
      <c r="CB38" s="291" t="s">
        <v>552</v>
      </c>
      <c r="CC38" s="291" t="s">
        <v>552</v>
      </c>
      <c r="CD38" s="291" t="s">
        <v>552</v>
      </c>
      <c r="CE38" s="291" t="s">
        <v>552</v>
      </c>
      <c r="CF38" s="291" t="s">
        <v>552</v>
      </c>
      <c r="CG38" s="291" t="s">
        <v>552</v>
      </c>
      <c r="CH38" s="291" t="s">
        <v>552</v>
      </c>
      <c r="CI38" s="291">
        <v>0</v>
      </c>
      <c r="CJ38" s="291">
        <f t="shared" si="30"/>
        <v>0</v>
      </c>
      <c r="CK38" s="291">
        <v>0</v>
      </c>
      <c r="CL38" s="291">
        <v>0</v>
      </c>
      <c r="CM38" s="291">
        <v>0</v>
      </c>
      <c r="CN38" s="291">
        <v>0</v>
      </c>
      <c r="CO38" s="291">
        <v>0</v>
      </c>
      <c r="CP38" s="291">
        <v>0</v>
      </c>
      <c r="CQ38" s="291">
        <v>0</v>
      </c>
      <c r="CR38" s="291">
        <v>0</v>
      </c>
      <c r="CS38" s="291">
        <v>0</v>
      </c>
      <c r="CT38" s="291">
        <v>0</v>
      </c>
      <c r="CU38" s="291">
        <v>0</v>
      </c>
      <c r="CV38" s="291">
        <v>0</v>
      </c>
      <c r="CW38" s="291" t="s">
        <v>552</v>
      </c>
      <c r="CX38" s="291" t="s">
        <v>552</v>
      </c>
      <c r="CY38" s="291" t="s">
        <v>552</v>
      </c>
      <c r="CZ38" s="291" t="s">
        <v>552</v>
      </c>
      <c r="DA38" s="291" t="s">
        <v>552</v>
      </c>
      <c r="DB38" s="291" t="s">
        <v>552</v>
      </c>
      <c r="DC38" s="291" t="s">
        <v>552</v>
      </c>
      <c r="DD38" s="291">
        <v>0</v>
      </c>
      <c r="DE38" s="291">
        <f t="shared" si="31"/>
        <v>0</v>
      </c>
      <c r="DF38" s="291">
        <v>0</v>
      </c>
      <c r="DG38" s="291">
        <v>0</v>
      </c>
      <c r="DH38" s="291">
        <v>0</v>
      </c>
      <c r="DI38" s="291">
        <v>0</v>
      </c>
      <c r="DJ38" s="291">
        <v>0</v>
      </c>
      <c r="DK38" s="291">
        <v>0</v>
      </c>
      <c r="DL38" s="291">
        <v>0</v>
      </c>
      <c r="DM38" s="291">
        <v>0</v>
      </c>
      <c r="DN38" s="291">
        <v>0</v>
      </c>
      <c r="DO38" s="291">
        <v>0</v>
      </c>
      <c r="DP38" s="291">
        <v>0</v>
      </c>
      <c r="DQ38" s="291">
        <v>0</v>
      </c>
      <c r="DR38" s="291" t="s">
        <v>552</v>
      </c>
      <c r="DS38" s="291" t="s">
        <v>552</v>
      </c>
      <c r="DT38" s="291">
        <v>0</v>
      </c>
      <c r="DU38" s="291" t="s">
        <v>552</v>
      </c>
      <c r="DV38" s="291" t="s">
        <v>552</v>
      </c>
      <c r="DW38" s="291" t="s">
        <v>552</v>
      </c>
      <c r="DX38" s="291" t="s">
        <v>552</v>
      </c>
      <c r="DY38" s="291">
        <v>0</v>
      </c>
      <c r="DZ38" s="291">
        <f t="shared" si="32"/>
        <v>0</v>
      </c>
      <c r="EA38" s="291">
        <v>0</v>
      </c>
      <c r="EB38" s="291">
        <v>0</v>
      </c>
      <c r="EC38" s="291">
        <v>0</v>
      </c>
      <c r="ED38" s="291">
        <v>0</v>
      </c>
      <c r="EE38" s="291">
        <v>0</v>
      </c>
      <c r="EF38" s="291">
        <v>0</v>
      </c>
      <c r="EG38" s="291">
        <v>0</v>
      </c>
      <c r="EH38" s="291">
        <v>0</v>
      </c>
      <c r="EI38" s="291">
        <v>0</v>
      </c>
      <c r="EJ38" s="291">
        <v>0</v>
      </c>
      <c r="EK38" s="291" t="s">
        <v>552</v>
      </c>
      <c r="EL38" s="291" t="s">
        <v>552</v>
      </c>
      <c r="EM38" s="291" t="s">
        <v>552</v>
      </c>
      <c r="EN38" s="291">
        <v>0</v>
      </c>
      <c r="EO38" s="291">
        <v>0</v>
      </c>
      <c r="EP38" s="291" t="s">
        <v>552</v>
      </c>
      <c r="EQ38" s="291" t="s">
        <v>552</v>
      </c>
      <c r="ER38" s="291" t="s">
        <v>552</v>
      </c>
      <c r="ES38" s="291">
        <v>0</v>
      </c>
      <c r="ET38" s="291">
        <v>0</v>
      </c>
      <c r="EU38" s="291">
        <f t="shared" si="33"/>
        <v>0</v>
      </c>
      <c r="EV38" s="291">
        <v>0</v>
      </c>
      <c r="EW38" s="291">
        <v>0</v>
      </c>
      <c r="EX38" s="291">
        <v>0</v>
      </c>
      <c r="EY38" s="291">
        <v>0</v>
      </c>
      <c r="EZ38" s="291">
        <v>0</v>
      </c>
      <c r="FA38" s="291">
        <v>0</v>
      </c>
      <c r="FB38" s="291">
        <v>0</v>
      </c>
      <c r="FC38" s="291">
        <v>0</v>
      </c>
      <c r="FD38" s="291">
        <v>0</v>
      </c>
      <c r="FE38" s="291">
        <v>0</v>
      </c>
      <c r="FF38" s="291">
        <v>0</v>
      </c>
      <c r="FG38" s="291">
        <v>0</v>
      </c>
      <c r="FH38" s="291" t="s">
        <v>552</v>
      </c>
      <c r="FI38" s="291" t="s">
        <v>552</v>
      </c>
      <c r="FJ38" s="291" t="s">
        <v>552</v>
      </c>
      <c r="FK38" s="291">
        <v>0</v>
      </c>
      <c r="FL38" s="291">
        <v>0</v>
      </c>
      <c r="FM38" s="291">
        <v>0</v>
      </c>
      <c r="FN38" s="291">
        <v>0</v>
      </c>
      <c r="FO38" s="291">
        <v>0</v>
      </c>
    </row>
    <row r="39" spans="1:171" s="282" customFormat="1" ht="12" customHeight="1">
      <c r="A39" s="277" t="s">
        <v>561</v>
      </c>
      <c r="B39" s="278" t="s">
        <v>623</v>
      </c>
      <c r="C39" s="277" t="s">
        <v>624</v>
      </c>
      <c r="D39" s="291">
        <f t="shared" si="35"/>
        <v>260</v>
      </c>
      <c r="E39" s="291">
        <f t="shared" si="35"/>
        <v>0</v>
      </c>
      <c r="F39" s="291">
        <f t="shared" si="35"/>
        <v>0</v>
      </c>
      <c r="G39" s="291">
        <f t="shared" si="35"/>
        <v>0</v>
      </c>
      <c r="H39" s="291">
        <f t="shared" si="35"/>
        <v>160</v>
      </c>
      <c r="I39" s="291">
        <f t="shared" si="35"/>
        <v>67</v>
      </c>
      <c r="J39" s="291">
        <f t="shared" si="35"/>
        <v>31</v>
      </c>
      <c r="K39" s="291">
        <f t="shared" si="35"/>
        <v>2</v>
      </c>
      <c r="L39" s="291">
        <f t="shared" si="35"/>
        <v>0</v>
      </c>
      <c r="M39" s="291">
        <f t="shared" si="35"/>
        <v>0</v>
      </c>
      <c r="N39" s="291">
        <f t="shared" si="35"/>
        <v>0</v>
      </c>
      <c r="O39" s="291">
        <f t="shared" si="35"/>
        <v>0</v>
      </c>
      <c r="P39" s="291">
        <f t="shared" si="35"/>
        <v>0</v>
      </c>
      <c r="Q39" s="291">
        <f t="shared" si="35"/>
        <v>0</v>
      </c>
      <c r="R39" s="291">
        <f t="shared" si="35"/>
        <v>0</v>
      </c>
      <c r="S39" s="291">
        <f t="shared" si="21"/>
        <v>0</v>
      </c>
      <c r="T39" s="291">
        <f t="shared" si="22"/>
        <v>0</v>
      </c>
      <c r="U39" s="291">
        <f t="shared" si="23"/>
        <v>0</v>
      </c>
      <c r="V39" s="291">
        <f t="shared" si="24"/>
        <v>0</v>
      </c>
      <c r="W39" s="291">
        <f t="shared" si="25"/>
        <v>0</v>
      </c>
      <c r="X39" s="291">
        <f t="shared" si="26"/>
        <v>0</v>
      </c>
      <c r="Y39" s="291">
        <f t="shared" si="27"/>
        <v>0</v>
      </c>
      <c r="Z39" s="291">
        <v>0</v>
      </c>
      <c r="AA39" s="291">
        <v>0</v>
      </c>
      <c r="AB39" s="291">
        <v>0</v>
      </c>
      <c r="AC39" s="291">
        <v>0</v>
      </c>
      <c r="AD39" s="291">
        <v>0</v>
      </c>
      <c r="AE39" s="291">
        <v>0</v>
      </c>
      <c r="AF39" s="291">
        <v>0</v>
      </c>
      <c r="AG39" s="291">
        <v>0</v>
      </c>
      <c r="AH39" s="291">
        <v>0</v>
      </c>
      <c r="AI39" s="291">
        <v>0</v>
      </c>
      <c r="AJ39" s="291" t="s">
        <v>552</v>
      </c>
      <c r="AK39" s="291" t="s">
        <v>552</v>
      </c>
      <c r="AL39" s="291">
        <v>0</v>
      </c>
      <c r="AM39" s="291" t="s">
        <v>552</v>
      </c>
      <c r="AN39" s="291" t="s">
        <v>552</v>
      </c>
      <c r="AO39" s="291">
        <v>0</v>
      </c>
      <c r="AP39" s="291" t="s">
        <v>552</v>
      </c>
      <c r="AQ39" s="291">
        <v>0</v>
      </c>
      <c r="AR39" s="291" t="s">
        <v>552</v>
      </c>
      <c r="AS39" s="291">
        <v>0</v>
      </c>
      <c r="AT39" s="291">
        <f t="shared" si="28"/>
        <v>111</v>
      </c>
      <c r="AU39" s="291">
        <v>0</v>
      </c>
      <c r="AV39" s="291">
        <v>0</v>
      </c>
      <c r="AW39" s="291">
        <v>0</v>
      </c>
      <c r="AX39" s="291">
        <v>111</v>
      </c>
      <c r="AY39" s="291">
        <v>0</v>
      </c>
      <c r="AZ39" s="291">
        <v>0</v>
      </c>
      <c r="BA39" s="291">
        <v>0</v>
      </c>
      <c r="BB39" s="291">
        <v>0</v>
      </c>
      <c r="BC39" s="291">
        <v>0</v>
      </c>
      <c r="BD39" s="291">
        <v>0</v>
      </c>
      <c r="BE39" s="291" t="s">
        <v>552</v>
      </c>
      <c r="BF39" s="291" t="s">
        <v>552</v>
      </c>
      <c r="BG39" s="291" t="s">
        <v>552</v>
      </c>
      <c r="BH39" s="291" t="s">
        <v>552</v>
      </c>
      <c r="BI39" s="291" t="s">
        <v>552</v>
      </c>
      <c r="BJ39" s="291" t="s">
        <v>552</v>
      </c>
      <c r="BK39" s="291" t="s">
        <v>552</v>
      </c>
      <c r="BL39" s="291" t="s">
        <v>552</v>
      </c>
      <c r="BM39" s="291" t="s">
        <v>552</v>
      </c>
      <c r="BN39" s="291">
        <v>0</v>
      </c>
      <c r="BO39" s="291">
        <f t="shared" si="29"/>
        <v>0</v>
      </c>
      <c r="BP39" s="291">
        <v>0</v>
      </c>
      <c r="BQ39" s="291">
        <v>0</v>
      </c>
      <c r="BR39" s="291">
        <v>0</v>
      </c>
      <c r="BS39" s="291">
        <v>0</v>
      </c>
      <c r="BT39" s="291">
        <v>0</v>
      </c>
      <c r="BU39" s="291">
        <v>0</v>
      </c>
      <c r="BV39" s="291">
        <v>0</v>
      </c>
      <c r="BW39" s="291">
        <v>0</v>
      </c>
      <c r="BX39" s="291">
        <v>0</v>
      </c>
      <c r="BY39" s="291">
        <v>0</v>
      </c>
      <c r="BZ39" s="291">
        <v>0</v>
      </c>
      <c r="CA39" s="291">
        <v>0</v>
      </c>
      <c r="CB39" s="291" t="s">
        <v>552</v>
      </c>
      <c r="CC39" s="291" t="s">
        <v>552</v>
      </c>
      <c r="CD39" s="291" t="s">
        <v>552</v>
      </c>
      <c r="CE39" s="291" t="s">
        <v>552</v>
      </c>
      <c r="CF39" s="291" t="s">
        <v>552</v>
      </c>
      <c r="CG39" s="291" t="s">
        <v>552</v>
      </c>
      <c r="CH39" s="291" t="s">
        <v>552</v>
      </c>
      <c r="CI39" s="291">
        <v>0</v>
      </c>
      <c r="CJ39" s="291">
        <f t="shared" si="30"/>
        <v>0</v>
      </c>
      <c r="CK39" s="291">
        <v>0</v>
      </c>
      <c r="CL39" s="291">
        <v>0</v>
      </c>
      <c r="CM39" s="291">
        <v>0</v>
      </c>
      <c r="CN39" s="291">
        <v>0</v>
      </c>
      <c r="CO39" s="291">
        <v>0</v>
      </c>
      <c r="CP39" s="291">
        <v>0</v>
      </c>
      <c r="CQ39" s="291">
        <v>0</v>
      </c>
      <c r="CR39" s="291">
        <v>0</v>
      </c>
      <c r="CS39" s="291">
        <v>0</v>
      </c>
      <c r="CT39" s="291">
        <v>0</v>
      </c>
      <c r="CU39" s="291">
        <v>0</v>
      </c>
      <c r="CV39" s="291">
        <v>0</v>
      </c>
      <c r="CW39" s="291" t="s">
        <v>552</v>
      </c>
      <c r="CX39" s="291" t="s">
        <v>552</v>
      </c>
      <c r="CY39" s="291" t="s">
        <v>552</v>
      </c>
      <c r="CZ39" s="291" t="s">
        <v>552</v>
      </c>
      <c r="DA39" s="291" t="s">
        <v>552</v>
      </c>
      <c r="DB39" s="291" t="s">
        <v>552</v>
      </c>
      <c r="DC39" s="291" t="s">
        <v>552</v>
      </c>
      <c r="DD39" s="291">
        <v>0</v>
      </c>
      <c r="DE39" s="291">
        <f t="shared" si="31"/>
        <v>0</v>
      </c>
      <c r="DF39" s="291">
        <v>0</v>
      </c>
      <c r="DG39" s="291">
        <v>0</v>
      </c>
      <c r="DH39" s="291">
        <v>0</v>
      </c>
      <c r="DI39" s="291">
        <v>0</v>
      </c>
      <c r="DJ39" s="291">
        <v>0</v>
      </c>
      <c r="DK39" s="291">
        <v>0</v>
      </c>
      <c r="DL39" s="291">
        <v>0</v>
      </c>
      <c r="DM39" s="291">
        <v>0</v>
      </c>
      <c r="DN39" s="291">
        <v>0</v>
      </c>
      <c r="DO39" s="291">
        <v>0</v>
      </c>
      <c r="DP39" s="291">
        <v>0</v>
      </c>
      <c r="DQ39" s="291">
        <v>0</v>
      </c>
      <c r="DR39" s="291" t="s">
        <v>552</v>
      </c>
      <c r="DS39" s="291" t="s">
        <v>552</v>
      </c>
      <c r="DT39" s="291">
        <v>0</v>
      </c>
      <c r="DU39" s="291" t="s">
        <v>552</v>
      </c>
      <c r="DV39" s="291" t="s">
        <v>552</v>
      </c>
      <c r="DW39" s="291" t="s">
        <v>552</v>
      </c>
      <c r="DX39" s="291" t="s">
        <v>552</v>
      </c>
      <c r="DY39" s="291">
        <v>0</v>
      </c>
      <c r="DZ39" s="291">
        <f t="shared" si="32"/>
        <v>0</v>
      </c>
      <c r="EA39" s="291">
        <v>0</v>
      </c>
      <c r="EB39" s="291">
        <v>0</v>
      </c>
      <c r="EC39" s="291">
        <v>0</v>
      </c>
      <c r="ED39" s="291">
        <v>0</v>
      </c>
      <c r="EE39" s="291">
        <v>0</v>
      </c>
      <c r="EF39" s="291">
        <v>0</v>
      </c>
      <c r="EG39" s="291">
        <v>0</v>
      </c>
      <c r="EH39" s="291">
        <v>0</v>
      </c>
      <c r="EI39" s="291">
        <v>0</v>
      </c>
      <c r="EJ39" s="291">
        <v>0</v>
      </c>
      <c r="EK39" s="291" t="s">
        <v>552</v>
      </c>
      <c r="EL39" s="291" t="s">
        <v>552</v>
      </c>
      <c r="EM39" s="291" t="s">
        <v>552</v>
      </c>
      <c r="EN39" s="291">
        <v>0</v>
      </c>
      <c r="EO39" s="291">
        <v>0</v>
      </c>
      <c r="EP39" s="291" t="s">
        <v>552</v>
      </c>
      <c r="EQ39" s="291" t="s">
        <v>552</v>
      </c>
      <c r="ER39" s="291" t="s">
        <v>552</v>
      </c>
      <c r="ES39" s="291">
        <v>0</v>
      </c>
      <c r="ET39" s="291">
        <v>0</v>
      </c>
      <c r="EU39" s="291">
        <f t="shared" si="33"/>
        <v>149</v>
      </c>
      <c r="EV39" s="291">
        <v>0</v>
      </c>
      <c r="EW39" s="291">
        <v>0</v>
      </c>
      <c r="EX39" s="291">
        <v>0</v>
      </c>
      <c r="EY39" s="291">
        <v>49</v>
      </c>
      <c r="EZ39" s="291">
        <v>67</v>
      </c>
      <c r="FA39" s="291">
        <v>31</v>
      </c>
      <c r="FB39" s="291">
        <v>2</v>
      </c>
      <c r="FC39" s="291">
        <v>0</v>
      </c>
      <c r="FD39" s="291">
        <v>0</v>
      </c>
      <c r="FE39" s="291">
        <v>0</v>
      </c>
      <c r="FF39" s="291">
        <v>0</v>
      </c>
      <c r="FG39" s="291">
        <v>0</v>
      </c>
      <c r="FH39" s="291" t="s">
        <v>552</v>
      </c>
      <c r="FI39" s="291" t="s">
        <v>552</v>
      </c>
      <c r="FJ39" s="291" t="s">
        <v>552</v>
      </c>
      <c r="FK39" s="291">
        <v>0</v>
      </c>
      <c r="FL39" s="291">
        <v>0</v>
      </c>
      <c r="FM39" s="291">
        <v>0</v>
      </c>
      <c r="FN39" s="291">
        <v>0</v>
      </c>
      <c r="FO39" s="291">
        <v>0</v>
      </c>
    </row>
    <row r="40" spans="1:171" s="282" customFormat="1" ht="12" customHeight="1">
      <c r="A40" s="277" t="s">
        <v>561</v>
      </c>
      <c r="B40" s="278" t="s">
        <v>625</v>
      </c>
      <c r="C40" s="277" t="s">
        <v>626</v>
      </c>
      <c r="D40" s="291">
        <f t="shared" si="35"/>
        <v>153</v>
      </c>
      <c r="E40" s="291">
        <f t="shared" si="35"/>
        <v>0</v>
      </c>
      <c r="F40" s="291">
        <f t="shared" si="35"/>
        <v>0</v>
      </c>
      <c r="G40" s="291">
        <f t="shared" si="35"/>
        <v>0</v>
      </c>
      <c r="H40" s="291">
        <f t="shared" si="35"/>
        <v>140</v>
      </c>
      <c r="I40" s="291">
        <f t="shared" si="35"/>
        <v>0</v>
      </c>
      <c r="J40" s="291">
        <f t="shared" si="35"/>
        <v>0</v>
      </c>
      <c r="K40" s="291">
        <f t="shared" si="35"/>
        <v>0</v>
      </c>
      <c r="L40" s="291">
        <f t="shared" si="35"/>
        <v>0</v>
      </c>
      <c r="M40" s="291">
        <f t="shared" si="35"/>
        <v>0</v>
      </c>
      <c r="N40" s="291">
        <f t="shared" si="35"/>
        <v>5</v>
      </c>
      <c r="O40" s="291">
        <f t="shared" si="35"/>
        <v>0</v>
      </c>
      <c r="P40" s="291">
        <f t="shared" si="35"/>
        <v>0</v>
      </c>
      <c r="Q40" s="291">
        <f t="shared" si="35"/>
        <v>0</v>
      </c>
      <c r="R40" s="291">
        <f t="shared" si="35"/>
        <v>0</v>
      </c>
      <c r="S40" s="291">
        <f t="shared" si="21"/>
        <v>0</v>
      </c>
      <c r="T40" s="291">
        <f t="shared" si="22"/>
        <v>0</v>
      </c>
      <c r="U40" s="291">
        <f t="shared" si="23"/>
        <v>0</v>
      </c>
      <c r="V40" s="291">
        <f t="shared" si="24"/>
        <v>0</v>
      </c>
      <c r="W40" s="291">
        <f t="shared" si="25"/>
        <v>0</v>
      </c>
      <c r="X40" s="291">
        <f t="shared" si="26"/>
        <v>8</v>
      </c>
      <c r="Y40" s="291">
        <f t="shared" si="27"/>
        <v>0</v>
      </c>
      <c r="Z40" s="291">
        <v>0</v>
      </c>
      <c r="AA40" s="291">
        <v>0</v>
      </c>
      <c r="AB40" s="291">
        <v>0</v>
      </c>
      <c r="AC40" s="291">
        <v>0</v>
      </c>
      <c r="AD40" s="291">
        <v>0</v>
      </c>
      <c r="AE40" s="291">
        <v>0</v>
      </c>
      <c r="AF40" s="291">
        <v>0</v>
      </c>
      <c r="AG40" s="291">
        <v>0</v>
      </c>
      <c r="AH40" s="291">
        <v>0</v>
      </c>
      <c r="AI40" s="291">
        <v>0</v>
      </c>
      <c r="AJ40" s="291" t="s">
        <v>552</v>
      </c>
      <c r="AK40" s="291" t="s">
        <v>552</v>
      </c>
      <c r="AL40" s="291">
        <v>0</v>
      </c>
      <c r="AM40" s="291" t="s">
        <v>552</v>
      </c>
      <c r="AN40" s="291" t="s">
        <v>552</v>
      </c>
      <c r="AO40" s="291">
        <v>0</v>
      </c>
      <c r="AP40" s="291" t="s">
        <v>552</v>
      </c>
      <c r="AQ40" s="291">
        <v>0</v>
      </c>
      <c r="AR40" s="291" t="s">
        <v>552</v>
      </c>
      <c r="AS40" s="291">
        <v>0</v>
      </c>
      <c r="AT40" s="291">
        <f t="shared" si="28"/>
        <v>140</v>
      </c>
      <c r="AU40" s="291">
        <v>0</v>
      </c>
      <c r="AV40" s="291">
        <v>0</v>
      </c>
      <c r="AW40" s="291">
        <v>0</v>
      </c>
      <c r="AX40" s="291">
        <v>140</v>
      </c>
      <c r="AY40" s="291">
        <v>0</v>
      </c>
      <c r="AZ40" s="291">
        <v>0</v>
      </c>
      <c r="BA40" s="291">
        <v>0</v>
      </c>
      <c r="BB40" s="291">
        <v>0</v>
      </c>
      <c r="BC40" s="291">
        <v>0</v>
      </c>
      <c r="BD40" s="291">
        <v>0</v>
      </c>
      <c r="BE40" s="291" t="s">
        <v>552</v>
      </c>
      <c r="BF40" s="291" t="s">
        <v>552</v>
      </c>
      <c r="BG40" s="291" t="s">
        <v>552</v>
      </c>
      <c r="BH40" s="291" t="s">
        <v>552</v>
      </c>
      <c r="BI40" s="291" t="s">
        <v>552</v>
      </c>
      <c r="BJ40" s="291" t="s">
        <v>552</v>
      </c>
      <c r="BK40" s="291" t="s">
        <v>552</v>
      </c>
      <c r="BL40" s="291" t="s">
        <v>552</v>
      </c>
      <c r="BM40" s="291" t="s">
        <v>552</v>
      </c>
      <c r="BN40" s="291">
        <v>0</v>
      </c>
      <c r="BO40" s="291">
        <f t="shared" si="29"/>
        <v>0</v>
      </c>
      <c r="BP40" s="291">
        <v>0</v>
      </c>
      <c r="BQ40" s="291">
        <v>0</v>
      </c>
      <c r="BR40" s="291">
        <v>0</v>
      </c>
      <c r="BS40" s="291">
        <v>0</v>
      </c>
      <c r="BT40" s="291">
        <v>0</v>
      </c>
      <c r="BU40" s="291">
        <v>0</v>
      </c>
      <c r="BV40" s="291">
        <v>0</v>
      </c>
      <c r="BW40" s="291">
        <v>0</v>
      </c>
      <c r="BX40" s="291">
        <v>0</v>
      </c>
      <c r="BY40" s="291">
        <v>0</v>
      </c>
      <c r="BZ40" s="291">
        <v>0</v>
      </c>
      <c r="CA40" s="291">
        <v>0</v>
      </c>
      <c r="CB40" s="291" t="s">
        <v>552</v>
      </c>
      <c r="CC40" s="291" t="s">
        <v>552</v>
      </c>
      <c r="CD40" s="291" t="s">
        <v>552</v>
      </c>
      <c r="CE40" s="291" t="s">
        <v>552</v>
      </c>
      <c r="CF40" s="291" t="s">
        <v>552</v>
      </c>
      <c r="CG40" s="291" t="s">
        <v>552</v>
      </c>
      <c r="CH40" s="291" t="s">
        <v>552</v>
      </c>
      <c r="CI40" s="291">
        <v>0</v>
      </c>
      <c r="CJ40" s="291">
        <f t="shared" si="30"/>
        <v>0</v>
      </c>
      <c r="CK40" s="291">
        <v>0</v>
      </c>
      <c r="CL40" s="291">
        <v>0</v>
      </c>
      <c r="CM40" s="291">
        <v>0</v>
      </c>
      <c r="CN40" s="291">
        <v>0</v>
      </c>
      <c r="CO40" s="291">
        <v>0</v>
      </c>
      <c r="CP40" s="291">
        <v>0</v>
      </c>
      <c r="CQ40" s="291">
        <v>0</v>
      </c>
      <c r="CR40" s="291">
        <v>0</v>
      </c>
      <c r="CS40" s="291">
        <v>0</v>
      </c>
      <c r="CT40" s="291">
        <v>0</v>
      </c>
      <c r="CU40" s="291">
        <v>0</v>
      </c>
      <c r="CV40" s="291">
        <v>0</v>
      </c>
      <c r="CW40" s="291" t="s">
        <v>552</v>
      </c>
      <c r="CX40" s="291" t="s">
        <v>552</v>
      </c>
      <c r="CY40" s="291" t="s">
        <v>552</v>
      </c>
      <c r="CZ40" s="291" t="s">
        <v>552</v>
      </c>
      <c r="DA40" s="291" t="s">
        <v>552</v>
      </c>
      <c r="DB40" s="291" t="s">
        <v>552</v>
      </c>
      <c r="DC40" s="291" t="s">
        <v>552</v>
      </c>
      <c r="DD40" s="291">
        <v>0</v>
      </c>
      <c r="DE40" s="291">
        <f t="shared" si="31"/>
        <v>0</v>
      </c>
      <c r="DF40" s="291">
        <v>0</v>
      </c>
      <c r="DG40" s="291">
        <v>0</v>
      </c>
      <c r="DH40" s="291">
        <v>0</v>
      </c>
      <c r="DI40" s="291">
        <v>0</v>
      </c>
      <c r="DJ40" s="291">
        <v>0</v>
      </c>
      <c r="DK40" s="291">
        <v>0</v>
      </c>
      <c r="DL40" s="291">
        <v>0</v>
      </c>
      <c r="DM40" s="291">
        <v>0</v>
      </c>
      <c r="DN40" s="291">
        <v>0</v>
      </c>
      <c r="DO40" s="291">
        <v>0</v>
      </c>
      <c r="DP40" s="291">
        <v>0</v>
      </c>
      <c r="DQ40" s="291">
        <v>0</v>
      </c>
      <c r="DR40" s="291" t="s">
        <v>552</v>
      </c>
      <c r="DS40" s="291" t="s">
        <v>552</v>
      </c>
      <c r="DT40" s="291">
        <v>0</v>
      </c>
      <c r="DU40" s="291" t="s">
        <v>552</v>
      </c>
      <c r="DV40" s="291" t="s">
        <v>552</v>
      </c>
      <c r="DW40" s="291" t="s">
        <v>552</v>
      </c>
      <c r="DX40" s="291" t="s">
        <v>552</v>
      </c>
      <c r="DY40" s="291">
        <v>0</v>
      </c>
      <c r="DZ40" s="291">
        <f t="shared" si="32"/>
        <v>0</v>
      </c>
      <c r="EA40" s="291">
        <v>0</v>
      </c>
      <c r="EB40" s="291">
        <v>0</v>
      </c>
      <c r="EC40" s="291">
        <v>0</v>
      </c>
      <c r="ED40" s="291">
        <v>0</v>
      </c>
      <c r="EE40" s="291">
        <v>0</v>
      </c>
      <c r="EF40" s="291">
        <v>0</v>
      </c>
      <c r="EG40" s="291">
        <v>0</v>
      </c>
      <c r="EH40" s="291">
        <v>0</v>
      </c>
      <c r="EI40" s="291">
        <v>0</v>
      </c>
      <c r="EJ40" s="291">
        <v>0</v>
      </c>
      <c r="EK40" s="291" t="s">
        <v>552</v>
      </c>
      <c r="EL40" s="291" t="s">
        <v>552</v>
      </c>
      <c r="EM40" s="291" t="s">
        <v>552</v>
      </c>
      <c r="EN40" s="291">
        <v>0</v>
      </c>
      <c r="EO40" s="291">
        <v>0</v>
      </c>
      <c r="EP40" s="291" t="s">
        <v>552</v>
      </c>
      <c r="EQ40" s="291" t="s">
        <v>552</v>
      </c>
      <c r="ER40" s="291" t="s">
        <v>552</v>
      </c>
      <c r="ES40" s="291">
        <v>0</v>
      </c>
      <c r="ET40" s="291">
        <v>0</v>
      </c>
      <c r="EU40" s="291">
        <f t="shared" si="33"/>
        <v>13</v>
      </c>
      <c r="EV40" s="291">
        <v>0</v>
      </c>
      <c r="EW40" s="291">
        <v>0</v>
      </c>
      <c r="EX40" s="291">
        <v>0</v>
      </c>
      <c r="EY40" s="291">
        <v>0</v>
      </c>
      <c r="EZ40" s="291">
        <v>0</v>
      </c>
      <c r="FA40" s="291">
        <v>0</v>
      </c>
      <c r="FB40" s="291">
        <v>0</v>
      </c>
      <c r="FC40" s="291">
        <v>0</v>
      </c>
      <c r="FD40" s="291">
        <v>0</v>
      </c>
      <c r="FE40" s="291">
        <v>5</v>
      </c>
      <c r="FF40" s="291">
        <v>0</v>
      </c>
      <c r="FG40" s="291">
        <v>0</v>
      </c>
      <c r="FH40" s="291" t="s">
        <v>552</v>
      </c>
      <c r="FI40" s="291" t="s">
        <v>552</v>
      </c>
      <c r="FJ40" s="291" t="s">
        <v>552</v>
      </c>
      <c r="FK40" s="291">
        <v>0</v>
      </c>
      <c r="FL40" s="291">
        <v>0</v>
      </c>
      <c r="FM40" s="291">
        <v>0</v>
      </c>
      <c r="FN40" s="291">
        <v>0</v>
      </c>
      <c r="FO40" s="291">
        <v>8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conditionalFormatting sqref="B24:C24">
    <cfRule type="expression" priority="16" dxfId="108" stopIfTrue="1">
      <formula>$A24&lt;&gt;""</formula>
    </cfRule>
  </conditionalFormatting>
  <conditionalFormatting sqref="B24:C24">
    <cfRule type="expression" priority="15" dxfId="108" stopIfTrue="1">
      <formula>$A24&lt;&gt;""</formula>
    </cfRule>
  </conditionalFormatting>
  <conditionalFormatting sqref="B24:C24">
    <cfRule type="expression" priority="14" dxfId="108" stopIfTrue="1">
      <formula>$A24&lt;&gt;""</formula>
    </cfRule>
  </conditionalFormatting>
  <conditionalFormatting sqref="B24:C24">
    <cfRule type="expression" priority="13" dxfId="108" stopIfTrue="1">
      <formula>$A24&lt;&gt;""</formula>
    </cfRule>
  </conditionalFormatting>
  <conditionalFormatting sqref="B24:C24">
    <cfRule type="expression" priority="12" dxfId="108" stopIfTrue="1">
      <formula>$A24&lt;&gt;""</formula>
    </cfRule>
  </conditionalFormatting>
  <conditionalFormatting sqref="B24:C24">
    <cfRule type="expression" priority="11" dxfId="108" stopIfTrue="1">
      <formula>$A24&lt;&gt;""</formula>
    </cfRule>
  </conditionalFormatting>
  <conditionalFormatting sqref="B24:C24">
    <cfRule type="expression" priority="10" dxfId="108" stopIfTrue="1">
      <formula>$A24&lt;&gt;""</formula>
    </cfRule>
  </conditionalFormatting>
  <conditionalFormatting sqref="B24:C24">
    <cfRule type="expression" priority="9" dxfId="108" stopIfTrue="1">
      <formula>$A24&lt;&gt;""</formula>
    </cfRule>
  </conditionalFormatting>
  <conditionalFormatting sqref="B24:C24">
    <cfRule type="expression" priority="8" dxfId="108" stopIfTrue="1">
      <formula>$A24&lt;&gt;""</formula>
    </cfRule>
  </conditionalFormatting>
  <conditionalFormatting sqref="B24:C24">
    <cfRule type="expression" priority="7" dxfId="108" stopIfTrue="1">
      <formula>$A24&lt;&gt;""</formula>
    </cfRule>
  </conditionalFormatting>
  <conditionalFormatting sqref="B24:C24">
    <cfRule type="expression" priority="6" dxfId="108" stopIfTrue="1">
      <formula>$A24&lt;&gt;""</formula>
    </cfRule>
  </conditionalFormatting>
  <conditionalFormatting sqref="B24:C24">
    <cfRule type="expression" priority="5" dxfId="108" stopIfTrue="1">
      <formula>$A24&lt;&gt;""</formula>
    </cfRule>
  </conditionalFormatting>
  <conditionalFormatting sqref="B24:C24">
    <cfRule type="expression" priority="4" dxfId="108" stopIfTrue="1">
      <formula>$A24&lt;&gt;""</formula>
    </cfRule>
  </conditionalFormatting>
  <conditionalFormatting sqref="B24:C24">
    <cfRule type="expression" priority="3" dxfId="108" stopIfTrue="1">
      <formula>$A24&lt;&gt;""</formula>
    </cfRule>
  </conditionalFormatting>
  <conditionalFormatting sqref="B24:C24">
    <cfRule type="expression" priority="2" dxfId="108" stopIfTrue="1">
      <formula>$A24&lt;&gt;""</formula>
    </cfRule>
  </conditionalFormatting>
  <conditionalFormatting sqref="B24:C24">
    <cfRule type="expression" priority="1" dxfId="108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6" customWidth="1"/>
    <col min="3" max="3" width="12.59765625" style="323" customWidth="1"/>
    <col min="4" max="103" width="10" style="321" customWidth="1"/>
    <col min="104" max="16384" width="9" style="323" customWidth="1"/>
  </cols>
  <sheetData>
    <row r="1" spans="1:103" s="175" customFormat="1" ht="17.25">
      <c r="A1" s="249" t="s">
        <v>560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47" t="s">
        <v>459</v>
      </c>
      <c r="B2" s="373" t="s">
        <v>460</v>
      </c>
      <c r="C2" s="347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76" t="s">
        <v>471</v>
      </c>
      <c r="CC2" s="377"/>
      <c r="CD2" s="377"/>
      <c r="CE2" s="377"/>
      <c r="CF2" s="377"/>
      <c r="CG2" s="377"/>
      <c r="CH2" s="377"/>
      <c r="CI2" s="377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48"/>
      <c r="B3" s="374"/>
      <c r="C3" s="350"/>
      <c r="D3" s="372" t="s">
        <v>474</v>
      </c>
      <c r="E3" s="371" t="s">
        <v>475</v>
      </c>
      <c r="F3" s="376" t="s">
        <v>476</v>
      </c>
      <c r="G3" s="377"/>
      <c r="H3" s="377"/>
      <c r="I3" s="377"/>
      <c r="J3" s="377"/>
      <c r="K3" s="377"/>
      <c r="L3" s="377"/>
      <c r="M3" s="378"/>
      <c r="N3" s="379" t="s">
        <v>478</v>
      </c>
      <c r="O3" s="379" t="s">
        <v>480</v>
      </c>
      <c r="P3" s="372" t="s">
        <v>474</v>
      </c>
      <c r="Q3" s="371" t="s">
        <v>481</v>
      </c>
      <c r="R3" s="371" t="s">
        <v>482</v>
      </c>
      <c r="S3" s="371" t="s">
        <v>483</v>
      </c>
      <c r="T3" s="371" t="s">
        <v>484</v>
      </c>
      <c r="U3" s="371" t="s">
        <v>485</v>
      </c>
      <c r="V3" s="371" t="s">
        <v>486</v>
      </c>
      <c r="W3" s="371" t="s">
        <v>487</v>
      </c>
      <c r="X3" s="372" t="s">
        <v>474</v>
      </c>
      <c r="Y3" s="371" t="s">
        <v>481</v>
      </c>
      <c r="Z3" s="371" t="s">
        <v>482</v>
      </c>
      <c r="AA3" s="371" t="s">
        <v>483</v>
      </c>
      <c r="AB3" s="371" t="s">
        <v>484</v>
      </c>
      <c r="AC3" s="371" t="s">
        <v>485</v>
      </c>
      <c r="AD3" s="371" t="s">
        <v>486</v>
      </c>
      <c r="AE3" s="371" t="s">
        <v>487</v>
      </c>
      <c r="AF3" s="372" t="s">
        <v>474</v>
      </c>
      <c r="AG3" s="371" t="s">
        <v>481</v>
      </c>
      <c r="AH3" s="371" t="s">
        <v>482</v>
      </c>
      <c r="AI3" s="371" t="s">
        <v>483</v>
      </c>
      <c r="AJ3" s="371" t="s">
        <v>484</v>
      </c>
      <c r="AK3" s="371" t="s">
        <v>485</v>
      </c>
      <c r="AL3" s="371" t="s">
        <v>486</v>
      </c>
      <c r="AM3" s="371" t="s">
        <v>487</v>
      </c>
      <c r="AN3" s="372" t="s">
        <v>474</v>
      </c>
      <c r="AO3" s="371" t="s">
        <v>481</v>
      </c>
      <c r="AP3" s="371" t="s">
        <v>482</v>
      </c>
      <c r="AQ3" s="371" t="s">
        <v>483</v>
      </c>
      <c r="AR3" s="371" t="s">
        <v>484</v>
      </c>
      <c r="AS3" s="371" t="s">
        <v>485</v>
      </c>
      <c r="AT3" s="371" t="s">
        <v>486</v>
      </c>
      <c r="AU3" s="371" t="s">
        <v>487</v>
      </c>
      <c r="AV3" s="372" t="s">
        <v>474</v>
      </c>
      <c r="AW3" s="371" t="s">
        <v>481</v>
      </c>
      <c r="AX3" s="371" t="s">
        <v>482</v>
      </c>
      <c r="AY3" s="371" t="s">
        <v>483</v>
      </c>
      <c r="AZ3" s="371" t="s">
        <v>484</v>
      </c>
      <c r="BA3" s="371" t="s">
        <v>485</v>
      </c>
      <c r="BB3" s="371" t="s">
        <v>486</v>
      </c>
      <c r="BC3" s="371" t="s">
        <v>487</v>
      </c>
      <c r="BD3" s="372" t="s">
        <v>474</v>
      </c>
      <c r="BE3" s="371" t="s">
        <v>481</v>
      </c>
      <c r="BF3" s="371" t="s">
        <v>482</v>
      </c>
      <c r="BG3" s="371" t="s">
        <v>483</v>
      </c>
      <c r="BH3" s="371" t="s">
        <v>484</v>
      </c>
      <c r="BI3" s="371" t="s">
        <v>485</v>
      </c>
      <c r="BJ3" s="371" t="s">
        <v>486</v>
      </c>
      <c r="BK3" s="371" t="s">
        <v>487</v>
      </c>
      <c r="BL3" s="372" t="s">
        <v>474</v>
      </c>
      <c r="BM3" s="371" t="s">
        <v>481</v>
      </c>
      <c r="BN3" s="371" t="s">
        <v>482</v>
      </c>
      <c r="BO3" s="371" t="s">
        <v>483</v>
      </c>
      <c r="BP3" s="371" t="s">
        <v>484</v>
      </c>
      <c r="BQ3" s="371" t="s">
        <v>485</v>
      </c>
      <c r="BR3" s="371" t="s">
        <v>486</v>
      </c>
      <c r="BS3" s="371" t="s">
        <v>487</v>
      </c>
      <c r="BT3" s="372" t="s">
        <v>474</v>
      </c>
      <c r="BU3" s="371" t="s">
        <v>481</v>
      </c>
      <c r="BV3" s="371" t="s">
        <v>482</v>
      </c>
      <c r="BW3" s="371" t="s">
        <v>483</v>
      </c>
      <c r="BX3" s="371" t="s">
        <v>484</v>
      </c>
      <c r="BY3" s="371" t="s">
        <v>485</v>
      </c>
      <c r="BZ3" s="371" t="s">
        <v>486</v>
      </c>
      <c r="CA3" s="371" t="s">
        <v>487</v>
      </c>
      <c r="CB3" s="372" t="s">
        <v>474</v>
      </c>
      <c r="CC3" s="371" t="s">
        <v>481</v>
      </c>
      <c r="CD3" s="371" t="s">
        <v>482</v>
      </c>
      <c r="CE3" s="371" t="s">
        <v>483</v>
      </c>
      <c r="CF3" s="371" t="s">
        <v>484</v>
      </c>
      <c r="CG3" s="371" t="s">
        <v>485</v>
      </c>
      <c r="CH3" s="371" t="s">
        <v>486</v>
      </c>
      <c r="CI3" s="371" t="s">
        <v>487</v>
      </c>
      <c r="CJ3" s="372" t="s">
        <v>474</v>
      </c>
      <c r="CK3" s="371" t="s">
        <v>481</v>
      </c>
      <c r="CL3" s="371" t="s">
        <v>482</v>
      </c>
      <c r="CM3" s="371" t="s">
        <v>483</v>
      </c>
      <c r="CN3" s="371" t="s">
        <v>484</v>
      </c>
      <c r="CO3" s="371" t="s">
        <v>485</v>
      </c>
      <c r="CP3" s="371" t="s">
        <v>486</v>
      </c>
      <c r="CQ3" s="371" t="s">
        <v>487</v>
      </c>
      <c r="CR3" s="372" t="s">
        <v>474</v>
      </c>
      <c r="CS3" s="371" t="s">
        <v>481</v>
      </c>
      <c r="CT3" s="371" t="s">
        <v>482</v>
      </c>
      <c r="CU3" s="371" t="s">
        <v>483</v>
      </c>
      <c r="CV3" s="371" t="s">
        <v>484</v>
      </c>
      <c r="CW3" s="371" t="s">
        <v>485</v>
      </c>
      <c r="CX3" s="371" t="s">
        <v>486</v>
      </c>
      <c r="CY3" s="371" t="s">
        <v>487</v>
      </c>
    </row>
    <row r="4" spans="1:103" s="175" customFormat="1" ht="25.5" customHeight="1">
      <c r="A4" s="348"/>
      <c r="B4" s="374"/>
      <c r="C4" s="350"/>
      <c r="D4" s="372"/>
      <c r="E4" s="372"/>
      <c r="F4" s="372" t="s">
        <v>474</v>
      </c>
      <c r="G4" s="379" t="s">
        <v>489</v>
      </c>
      <c r="H4" s="379" t="s">
        <v>490</v>
      </c>
      <c r="I4" s="379" t="s">
        <v>491</v>
      </c>
      <c r="J4" s="379" t="s">
        <v>492</v>
      </c>
      <c r="K4" s="379" t="s">
        <v>493</v>
      </c>
      <c r="L4" s="379" t="s">
        <v>494</v>
      </c>
      <c r="M4" s="379" t="s">
        <v>495</v>
      </c>
      <c r="N4" s="380"/>
      <c r="O4" s="380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</row>
    <row r="5" spans="1:103" s="175" customFormat="1" ht="25.5" customHeight="1">
      <c r="A5" s="348"/>
      <c r="B5" s="374"/>
      <c r="C5" s="350"/>
      <c r="D5" s="203"/>
      <c r="E5" s="372"/>
      <c r="F5" s="372"/>
      <c r="G5" s="380"/>
      <c r="H5" s="380"/>
      <c r="I5" s="380"/>
      <c r="J5" s="380"/>
      <c r="K5" s="380"/>
      <c r="L5" s="380"/>
      <c r="M5" s="380"/>
      <c r="N5" s="380"/>
      <c r="O5" s="380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</row>
    <row r="6" spans="1:103" s="179" customFormat="1" ht="13.5">
      <c r="A6" s="348"/>
      <c r="B6" s="375"/>
      <c r="C6" s="350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561</v>
      </c>
      <c r="B7" s="272" t="s">
        <v>562</v>
      </c>
      <c r="C7" s="273" t="s">
        <v>300</v>
      </c>
      <c r="D7" s="274">
        <f aca="true" t="shared" si="0" ref="D7:AI7">SUM(D8:D40)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SUM(CV8:CV40)</f>
        <v>0</v>
      </c>
      <c r="CW7" s="274">
        <f>SUM(CW8:CW40)</f>
        <v>0</v>
      </c>
      <c r="CX7" s="274">
        <f>SUM(CX8:CX40)</f>
        <v>0</v>
      </c>
      <c r="CY7" s="274">
        <f>SUM(CY8:CY40)</f>
        <v>0</v>
      </c>
    </row>
    <row r="8" spans="1:103" s="282" customFormat="1" ht="12" customHeight="1">
      <c r="A8" s="277" t="s">
        <v>561</v>
      </c>
      <c r="B8" s="278" t="s">
        <v>563</v>
      </c>
      <c r="C8" s="277" t="s">
        <v>564</v>
      </c>
      <c r="D8" s="285">
        <f aca="true" t="shared" si="3" ref="D8:D40">SUM(E8,F8,N8,O8)</f>
        <v>0</v>
      </c>
      <c r="E8" s="285">
        <f aca="true" t="shared" si="4" ref="E8:E40">X8</f>
        <v>0</v>
      </c>
      <c r="F8" s="285">
        <f aca="true" t="shared" si="5" ref="F8:F40">SUM(G8:M8)</f>
        <v>0</v>
      </c>
      <c r="G8" s="285">
        <f aca="true" t="shared" si="6" ref="G8:G40">AF8</f>
        <v>0</v>
      </c>
      <c r="H8" s="285">
        <f aca="true" t="shared" si="7" ref="H8:H40">AN8</f>
        <v>0</v>
      </c>
      <c r="I8" s="285">
        <f aca="true" t="shared" si="8" ref="I8:I40">AV8</f>
        <v>0</v>
      </c>
      <c r="J8" s="285">
        <f aca="true" t="shared" si="9" ref="J8:J40">BD8</f>
        <v>0</v>
      </c>
      <c r="K8" s="285">
        <f aca="true" t="shared" si="10" ref="K8:K40">BL8</f>
        <v>0</v>
      </c>
      <c r="L8" s="285">
        <f aca="true" t="shared" si="11" ref="L8:L40">BT8</f>
        <v>0</v>
      </c>
      <c r="M8" s="285">
        <f aca="true" t="shared" si="12" ref="M8:M40">CB8</f>
        <v>0</v>
      </c>
      <c r="N8" s="285">
        <f aca="true" t="shared" si="13" ref="N8:N40">CJ8</f>
        <v>0</v>
      </c>
      <c r="O8" s="285">
        <f aca="true" t="shared" si="14" ref="O8:O40">CR8</f>
        <v>0</v>
      </c>
      <c r="P8" s="285">
        <f aca="true" t="shared" si="15" ref="P8:P40">SUM(Q8:W8)</f>
        <v>0</v>
      </c>
      <c r="Q8" s="285">
        <f aca="true" t="shared" si="16" ref="Q8:Q40">SUM(Y8,AG8,AO8,AW8,BE8,BM8,BU8,CC8,CK8,CS8)</f>
        <v>0</v>
      </c>
      <c r="R8" s="285">
        <f aca="true" t="shared" si="17" ref="R8:R40">SUM(Z8,AH8,AP8,AX8,BF8,BN8,BV8,CD8,CL8,CT8)</f>
        <v>0</v>
      </c>
      <c r="S8" s="285">
        <f aca="true" t="shared" si="18" ref="S8:S40">SUM(AA8,AI8,AQ8,AY8,BG8,BO8,BW8,CE8,CM8,CU8)</f>
        <v>0</v>
      </c>
      <c r="T8" s="285">
        <f aca="true" t="shared" si="19" ref="T8:T40">SUM(AB8,AJ8,AR8,AZ8,BH8,BP8,BX8,CF8,CN8,CV8)</f>
        <v>0</v>
      </c>
      <c r="U8" s="285">
        <f aca="true" t="shared" si="20" ref="U8:U40">SUM(AC8,AK8,AS8,BA8,BI8,BQ8,BY8,CG8,CO8,CW8)</f>
        <v>0</v>
      </c>
      <c r="V8" s="285">
        <f aca="true" t="shared" si="21" ref="V8:V40">SUM(AD8,AL8,AT8,BB8,BJ8,BR8,BZ8,CH8,CP8,CX8)</f>
        <v>0</v>
      </c>
      <c r="W8" s="285">
        <f aca="true" t="shared" si="22" ref="W8:W40">SUM(AE8,AM8,AU8,BC8,BK8,BS8,CA8,CI8,CQ8,CY8)</f>
        <v>0</v>
      </c>
      <c r="X8" s="285">
        <f aca="true" t="shared" si="23" ref="X8:X40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40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40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40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40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40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40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40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40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40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561</v>
      </c>
      <c r="B9" s="289" t="s">
        <v>565</v>
      </c>
      <c r="C9" s="277" t="s">
        <v>566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561</v>
      </c>
      <c r="B10" s="289" t="s">
        <v>567</v>
      </c>
      <c r="C10" s="277" t="s">
        <v>568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561</v>
      </c>
      <c r="B11" s="289" t="s">
        <v>569</v>
      </c>
      <c r="C11" s="277" t="s">
        <v>570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561</v>
      </c>
      <c r="B12" s="278" t="s">
        <v>571</v>
      </c>
      <c r="C12" s="277" t="s">
        <v>572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7"/>
        <v>0</v>
      </c>
      <c r="S12" s="297">
        <f t="shared" si="18"/>
        <v>0</v>
      </c>
      <c r="T12" s="297">
        <f t="shared" si="19"/>
        <v>0</v>
      </c>
      <c r="U12" s="297">
        <f t="shared" si="20"/>
        <v>0</v>
      </c>
      <c r="V12" s="297">
        <f t="shared" si="21"/>
        <v>0</v>
      </c>
      <c r="W12" s="297">
        <f t="shared" si="22"/>
        <v>0</v>
      </c>
      <c r="X12" s="297">
        <f t="shared" si="23"/>
        <v>0</v>
      </c>
      <c r="Y12" s="297">
        <v>0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  <c r="AE12" s="297">
        <v>0</v>
      </c>
      <c r="AF12" s="297">
        <f t="shared" si="24"/>
        <v>0</v>
      </c>
      <c r="AG12" s="297">
        <v>0</v>
      </c>
      <c r="AH12" s="297">
        <v>0</v>
      </c>
      <c r="AI12" s="297">
        <v>0</v>
      </c>
      <c r="AJ12" s="297">
        <v>0</v>
      </c>
      <c r="AK12" s="297">
        <v>0</v>
      </c>
      <c r="AL12" s="297">
        <v>0</v>
      </c>
      <c r="AM12" s="297">
        <v>0</v>
      </c>
      <c r="AN12" s="297">
        <f t="shared" si="25"/>
        <v>0</v>
      </c>
      <c r="AO12" s="297">
        <v>0</v>
      </c>
      <c r="AP12" s="297">
        <v>0</v>
      </c>
      <c r="AQ12" s="297">
        <v>0</v>
      </c>
      <c r="AR12" s="297">
        <v>0</v>
      </c>
      <c r="AS12" s="297">
        <v>0</v>
      </c>
      <c r="AT12" s="297">
        <v>0</v>
      </c>
      <c r="AU12" s="297">
        <v>0</v>
      </c>
      <c r="AV12" s="297">
        <f t="shared" si="26"/>
        <v>0</v>
      </c>
      <c r="AW12" s="297">
        <v>0</v>
      </c>
      <c r="AX12" s="297">
        <v>0</v>
      </c>
      <c r="AY12" s="297">
        <v>0</v>
      </c>
      <c r="AZ12" s="297">
        <v>0</v>
      </c>
      <c r="BA12" s="297">
        <v>0</v>
      </c>
      <c r="BB12" s="297">
        <v>0</v>
      </c>
      <c r="BC12" s="297">
        <v>0</v>
      </c>
      <c r="BD12" s="297">
        <f t="shared" si="27"/>
        <v>0</v>
      </c>
      <c r="BE12" s="297">
        <v>0</v>
      </c>
      <c r="BF12" s="297">
        <v>0</v>
      </c>
      <c r="BG12" s="297">
        <v>0</v>
      </c>
      <c r="BH12" s="297">
        <v>0</v>
      </c>
      <c r="BI12" s="297">
        <v>0</v>
      </c>
      <c r="BJ12" s="297">
        <v>0</v>
      </c>
      <c r="BK12" s="297">
        <v>0</v>
      </c>
      <c r="BL12" s="297">
        <f t="shared" si="28"/>
        <v>0</v>
      </c>
      <c r="BM12" s="297">
        <v>0</v>
      </c>
      <c r="BN12" s="297">
        <v>0</v>
      </c>
      <c r="BO12" s="297">
        <v>0</v>
      </c>
      <c r="BP12" s="297">
        <v>0</v>
      </c>
      <c r="BQ12" s="297">
        <v>0</v>
      </c>
      <c r="BR12" s="297">
        <v>0</v>
      </c>
      <c r="BS12" s="297">
        <v>0</v>
      </c>
      <c r="BT12" s="297">
        <f t="shared" si="29"/>
        <v>0</v>
      </c>
      <c r="BU12" s="297">
        <v>0</v>
      </c>
      <c r="BV12" s="297">
        <v>0</v>
      </c>
      <c r="BW12" s="297">
        <v>0</v>
      </c>
      <c r="BX12" s="297">
        <v>0</v>
      </c>
      <c r="BY12" s="297">
        <v>0</v>
      </c>
      <c r="BZ12" s="297">
        <v>0</v>
      </c>
      <c r="CA12" s="297">
        <v>0</v>
      </c>
      <c r="CB12" s="297">
        <f t="shared" si="30"/>
        <v>0</v>
      </c>
      <c r="CC12" s="297">
        <v>0</v>
      </c>
      <c r="CD12" s="297">
        <v>0</v>
      </c>
      <c r="CE12" s="297">
        <v>0</v>
      </c>
      <c r="CF12" s="297">
        <v>0</v>
      </c>
      <c r="CG12" s="297">
        <v>0</v>
      </c>
      <c r="CH12" s="297">
        <v>0</v>
      </c>
      <c r="CI12" s="297">
        <v>0</v>
      </c>
      <c r="CJ12" s="297">
        <f t="shared" si="31"/>
        <v>0</v>
      </c>
      <c r="CK12" s="297">
        <v>0</v>
      </c>
      <c r="CL12" s="297">
        <v>0</v>
      </c>
      <c r="CM12" s="297">
        <v>0</v>
      </c>
      <c r="CN12" s="297">
        <v>0</v>
      </c>
      <c r="CO12" s="297">
        <v>0</v>
      </c>
      <c r="CP12" s="297">
        <v>0</v>
      </c>
      <c r="CQ12" s="297">
        <v>0</v>
      </c>
      <c r="CR12" s="297">
        <f t="shared" si="32"/>
        <v>0</v>
      </c>
      <c r="CS12" s="297">
        <v>0</v>
      </c>
      <c r="CT12" s="297">
        <v>0</v>
      </c>
      <c r="CU12" s="297">
        <v>0</v>
      </c>
      <c r="CV12" s="297">
        <v>0</v>
      </c>
      <c r="CW12" s="297">
        <v>0</v>
      </c>
      <c r="CX12" s="297">
        <v>0</v>
      </c>
      <c r="CY12" s="297">
        <v>0</v>
      </c>
    </row>
    <row r="13" spans="1:103" s="282" customFormat="1" ht="12" customHeight="1">
      <c r="A13" s="277" t="s">
        <v>561</v>
      </c>
      <c r="B13" s="278" t="s">
        <v>573</v>
      </c>
      <c r="C13" s="277" t="s">
        <v>574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7"/>
        <v>0</v>
      </c>
      <c r="S13" s="297">
        <f t="shared" si="18"/>
        <v>0</v>
      </c>
      <c r="T13" s="297">
        <f t="shared" si="19"/>
        <v>0</v>
      </c>
      <c r="U13" s="297">
        <f t="shared" si="20"/>
        <v>0</v>
      </c>
      <c r="V13" s="297">
        <f t="shared" si="21"/>
        <v>0</v>
      </c>
      <c r="W13" s="297">
        <f t="shared" si="22"/>
        <v>0</v>
      </c>
      <c r="X13" s="297">
        <f t="shared" si="23"/>
        <v>0</v>
      </c>
      <c r="Y13" s="297">
        <v>0</v>
      </c>
      <c r="Z13" s="297">
        <v>0</v>
      </c>
      <c r="AA13" s="297">
        <v>0</v>
      </c>
      <c r="AB13" s="297">
        <v>0</v>
      </c>
      <c r="AC13" s="297">
        <v>0</v>
      </c>
      <c r="AD13" s="297">
        <v>0</v>
      </c>
      <c r="AE13" s="297">
        <v>0</v>
      </c>
      <c r="AF13" s="297">
        <f t="shared" si="24"/>
        <v>0</v>
      </c>
      <c r="AG13" s="297">
        <v>0</v>
      </c>
      <c r="AH13" s="297">
        <v>0</v>
      </c>
      <c r="AI13" s="297">
        <v>0</v>
      </c>
      <c r="AJ13" s="297">
        <v>0</v>
      </c>
      <c r="AK13" s="297">
        <v>0</v>
      </c>
      <c r="AL13" s="297">
        <v>0</v>
      </c>
      <c r="AM13" s="297">
        <v>0</v>
      </c>
      <c r="AN13" s="297">
        <f t="shared" si="25"/>
        <v>0</v>
      </c>
      <c r="AO13" s="297">
        <v>0</v>
      </c>
      <c r="AP13" s="297">
        <v>0</v>
      </c>
      <c r="AQ13" s="297">
        <v>0</v>
      </c>
      <c r="AR13" s="297">
        <v>0</v>
      </c>
      <c r="AS13" s="297">
        <v>0</v>
      </c>
      <c r="AT13" s="297">
        <v>0</v>
      </c>
      <c r="AU13" s="297">
        <v>0</v>
      </c>
      <c r="AV13" s="297">
        <f t="shared" si="26"/>
        <v>0</v>
      </c>
      <c r="AW13" s="297">
        <v>0</v>
      </c>
      <c r="AX13" s="297">
        <v>0</v>
      </c>
      <c r="AY13" s="297">
        <v>0</v>
      </c>
      <c r="AZ13" s="297">
        <v>0</v>
      </c>
      <c r="BA13" s="297">
        <v>0</v>
      </c>
      <c r="BB13" s="297">
        <v>0</v>
      </c>
      <c r="BC13" s="297">
        <v>0</v>
      </c>
      <c r="BD13" s="297">
        <f t="shared" si="27"/>
        <v>0</v>
      </c>
      <c r="BE13" s="297">
        <v>0</v>
      </c>
      <c r="BF13" s="297">
        <v>0</v>
      </c>
      <c r="BG13" s="297">
        <v>0</v>
      </c>
      <c r="BH13" s="297">
        <v>0</v>
      </c>
      <c r="BI13" s="297">
        <v>0</v>
      </c>
      <c r="BJ13" s="297">
        <v>0</v>
      </c>
      <c r="BK13" s="297">
        <v>0</v>
      </c>
      <c r="BL13" s="297">
        <f t="shared" si="28"/>
        <v>0</v>
      </c>
      <c r="BM13" s="297">
        <v>0</v>
      </c>
      <c r="BN13" s="297">
        <v>0</v>
      </c>
      <c r="BO13" s="297">
        <v>0</v>
      </c>
      <c r="BP13" s="297">
        <v>0</v>
      </c>
      <c r="BQ13" s="297">
        <v>0</v>
      </c>
      <c r="BR13" s="297">
        <v>0</v>
      </c>
      <c r="BS13" s="297">
        <v>0</v>
      </c>
      <c r="BT13" s="297">
        <f t="shared" si="29"/>
        <v>0</v>
      </c>
      <c r="BU13" s="297">
        <v>0</v>
      </c>
      <c r="BV13" s="297">
        <v>0</v>
      </c>
      <c r="BW13" s="297">
        <v>0</v>
      </c>
      <c r="BX13" s="297">
        <v>0</v>
      </c>
      <c r="BY13" s="297">
        <v>0</v>
      </c>
      <c r="BZ13" s="297">
        <v>0</v>
      </c>
      <c r="CA13" s="297">
        <v>0</v>
      </c>
      <c r="CB13" s="297">
        <f t="shared" si="30"/>
        <v>0</v>
      </c>
      <c r="CC13" s="297">
        <v>0</v>
      </c>
      <c r="CD13" s="297">
        <v>0</v>
      </c>
      <c r="CE13" s="297">
        <v>0</v>
      </c>
      <c r="CF13" s="297">
        <v>0</v>
      </c>
      <c r="CG13" s="297">
        <v>0</v>
      </c>
      <c r="CH13" s="297">
        <v>0</v>
      </c>
      <c r="CI13" s="297">
        <v>0</v>
      </c>
      <c r="CJ13" s="297">
        <f t="shared" si="31"/>
        <v>0</v>
      </c>
      <c r="CK13" s="297">
        <v>0</v>
      </c>
      <c r="CL13" s="297">
        <v>0</v>
      </c>
      <c r="CM13" s="297">
        <v>0</v>
      </c>
      <c r="CN13" s="297">
        <v>0</v>
      </c>
      <c r="CO13" s="297">
        <v>0</v>
      </c>
      <c r="CP13" s="297">
        <v>0</v>
      </c>
      <c r="CQ13" s="297">
        <v>0</v>
      </c>
      <c r="CR13" s="297">
        <f t="shared" si="32"/>
        <v>0</v>
      </c>
      <c r="CS13" s="297">
        <v>0</v>
      </c>
      <c r="CT13" s="297">
        <v>0</v>
      </c>
      <c r="CU13" s="297">
        <v>0</v>
      </c>
      <c r="CV13" s="297">
        <v>0</v>
      </c>
      <c r="CW13" s="297">
        <v>0</v>
      </c>
      <c r="CX13" s="297">
        <v>0</v>
      </c>
      <c r="CY13" s="297">
        <v>0</v>
      </c>
    </row>
    <row r="14" spans="1:103" s="282" customFormat="1" ht="12" customHeight="1">
      <c r="A14" s="277" t="s">
        <v>561</v>
      </c>
      <c r="B14" s="278" t="s">
        <v>575</v>
      </c>
      <c r="C14" s="277" t="s">
        <v>576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7"/>
        <v>0</v>
      </c>
      <c r="S14" s="297">
        <f t="shared" si="18"/>
        <v>0</v>
      </c>
      <c r="T14" s="297">
        <f t="shared" si="19"/>
        <v>0</v>
      </c>
      <c r="U14" s="297">
        <f t="shared" si="20"/>
        <v>0</v>
      </c>
      <c r="V14" s="297">
        <f t="shared" si="21"/>
        <v>0</v>
      </c>
      <c r="W14" s="297">
        <f t="shared" si="22"/>
        <v>0</v>
      </c>
      <c r="X14" s="297">
        <f t="shared" si="23"/>
        <v>0</v>
      </c>
      <c r="Y14" s="297">
        <v>0</v>
      </c>
      <c r="Z14" s="297">
        <v>0</v>
      </c>
      <c r="AA14" s="297">
        <v>0</v>
      </c>
      <c r="AB14" s="297">
        <v>0</v>
      </c>
      <c r="AC14" s="297">
        <v>0</v>
      </c>
      <c r="AD14" s="297">
        <v>0</v>
      </c>
      <c r="AE14" s="297">
        <v>0</v>
      </c>
      <c r="AF14" s="297">
        <f t="shared" si="24"/>
        <v>0</v>
      </c>
      <c r="AG14" s="297">
        <v>0</v>
      </c>
      <c r="AH14" s="297">
        <v>0</v>
      </c>
      <c r="AI14" s="297">
        <v>0</v>
      </c>
      <c r="AJ14" s="297">
        <v>0</v>
      </c>
      <c r="AK14" s="297">
        <v>0</v>
      </c>
      <c r="AL14" s="297">
        <v>0</v>
      </c>
      <c r="AM14" s="297">
        <v>0</v>
      </c>
      <c r="AN14" s="297">
        <f t="shared" si="25"/>
        <v>0</v>
      </c>
      <c r="AO14" s="297">
        <v>0</v>
      </c>
      <c r="AP14" s="297">
        <v>0</v>
      </c>
      <c r="AQ14" s="297">
        <v>0</v>
      </c>
      <c r="AR14" s="297">
        <v>0</v>
      </c>
      <c r="AS14" s="297">
        <v>0</v>
      </c>
      <c r="AT14" s="297">
        <v>0</v>
      </c>
      <c r="AU14" s="297">
        <v>0</v>
      </c>
      <c r="AV14" s="297">
        <f t="shared" si="26"/>
        <v>0</v>
      </c>
      <c r="AW14" s="297">
        <v>0</v>
      </c>
      <c r="AX14" s="297">
        <v>0</v>
      </c>
      <c r="AY14" s="297">
        <v>0</v>
      </c>
      <c r="AZ14" s="297">
        <v>0</v>
      </c>
      <c r="BA14" s="297">
        <v>0</v>
      </c>
      <c r="BB14" s="297">
        <v>0</v>
      </c>
      <c r="BC14" s="297">
        <v>0</v>
      </c>
      <c r="BD14" s="297">
        <f t="shared" si="27"/>
        <v>0</v>
      </c>
      <c r="BE14" s="297">
        <v>0</v>
      </c>
      <c r="BF14" s="297">
        <v>0</v>
      </c>
      <c r="BG14" s="297">
        <v>0</v>
      </c>
      <c r="BH14" s="297">
        <v>0</v>
      </c>
      <c r="BI14" s="297">
        <v>0</v>
      </c>
      <c r="BJ14" s="297">
        <v>0</v>
      </c>
      <c r="BK14" s="297">
        <v>0</v>
      </c>
      <c r="BL14" s="297">
        <f t="shared" si="28"/>
        <v>0</v>
      </c>
      <c r="BM14" s="297">
        <v>0</v>
      </c>
      <c r="BN14" s="297">
        <v>0</v>
      </c>
      <c r="BO14" s="297">
        <v>0</v>
      </c>
      <c r="BP14" s="297">
        <v>0</v>
      </c>
      <c r="BQ14" s="297">
        <v>0</v>
      </c>
      <c r="BR14" s="297">
        <v>0</v>
      </c>
      <c r="BS14" s="297">
        <v>0</v>
      </c>
      <c r="BT14" s="297">
        <f t="shared" si="29"/>
        <v>0</v>
      </c>
      <c r="BU14" s="297">
        <v>0</v>
      </c>
      <c r="BV14" s="297">
        <v>0</v>
      </c>
      <c r="BW14" s="297">
        <v>0</v>
      </c>
      <c r="BX14" s="297">
        <v>0</v>
      </c>
      <c r="BY14" s="297">
        <v>0</v>
      </c>
      <c r="BZ14" s="297">
        <v>0</v>
      </c>
      <c r="CA14" s="297">
        <v>0</v>
      </c>
      <c r="CB14" s="297">
        <f t="shared" si="30"/>
        <v>0</v>
      </c>
      <c r="CC14" s="297">
        <v>0</v>
      </c>
      <c r="CD14" s="297">
        <v>0</v>
      </c>
      <c r="CE14" s="297">
        <v>0</v>
      </c>
      <c r="CF14" s="297">
        <v>0</v>
      </c>
      <c r="CG14" s="297">
        <v>0</v>
      </c>
      <c r="CH14" s="297">
        <v>0</v>
      </c>
      <c r="CI14" s="297">
        <v>0</v>
      </c>
      <c r="CJ14" s="297">
        <f t="shared" si="31"/>
        <v>0</v>
      </c>
      <c r="CK14" s="297">
        <v>0</v>
      </c>
      <c r="CL14" s="297">
        <v>0</v>
      </c>
      <c r="CM14" s="297">
        <v>0</v>
      </c>
      <c r="CN14" s="297">
        <v>0</v>
      </c>
      <c r="CO14" s="297">
        <v>0</v>
      </c>
      <c r="CP14" s="297">
        <v>0</v>
      </c>
      <c r="CQ14" s="297">
        <v>0</v>
      </c>
      <c r="CR14" s="297">
        <f t="shared" si="32"/>
        <v>0</v>
      </c>
      <c r="CS14" s="297">
        <v>0</v>
      </c>
      <c r="CT14" s="297">
        <v>0</v>
      </c>
      <c r="CU14" s="297">
        <v>0</v>
      </c>
      <c r="CV14" s="297">
        <v>0</v>
      </c>
      <c r="CW14" s="297">
        <v>0</v>
      </c>
      <c r="CX14" s="297">
        <v>0</v>
      </c>
      <c r="CY14" s="297">
        <v>0</v>
      </c>
    </row>
    <row r="15" spans="1:103" s="282" customFormat="1" ht="12" customHeight="1">
      <c r="A15" s="277" t="s">
        <v>561</v>
      </c>
      <c r="B15" s="278" t="s">
        <v>577</v>
      </c>
      <c r="C15" s="277" t="s">
        <v>578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7"/>
        <v>0</v>
      </c>
      <c r="S15" s="297">
        <f t="shared" si="18"/>
        <v>0</v>
      </c>
      <c r="T15" s="297">
        <f t="shared" si="19"/>
        <v>0</v>
      </c>
      <c r="U15" s="297">
        <f t="shared" si="20"/>
        <v>0</v>
      </c>
      <c r="V15" s="297">
        <f t="shared" si="21"/>
        <v>0</v>
      </c>
      <c r="W15" s="297">
        <f t="shared" si="22"/>
        <v>0</v>
      </c>
      <c r="X15" s="297">
        <f t="shared" si="23"/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f t="shared" si="24"/>
        <v>0</v>
      </c>
      <c r="AG15" s="297">
        <v>0</v>
      </c>
      <c r="AH15" s="297">
        <v>0</v>
      </c>
      <c r="AI15" s="297">
        <v>0</v>
      </c>
      <c r="AJ15" s="297">
        <v>0</v>
      </c>
      <c r="AK15" s="297">
        <v>0</v>
      </c>
      <c r="AL15" s="297">
        <v>0</v>
      </c>
      <c r="AM15" s="297">
        <v>0</v>
      </c>
      <c r="AN15" s="297">
        <f t="shared" si="25"/>
        <v>0</v>
      </c>
      <c r="AO15" s="297">
        <v>0</v>
      </c>
      <c r="AP15" s="297">
        <v>0</v>
      </c>
      <c r="AQ15" s="297">
        <v>0</v>
      </c>
      <c r="AR15" s="297">
        <v>0</v>
      </c>
      <c r="AS15" s="297">
        <v>0</v>
      </c>
      <c r="AT15" s="297">
        <v>0</v>
      </c>
      <c r="AU15" s="297">
        <v>0</v>
      </c>
      <c r="AV15" s="297">
        <f t="shared" si="26"/>
        <v>0</v>
      </c>
      <c r="AW15" s="297">
        <v>0</v>
      </c>
      <c r="AX15" s="297">
        <v>0</v>
      </c>
      <c r="AY15" s="297">
        <v>0</v>
      </c>
      <c r="AZ15" s="297">
        <v>0</v>
      </c>
      <c r="BA15" s="297">
        <v>0</v>
      </c>
      <c r="BB15" s="297">
        <v>0</v>
      </c>
      <c r="BC15" s="297">
        <v>0</v>
      </c>
      <c r="BD15" s="297">
        <f t="shared" si="27"/>
        <v>0</v>
      </c>
      <c r="BE15" s="297">
        <v>0</v>
      </c>
      <c r="BF15" s="297">
        <v>0</v>
      </c>
      <c r="BG15" s="297">
        <v>0</v>
      </c>
      <c r="BH15" s="297">
        <v>0</v>
      </c>
      <c r="BI15" s="297">
        <v>0</v>
      </c>
      <c r="BJ15" s="297">
        <v>0</v>
      </c>
      <c r="BK15" s="297">
        <v>0</v>
      </c>
      <c r="BL15" s="297">
        <f t="shared" si="28"/>
        <v>0</v>
      </c>
      <c r="BM15" s="297">
        <v>0</v>
      </c>
      <c r="BN15" s="297">
        <v>0</v>
      </c>
      <c r="BO15" s="297">
        <v>0</v>
      </c>
      <c r="BP15" s="297">
        <v>0</v>
      </c>
      <c r="BQ15" s="297">
        <v>0</v>
      </c>
      <c r="BR15" s="297">
        <v>0</v>
      </c>
      <c r="BS15" s="297">
        <v>0</v>
      </c>
      <c r="BT15" s="297">
        <f t="shared" si="29"/>
        <v>0</v>
      </c>
      <c r="BU15" s="297">
        <v>0</v>
      </c>
      <c r="BV15" s="297">
        <v>0</v>
      </c>
      <c r="BW15" s="297">
        <v>0</v>
      </c>
      <c r="BX15" s="297">
        <v>0</v>
      </c>
      <c r="BY15" s="297">
        <v>0</v>
      </c>
      <c r="BZ15" s="297">
        <v>0</v>
      </c>
      <c r="CA15" s="297">
        <v>0</v>
      </c>
      <c r="CB15" s="297">
        <f t="shared" si="30"/>
        <v>0</v>
      </c>
      <c r="CC15" s="297">
        <v>0</v>
      </c>
      <c r="CD15" s="297">
        <v>0</v>
      </c>
      <c r="CE15" s="297">
        <v>0</v>
      </c>
      <c r="CF15" s="297">
        <v>0</v>
      </c>
      <c r="CG15" s="297">
        <v>0</v>
      </c>
      <c r="CH15" s="297">
        <v>0</v>
      </c>
      <c r="CI15" s="297">
        <v>0</v>
      </c>
      <c r="CJ15" s="297">
        <f t="shared" si="31"/>
        <v>0</v>
      </c>
      <c r="CK15" s="297">
        <v>0</v>
      </c>
      <c r="CL15" s="297">
        <v>0</v>
      </c>
      <c r="CM15" s="297">
        <v>0</v>
      </c>
      <c r="CN15" s="297">
        <v>0</v>
      </c>
      <c r="CO15" s="297">
        <v>0</v>
      </c>
      <c r="CP15" s="297">
        <v>0</v>
      </c>
      <c r="CQ15" s="297">
        <v>0</v>
      </c>
      <c r="CR15" s="297">
        <f t="shared" si="32"/>
        <v>0</v>
      </c>
      <c r="CS15" s="297">
        <v>0</v>
      </c>
      <c r="CT15" s="297">
        <v>0</v>
      </c>
      <c r="CU15" s="297">
        <v>0</v>
      </c>
      <c r="CV15" s="297">
        <v>0</v>
      </c>
      <c r="CW15" s="297">
        <v>0</v>
      </c>
      <c r="CX15" s="297">
        <v>0</v>
      </c>
      <c r="CY15" s="297">
        <v>0</v>
      </c>
    </row>
    <row r="16" spans="1:103" s="282" customFormat="1" ht="12" customHeight="1">
      <c r="A16" s="277" t="s">
        <v>561</v>
      </c>
      <c r="B16" s="278" t="s">
        <v>579</v>
      </c>
      <c r="C16" s="277" t="s">
        <v>580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7"/>
        <v>0</v>
      </c>
      <c r="S16" s="297">
        <f t="shared" si="18"/>
        <v>0</v>
      </c>
      <c r="T16" s="297">
        <f t="shared" si="19"/>
        <v>0</v>
      </c>
      <c r="U16" s="297">
        <f t="shared" si="20"/>
        <v>0</v>
      </c>
      <c r="V16" s="297">
        <f t="shared" si="21"/>
        <v>0</v>
      </c>
      <c r="W16" s="297">
        <f t="shared" si="22"/>
        <v>0</v>
      </c>
      <c r="X16" s="297">
        <f t="shared" si="23"/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f t="shared" si="24"/>
        <v>0</v>
      </c>
      <c r="AG16" s="297">
        <v>0</v>
      </c>
      <c r="AH16" s="297">
        <v>0</v>
      </c>
      <c r="AI16" s="297">
        <v>0</v>
      </c>
      <c r="AJ16" s="297">
        <v>0</v>
      </c>
      <c r="AK16" s="297">
        <v>0</v>
      </c>
      <c r="AL16" s="297">
        <v>0</v>
      </c>
      <c r="AM16" s="297">
        <v>0</v>
      </c>
      <c r="AN16" s="297">
        <f t="shared" si="25"/>
        <v>0</v>
      </c>
      <c r="AO16" s="297">
        <v>0</v>
      </c>
      <c r="AP16" s="297">
        <v>0</v>
      </c>
      <c r="AQ16" s="297">
        <v>0</v>
      </c>
      <c r="AR16" s="297">
        <v>0</v>
      </c>
      <c r="AS16" s="297">
        <v>0</v>
      </c>
      <c r="AT16" s="297">
        <v>0</v>
      </c>
      <c r="AU16" s="297">
        <v>0</v>
      </c>
      <c r="AV16" s="297">
        <f t="shared" si="26"/>
        <v>0</v>
      </c>
      <c r="AW16" s="297">
        <v>0</v>
      </c>
      <c r="AX16" s="297">
        <v>0</v>
      </c>
      <c r="AY16" s="297">
        <v>0</v>
      </c>
      <c r="AZ16" s="297">
        <v>0</v>
      </c>
      <c r="BA16" s="297">
        <v>0</v>
      </c>
      <c r="BB16" s="297">
        <v>0</v>
      </c>
      <c r="BC16" s="297">
        <v>0</v>
      </c>
      <c r="BD16" s="297">
        <f t="shared" si="27"/>
        <v>0</v>
      </c>
      <c r="BE16" s="297">
        <v>0</v>
      </c>
      <c r="BF16" s="297">
        <v>0</v>
      </c>
      <c r="BG16" s="297">
        <v>0</v>
      </c>
      <c r="BH16" s="297">
        <v>0</v>
      </c>
      <c r="BI16" s="297">
        <v>0</v>
      </c>
      <c r="BJ16" s="297">
        <v>0</v>
      </c>
      <c r="BK16" s="297">
        <v>0</v>
      </c>
      <c r="BL16" s="297">
        <f t="shared" si="28"/>
        <v>0</v>
      </c>
      <c r="BM16" s="297">
        <v>0</v>
      </c>
      <c r="BN16" s="297">
        <v>0</v>
      </c>
      <c r="BO16" s="297">
        <v>0</v>
      </c>
      <c r="BP16" s="297">
        <v>0</v>
      </c>
      <c r="BQ16" s="297">
        <v>0</v>
      </c>
      <c r="BR16" s="297">
        <v>0</v>
      </c>
      <c r="BS16" s="297">
        <v>0</v>
      </c>
      <c r="BT16" s="297">
        <f t="shared" si="29"/>
        <v>0</v>
      </c>
      <c r="BU16" s="297">
        <v>0</v>
      </c>
      <c r="BV16" s="297">
        <v>0</v>
      </c>
      <c r="BW16" s="297">
        <v>0</v>
      </c>
      <c r="BX16" s="297">
        <v>0</v>
      </c>
      <c r="BY16" s="297">
        <v>0</v>
      </c>
      <c r="BZ16" s="297">
        <v>0</v>
      </c>
      <c r="CA16" s="297">
        <v>0</v>
      </c>
      <c r="CB16" s="297">
        <f t="shared" si="30"/>
        <v>0</v>
      </c>
      <c r="CC16" s="297">
        <v>0</v>
      </c>
      <c r="CD16" s="297">
        <v>0</v>
      </c>
      <c r="CE16" s="297">
        <v>0</v>
      </c>
      <c r="CF16" s="297">
        <v>0</v>
      </c>
      <c r="CG16" s="297">
        <v>0</v>
      </c>
      <c r="CH16" s="297">
        <v>0</v>
      </c>
      <c r="CI16" s="297">
        <v>0</v>
      </c>
      <c r="CJ16" s="297">
        <f t="shared" si="31"/>
        <v>0</v>
      </c>
      <c r="CK16" s="297">
        <v>0</v>
      </c>
      <c r="CL16" s="297">
        <v>0</v>
      </c>
      <c r="CM16" s="297">
        <v>0</v>
      </c>
      <c r="CN16" s="297">
        <v>0</v>
      </c>
      <c r="CO16" s="297">
        <v>0</v>
      </c>
      <c r="CP16" s="297">
        <v>0</v>
      </c>
      <c r="CQ16" s="297">
        <v>0</v>
      </c>
      <c r="CR16" s="297">
        <f t="shared" si="32"/>
        <v>0</v>
      </c>
      <c r="CS16" s="297">
        <v>0</v>
      </c>
      <c r="CT16" s="297">
        <v>0</v>
      </c>
      <c r="CU16" s="297">
        <v>0</v>
      </c>
      <c r="CV16" s="297">
        <v>0</v>
      </c>
      <c r="CW16" s="297">
        <v>0</v>
      </c>
      <c r="CX16" s="297">
        <v>0</v>
      </c>
      <c r="CY16" s="297">
        <v>0</v>
      </c>
    </row>
    <row r="17" spans="1:103" s="282" customFormat="1" ht="12" customHeight="1">
      <c r="A17" s="277" t="s">
        <v>561</v>
      </c>
      <c r="B17" s="278" t="s">
        <v>581</v>
      </c>
      <c r="C17" s="277" t="s">
        <v>582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7"/>
        <v>0</v>
      </c>
      <c r="S17" s="297">
        <f t="shared" si="18"/>
        <v>0</v>
      </c>
      <c r="T17" s="297">
        <f t="shared" si="19"/>
        <v>0</v>
      </c>
      <c r="U17" s="297">
        <f t="shared" si="20"/>
        <v>0</v>
      </c>
      <c r="V17" s="297">
        <f t="shared" si="21"/>
        <v>0</v>
      </c>
      <c r="W17" s="297">
        <f t="shared" si="22"/>
        <v>0</v>
      </c>
      <c r="X17" s="297">
        <f t="shared" si="23"/>
        <v>0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f t="shared" si="24"/>
        <v>0</v>
      </c>
      <c r="AG17" s="297">
        <v>0</v>
      </c>
      <c r="AH17" s="297">
        <v>0</v>
      </c>
      <c r="AI17" s="297">
        <v>0</v>
      </c>
      <c r="AJ17" s="297">
        <v>0</v>
      </c>
      <c r="AK17" s="297">
        <v>0</v>
      </c>
      <c r="AL17" s="297">
        <v>0</v>
      </c>
      <c r="AM17" s="297">
        <v>0</v>
      </c>
      <c r="AN17" s="297">
        <f t="shared" si="25"/>
        <v>0</v>
      </c>
      <c r="AO17" s="297">
        <v>0</v>
      </c>
      <c r="AP17" s="297">
        <v>0</v>
      </c>
      <c r="AQ17" s="297">
        <v>0</v>
      </c>
      <c r="AR17" s="297">
        <v>0</v>
      </c>
      <c r="AS17" s="297">
        <v>0</v>
      </c>
      <c r="AT17" s="297">
        <v>0</v>
      </c>
      <c r="AU17" s="297">
        <v>0</v>
      </c>
      <c r="AV17" s="297">
        <f t="shared" si="26"/>
        <v>0</v>
      </c>
      <c r="AW17" s="297">
        <v>0</v>
      </c>
      <c r="AX17" s="297">
        <v>0</v>
      </c>
      <c r="AY17" s="297">
        <v>0</v>
      </c>
      <c r="AZ17" s="297">
        <v>0</v>
      </c>
      <c r="BA17" s="297">
        <v>0</v>
      </c>
      <c r="BB17" s="297">
        <v>0</v>
      </c>
      <c r="BC17" s="297">
        <v>0</v>
      </c>
      <c r="BD17" s="297">
        <f t="shared" si="27"/>
        <v>0</v>
      </c>
      <c r="BE17" s="297">
        <v>0</v>
      </c>
      <c r="BF17" s="297">
        <v>0</v>
      </c>
      <c r="BG17" s="297">
        <v>0</v>
      </c>
      <c r="BH17" s="297">
        <v>0</v>
      </c>
      <c r="BI17" s="297">
        <v>0</v>
      </c>
      <c r="BJ17" s="297">
        <v>0</v>
      </c>
      <c r="BK17" s="297">
        <v>0</v>
      </c>
      <c r="BL17" s="297">
        <f t="shared" si="28"/>
        <v>0</v>
      </c>
      <c r="BM17" s="297">
        <v>0</v>
      </c>
      <c r="BN17" s="297">
        <v>0</v>
      </c>
      <c r="BO17" s="297">
        <v>0</v>
      </c>
      <c r="BP17" s="297">
        <v>0</v>
      </c>
      <c r="BQ17" s="297">
        <v>0</v>
      </c>
      <c r="BR17" s="297">
        <v>0</v>
      </c>
      <c r="BS17" s="297">
        <v>0</v>
      </c>
      <c r="BT17" s="297">
        <f t="shared" si="29"/>
        <v>0</v>
      </c>
      <c r="BU17" s="297">
        <v>0</v>
      </c>
      <c r="BV17" s="297">
        <v>0</v>
      </c>
      <c r="BW17" s="297">
        <v>0</v>
      </c>
      <c r="BX17" s="297">
        <v>0</v>
      </c>
      <c r="BY17" s="297">
        <v>0</v>
      </c>
      <c r="BZ17" s="297">
        <v>0</v>
      </c>
      <c r="CA17" s="297">
        <v>0</v>
      </c>
      <c r="CB17" s="297">
        <f t="shared" si="30"/>
        <v>0</v>
      </c>
      <c r="CC17" s="297">
        <v>0</v>
      </c>
      <c r="CD17" s="297">
        <v>0</v>
      </c>
      <c r="CE17" s="297">
        <v>0</v>
      </c>
      <c r="CF17" s="297">
        <v>0</v>
      </c>
      <c r="CG17" s="297">
        <v>0</v>
      </c>
      <c r="CH17" s="297">
        <v>0</v>
      </c>
      <c r="CI17" s="297">
        <v>0</v>
      </c>
      <c r="CJ17" s="297">
        <f t="shared" si="31"/>
        <v>0</v>
      </c>
      <c r="CK17" s="297">
        <v>0</v>
      </c>
      <c r="CL17" s="297">
        <v>0</v>
      </c>
      <c r="CM17" s="297">
        <v>0</v>
      </c>
      <c r="CN17" s="297">
        <v>0</v>
      </c>
      <c r="CO17" s="297">
        <v>0</v>
      </c>
      <c r="CP17" s="297">
        <v>0</v>
      </c>
      <c r="CQ17" s="297">
        <v>0</v>
      </c>
      <c r="CR17" s="297">
        <f t="shared" si="32"/>
        <v>0</v>
      </c>
      <c r="CS17" s="297">
        <v>0</v>
      </c>
      <c r="CT17" s="297">
        <v>0</v>
      </c>
      <c r="CU17" s="297">
        <v>0</v>
      </c>
      <c r="CV17" s="297">
        <v>0</v>
      </c>
      <c r="CW17" s="297">
        <v>0</v>
      </c>
      <c r="CX17" s="297">
        <v>0</v>
      </c>
      <c r="CY17" s="297">
        <v>0</v>
      </c>
    </row>
    <row r="18" spans="1:103" s="282" customFormat="1" ht="12" customHeight="1">
      <c r="A18" s="277" t="s">
        <v>561</v>
      </c>
      <c r="B18" s="278" t="s">
        <v>583</v>
      </c>
      <c r="C18" s="277" t="s">
        <v>584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7"/>
        <v>0</v>
      </c>
      <c r="S18" s="297">
        <f t="shared" si="18"/>
        <v>0</v>
      </c>
      <c r="T18" s="297">
        <f t="shared" si="19"/>
        <v>0</v>
      </c>
      <c r="U18" s="297">
        <f t="shared" si="20"/>
        <v>0</v>
      </c>
      <c r="V18" s="297">
        <f t="shared" si="21"/>
        <v>0</v>
      </c>
      <c r="W18" s="297">
        <f t="shared" si="22"/>
        <v>0</v>
      </c>
      <c r="X18" s="297">
        <f t="shared" si="23"/>
        <v>0</v>
      </c>
      <c r="Y18" s="297">
        <v>0</v>
      </c>
      <c r="Z18" s="297">
        <v>0</v>
      </c>
      <c r="AA18" s="297">
        <v>0</v>
      </c>
      <c r="AB18" s="297">
        <v>0</v>
      </c>
      <c r="AC18" s="297">
        <v>0</v>
      </c>
      <c r="AD18" s="297">
        <v>0</v>
      </c>
      <c r="AE18" s="297">
        <v>0</v>
      </c>
      <c r="AF18" s="297">
        <f t="shared" si="24"/>
        <v>0</v>
      </c>
      <c r="AG18" s="297">
        <v>0</v>
      </c>
      <c r="AH18" s="297">
        <v>0</v>
      </c>
      <c r="AI18" s="297">
        <v>0</v>
      </c>
      <c r="AJ18" s="297">
        <v>0</v>
      </c>
      <c r="AK18" s="297">
        <v>0</v>
      </c>
      <c r="AL18" s="297">
        <v>0</v>
      </c>
      <c r="AM18" s="297">
        <v>0</v>
      </c>
      <c r="AN18" s="297">
        <f t="shared" si="25"/>
        <v>0</v>
      </c>
      <c r="AO18" s="297">
        <v>0</v>
      </c>
      <c r="AP18" s="297">
        <v>0</v>
      </c>
      <c r="AQ18" s="297">
        <v>0</v>
      </c>
      <c r="AR18" s="297">
        <v>0</v>
      </c>
      <c r="AS18" s="297">
        <v>0</v>
      </c>
      <c r="AT18" s="297">
        <v>0</v>
      </c>
      <c r="AU18" s="297">
        <v>0</v>
      </c>
      <c r="AV18" s="297">
        <f t="shared" si="26"/>
        <v>0</v>
      </c>
      <c r="AW18" s="297">
        <v>0</v>
      </c>
      <c r="AX18" s="297">
        <v>0</v>
      </c>
      <c r="AY18" s="297">
        <v>0</v>
      </c>
      <c r="AZ18" s="297">
        <v>0</v>
      </c>
      <c r="BA18" s="297">
        <v>0</v>
      </c>
      <c r="BB18" s="297">
        <v>0</v>
      </c>
      <c r="BC18" s="297">
        <v>0</v>
      </c>
      <c r="BD18" s="297">
        <f t="shared" si="27"/>
        <v>0</v>
      </c>
      <c r="BE18" s="297">
        <v>0</v>
      </c>
      <c r="BF18" s="297">
        <v>0</v>
      </c>
      <c r="BG18" s="297">
        <v>0</v>
      </c>
      <c r="BH18" s="297">
        <v>0</v>
      </c>
      <c r="BI18" s="297">
        <v>0</v>
      </c>
      <c r="BJ18" s="297">
        <v>0</v>
      </c>
      <c r="BK18" s="297">
        <v>0</v>
      </c>
      <c r="BL18" s="297">
        <f t="shared" si="28"/>
        <v>0</v>
      </c>
      <c r="BM18" s="297">
        <v>0</v>
      </c>
      <c r="BN18" s="297">
        <v>0</v>
      </c>
      <c r="BO18" s="297">
        <v>0</v>
      </c>
      <c r="BP18" s="297">
        <v>0</v>
      </c>
      <c r="BQ18" s="297">
        <v>0</v>
      </c>
      <c r="BR18" s="297">
        <v>0</v>
      </c>
      <c r="BS18" s="297">
        <v>0</v>
      </c>
      <c r="BT18" s="297">
        <f t="shared" si="29"/>
        <v>0</v>
      </c>
      <c r="BU18" s="297">
        <v>0</v>
      </c>
      <c r="BV18" s="297">
        <v>0</v>
      </c>
      <c r="BW18" s="297">
        <v>0</v>
      </c>
      <c r="BX18" s="297">
        <v>0</v>
      </c>
      <c r="BY18" s="297">
        <v>0</v>
      </c>
      <c r="BZ18" s="297">
        <v>0</v>
      </c>
      <c r="CA18" s="297">
        <v>0</v>
      </c>
      <c r="CB18" s="297">
        <f t="shared" si="30"/>
        <v>0</v>
      </c>
      <c r="CC18" s="297">
        <v>0</v>
      </c>
      <c r="CD18" s="297">
        <v>0</v>
      </c>
      <c r="CE18" s="297">
        <v>0</v>
      </c>
      <c r="CF18" s="297">
        <v>0</v>
      </c>
      <c r="CG18" s="297">
        <v>0</v>
      </c>
      <c r="CH18" s="297">
        <v>0</v>
      </c>
      <c r="CI18" s="297">
        <v>0</v>
      </c>
      <c r="CJ18" s="297">
        <f t="shared" si="31"/>
        <v>0</v>
      </c>
      <c r="CK18" s="297">
        <v>0</v>
      </c>
      <c r="CL18" s="297">
        <v>0</v>
      </c>
      <c r="CM18" s="297">
        <v>0</v>
      </c>
      <c r="CN18" s="297">
        <v>0</v>
      </c>
      <c r="CO18" s="297">
        <v>0</v>
      </c>
      <c r="CP18" s="297">
        <v>0</v>
      </c>
      <c r="CQ18" s="297">
        <v>0</v>
      </c>
      <c r="CR18" s="297">
        <f t="shared" si="32"/>
        <v>0</v>
      </c>
      <c r="CS18" s="297">
        <v>0</v>
      </c>
      <c r="CT18" s="297">
        <v>0</v>
      </c>
      <c r="CU18" s="297">
        <v>0</v>
      </c>
      <c r="CV18" s="297">
        <v>0</v>
      </c>
      <c r="CW18" s="297">
        <v>0</v>
      </c>
      <c r="CX18" s="297">
        <v>0</v>
      </c>
      <c r="CY18" s="297">
        <v>0</v>
      </c>
    </row>
    <row r="19" spans="1:103" s="282" customFormat="1" ht="12" customHeight="1">
      <c r="A19" s="277" t="s">
        <v>561</v>
      </c>
      <c r="B19" s="278" t="s">
        <v>585</v>
      </c>
      <c r="C19" s="277" t="s">
        <v>586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7"/>
        <v>0</v>
      </c>
      <c r="S19" s="297">
        <f t="shared" si="18"/>
        <v>0</v>
      </c>
      <c r="T19" s="297">
        <f t="shared" si="19"/>
        <v>0</v>
      </c>
      <c r="U19" s="297">
        <f t="shared" si="20"/>
        <v>0</v>
      </c>
      <c r="V19" s="297">
        <f t="shared" si="21"/>
        <v>0</v>
      </c>
      <c r="W19" s="297">
        <f t="shared" si="22"/>
        <v>0</v>
      </c>
      <c r="X19" s="297">
        <f t="shared" si="23"/>
        <v>0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297">
        <f t="shared" si="24"/>
        <v>0</v>
      </c>
      <c r="AG19" s="297">
        <v>0</v>
      </c>
      <c r="AH19" s="297">
        <v>0</v>
      </c>
      <c r="AI19" s="297">
        <v>0</v>
      </c>
      <c r="AJ19" s="297">
        <v>0</v>
      </c>
      <c r="AK19" s="297">
        <v>0</v>
      </c>
      <c r="AL19" s="297">
        <v>0</v>
      </c>
      <c r="AM19" s="297">
        <v>0</v>
      </c>
      <c r="AN19" s="297">
        <f t="shared" si="25"/>
        <v>0</v>
      </c>
      <c r="AO19" s="297">
        <v>0</v>
      </c>
      <c r="AP19" s="297">
        <v>0</v>
      </c>
      <c r="AQ19" s="297">
        <v>0</v>
      </c>
      <c r="AR19" s="297">
        <v>0</v>
      </c>
      <c r="AS19" s="297">
        <v>0</v>
      </c>
      <c r="AT19" s="297">
        <v>0</v>
      </c>
      <c r="AU19" s="297">
        <v>0</v>
      </c>
      <c r="AV19" s="297">
        <f t="shared" si="26"/>
        <v>0</v>
      </c>
      <c r="AW19" s="297">
        <v>0</v>
      </c>
      <c r="AX19" s="297">
        <v>0</v>
      </c>
      <c r="AY19" s="297">
        <v>0</v>
      </c>
      <c r="AZ19" s="297">
        <v>0</v>
      </c>
      <c r="BA19" s="297">
        <v>0</v>
      </c>
      <c r="BB19" s="297">
        <v>0</v>
      </c>
      <c r="BC19" s="297">
        <v>0</v>
      </c>
      <c r="BD19" s="297">
        <f t="shared" si="27"/>
        <v>0</v>
      </c>
      <c r="BE19" s="297">
        <v>0</v>
      </c>
      <c r="BF19" s="297">
        <v>0</v>
      </c>
      <c r="BG19" s="297">
        <v>0</v>
      </c>
      <c r="BH19" s="297">
        <v>0</v>
      </c>
      <c r="BI19" s="297">
        <v>0</v>
      </c>
      <c r="BJ19" s="297">
        <v>0</v>
      </c>
      <c r="BK19" s="297">
        <v>0</v>
      </c>
      <c r="BL19" s="297">
        <f t="shared" si="28"/>
        <v>0</v>
      </c>
      <c r="BM19" s="297">
        <v>0</v>
      </c>
      <c r="BN19" s="297">
        <v>0</v>
      </c>
      <c r="BO19" s="297">
        <v>0</v>
      </c>
      <c r="BP19" s="297">
        <v>0</v>
      </c>
      <c r="BQ19" s="297">
        <v>0</v>
      </c>
      <c r="BR19" s="297">
        <v>0</v>
      </c>
      <c r="BS19" s="297">
        <v>0</v>
      </c>
      <c r="BT19" s="297">
        <f t="shared" si="29"/>
        <v>0</v>
      </c>
      <c r="BU19" s="297">
        <v>0</v>
      </c>
      <c r="BV19" s="297">
        <v>0</v>
      </c>
      <c r="BW19" s="297">
        <v>0</v>
      </c>
      <c r="BX19" s="297">
        <v>0</v>
      </c>
      <c r="BY19" s="297">
        <v>0</v>
      </c>
      <c r="BZ19" s="297">
        <v>0</v>
      </c>
      <c r="CA19" s="297">
        <v>0</v>
      </c>
      <c r="CB19" s="297">
        <f t="shared" si="30"/>
        <v>0</v>
      </c>
      <c r="CC19" s="297">
        <v>0</v>
      </c>
      <c r="CD19" s="297">
        <v>0</v>
      </c>
      <c r="CE19" s="297">
        <v>0</v>
      </c>
      <c r="CF19" s="297">
        <v>0</v>
      </c>
      <c r="CG19" s="297">
        <v>0</v>
      </c>
      <c r="CH19" s="297">
        <v>0</v>
      </c>
      <c r="CI19" s="297">
        <v>0</v>
      </c>
      <c r="CJ19" s="297">
        <f t="shared" si="31"/>
        <v>0</v>
      </c>
      <c r="CK19" s="297">
        <v>0</v>
      </c>
      <c r="CL19" s="297">
        <v>0</v>
      </c>
      <c r="CM19" s="297">
        <v>0</v>
      </c>
      <c r="CN19" s="297">
        <v>0</v>
      </c>
      <c r="CO19" s="297">
        <v>0</v>
      </c>
      <c r="CP19" s="297">
        <v>0</v>
      </c>
      <c r="CQ19" s="297">
        <v>0</v>
      </c>
      <c r="CR19" s="297">
        <f t="shared" si="32"/>
        <v>0</v>
      </c>
      <c r="CS19" s="297">
        <v>0</v>
      </c>
      <c r="CT19" s="297">
        <v>0</v>
      </c>
      <c r="CU19" s="297">
        <v>0</v>
      </c>
      <c r="CV19" s="297">
        <v>0</v>
      </c>
      <c r="CW19" s="297">
        <v>0</v>
      </c>
      <c r="CX19" s="297">
        <v>0</v>
      </c>
      <c r="CY19" s="297">
        <v>0</v>
      </c>
    </row>
    <row r="20" spans="1:103" s="282" customFormat="1" ht="12" customHeight="1">
      <c r="A20" s="277" t="s">
        <v>561</v>
      </c>
      <c r="B20" s="278" t="s">
        <v>587</v>
      </c>
      <c r="C20" s="277" t="s">
        <v>588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7"/>
        <v>0</v>
      </c>
      <c r="S20" s="297">
        <f t="shared" si="18"/>
        <v>0</v>
      </c>
      <c r="T20" s="297">
        <f t="shared" si="19"/>
        <v>0</v>
      </c>
      <c r="U20" s="297">
        <f t="shared" si="20"/>
        <v>0</v>
      </c>
      <c r="V20" s="297">
        <f t="shared" si="21"/>
        <v>0</v>
      </c>
      <c r="W20" s="297">
        <f t="shared" si="22"/>
        <v>0</v>
      </c>
      <c r="X20" s="297">
        <f t="shared" si="23"/>
        <v>0</v>
      </c>
      <c r="Y20" s="297">
        <v>0</v>
      </c>
      <c r="Z20" s="297">
        <v>0</v>
      </c>
      <c r="AA20" s="297">
        <v>0</v>
      </c>
      <c r="AB20" s="297">
        <v>0</v>
      </c>
      <c r="AC20" s="297">
        <v>0</v>
      </c>
      <c r="AD20" s="297">
        <v>0</v>
      </c>
      <c r="AE20" s="297">
        <v>0</v>
      </c>
      <c r="AF20" s="297">
        <f t="shared" si="24"/>
        <v>0</v>
      </c>
      <c r="AG20" s="297">
        <v>0</v>
      </c>
      <c r="AH20" s="297">
        <v>0</v>
      </c>
      <c r="AI20" s="297">
        <v>0</v>
      </c>
      <c r="AJ20" s="297">
        <v>0</v>
      </c>
      <c r="AK20" s="297">
        <v>0</v>
      </c>
      <c r="AL20" s="297">
        <v>0</v>
      </c>
      <c r="AM20" s="297">
        <v>0</v>
      </c>
      <c r="AN20" s="297">
        <f t="shared" si="25"/>
        <v>0</v>
      </c>
      <c r="AO20" s="297">
        <v>0</v>
      </c>
      <c r="AP20" s="297">
        <v>0</v>
      </c>
      <c r="AQ20" s="297">
        <v>0</v>
      </c>
      <c r="AR20" s="297">
        <v>0</v>
      </c>
      <c r="AS20" s="297">
        <v>0</v>
      </c>
      <c r="AT20" s="297">
        <v>0</v>
      </c>
      <c r="AU20" s="297">
        <v>0</v>
      </c>
      <c r="AV20" s="297">
        <f t="shared" si="26"/>
        <v>0</v>
      </c>
      <c r="AW20" s="297">
        <v>0</v>
      </c>
      <c r="AX20" s="297">
        <v>0</v>
      </c>
      <c r="AY20" s="297">
        <v>0</v>
      </c>
      <c r="AZ20" s="297">
        <v>0</v>
      </c>
      <c r="BA20" s="297">
        <v>0</v>
      </c>
      <c r="BB20" s="297">
        <v>0</v>
      </c>
      <c r="BC20" s="297">
        <v>0</v>
      </c>
      <c r="BD20" s="297">
        <f t="shared" si="27"/>
        <v>0</v>
      </c>
      <c r="BE20" s="297">
        <v>0</v>
      </c>
      <c r="BF20" s="297">
        <v>0</v>
      </c>
      <c r="BG20" s="297">
        <v>0</v>
      </c>
      <c r="BH20" s="297">
        <v>0</v>
      </c>
      <c r="BI20" s="297">
        <v>0</v>
      </c>
      <c r="BJ20" s="297">
        <v>0</v>
      </c>
      <c r="BK20" s="297">
        <v>0</v>
      </c>
      <c r="BL20" s="297">
        <f t="shared" si="28"/>
        <v>0</v>
      </c>
      <c r="BM20" s="297">
        <v>0</v>
      </c>
      <c r="BN20" s="297">
        <v>0</v>
      </c>
      <c r="BO20" s="297">
        <v>0</v>
      </c>
      <c r="BP20" s="297">
        <v>0</v>
      </c>
      <c r="BQ20" s="297">
        <v>0</v>
      </c>
      <c r="BR20" s="297">
        <v>0</v>
      </c>
      <c r="BS20" s="297">
        <v>0</v>
      </c>
      <c r="BT20" s="297">
        <f t="shared" si="29"/>
        <v>0</v>
      </c>
      <c r="BU20" s="297">
        <v>0</v>
      </c>
      <c r="BV20" s="297">
        <v>0</v>
      </c>
      <c r="BW20" s="297">
        <v>0</v>
      </c>
      <c r="BX20" s="297">
        <v>0</v>
      </c>
      <c r="BY20" s="297">
        <v>0</v>
      </c>
      <c r="BZ20" s="297">
        <v>0</v>
      </c>
      <c r="CA20" s="297">
        <v>0</v>
      </c>
      <c r="CB20" s="297">
        <f t="shared" si="30"/>
        <v>0</v>
      </c>
      <c r="CC20" s="297">
        <v>0</v>
      </c>
      <c r="CD20" s="297">
        <v>0</v>
      </c>
      <c r="CE20" s="297">
        <v>0</v>
      </c>
      <c r="CF20" s="297">
        <v>0</v>
      </c>
      <c r="CG20" s="297">
        <v>0</v>
      </c>
      <c r="CH20" s="297">
        <v>0</v>
      </c>
      <c r="CI20" s="297">
        <v>0</v>
      </c>
      <c r="CJ20" s="297">
        <f t="shared" si="31"/>
        <v>0</v>
      </c>
      <c r="CK20" s="297">
        <v>0</v>
      </c>
      <c r="CL20" s="297">
        <v>0</v>
      </c>
      <c r="CM20" s="297">
        <v>0</v>
      </c>
      <c r="CN20" s="297">
        <v>0</v>
      </c>
      <c r="CO20" s="297">
        <v>0</v>
      </c>
      <c r="CP20" s="297">
        <v>0</v>
      </c>
      <c r="CQ20" s="297">
        <v>0</v>
      </c>
      <c r="CR20" s="297">
        <f t="shared" si="32"/>
        <v>0</v>
      </c>
      <c r="CS20" s="297">
        <v>0</v>
      </c>
      <c r="CT20" s="297">
        <v>0</v>
      </c>
      <c r="CU20" s="297">
        <v>0</v>
      </c>
      <c r="CV20" s="297">
        <v>0</v>
      </c>
      <c r="CW20" s="297">
        <v>0</v>
      </c>
      <c r="CX20" s="297">
        <v>0</v>
      </c>
      <c r="CY20" s="297">
        <v>0</v>
      </c>
    </row>
    <row r="21" spans="1:103" s="282" customFormat="1" ht="12" customHeight="1">
      <c r="A21" s="277" t="s">
        <v>561</v>
      </c>
      <c r="B21" s="278" t="s">
        <v>589</v>
      </c>
      <c r="C21" s="277" t="s">
        <v>590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7"/>
        <v>0</v>
      </c>
      <c r="S21" s="297">
        <f t="shared" si="18"/>
        <v>0</v>
      </c>
      <c r="T21" s="297">
        <f t="shared" si="19"/>
        <v>0</v>
      </c>
      <c r="U21" s="297">
        <f t="shared" si="20"/>
        <v>0</v>
      </c>
      <c r="V21" s="297">
        <f t="shared" si="21"/>
        <v>0</v>
      </c>
      <c r="W21" s="297">
        <f t="shared" si="22"/>
        <v>0</v>
      </c>
      <c r="X21" s="297">
        <f t="shared" si="23"/>
        <v>0</v>
      </c>
      <c r="Y21" s="297">
        <v>0</v>
      </c>
      <c r="Z21" s="297">
        <v>0</v>
      </c>
      <c r="AA21" s="297">
        <v>0</v>
      </c>
      <c r="AB21" s="297">
        <v>0</v>
      </c>
      <c r="AC21" s="297">
        <v>0</v>
      </c>
      <c r="AD21" s="297">
        <v>0</v>
      </c>
      <c r="AE21" s="297">
        <v>0</v>
      </c>
      <c r="AF21" s="297">
        <f t="shared" si="24"/>
        <v>0</v>
      </c>
      <c r="AG21" s="297">
        <v>0</v>
      </c>
      <c r="AH21" s="297">
        <v>0</v>
      </c>
      <c r="AI21" s="297">
        <v>0</v>
      </c>
      <c r="AJ21" s="297">
        <v>0</v>
      </c>
      <c r="AK21" s="297">
        <v>0</v>
      </c>
      <c r="AL21" s="297">
        <v>0</v>
      </c>
      <c r="AM21" s="297">
        <v>0</v>
      </c>
      <c r="AN21" s="297">
        <f t="shared" si="25"/>
        <v>0</v>
      </c>
      <c r="AO21" s="297">
        <v>0</v>
      </c>
      <c r="AP21" s="297">
        <v>0</v>
      </c>
      <c r="AQ21" s="297">
        <v>0</v>
      </c>
      <c r="AR21" s="297">
        <v>0</v>
      </c>
      <c r="AS21" s="297">
        <v>0</v>
      </c>
      <c r="AT21" s="297">
        <v>0</v>
      </c>
      <c r="AU21" s="297">
        <v>0</v>
      </c>
      <c r="AV21" s="297">
        <f t="shared" si="26"/>
        <v>0</v>
      </c>
      <c r="AW21" s="297">
        <v>0</v>
      </c>
      <c r="AX21" s="297">
        <v>0</v>
      </c>
      <c r="AY21" s="297">
        <v>0</v>
      </c>
      <c r="AZ21" s="297">
        <v>0</v>
      </c>
      <c r="BA21" s="297">
        <v>0</v>
      </c>
      <c r="BB21" s="297">
        <v>0</v>
      </c>
      <c r="BC21" s="297">
        <v>0</v>
      </c>
      <c r="BD21" s="297">
        <f t="shared" si="27"/>
        <v>0</v>
      </c>
      <c r="BE21" s="297">
        <v>0</v>
      </c>
      <c r="BF21" s="297">
        <v>0</v>
      </c>
      <c r="BG21" s="297">
        <v>0</v>
      </c>
      <c r="BH21" s="297">
        <v>0</v>
      </c>
      <c r="BI21" s="297">
        <v>0</v>
      </c>
      <c r="BJ21" s="297">
        <v>0</v>
      </c>
      <c r="BK21" s="297">
        <v>0</v>
      </c>
      <c r="BL21" s="297">
        <f t="shared" si="28"/>
        <v>0</v>
      </c>
      <c r="BM21" s="297">
        <v>0</v>
      </c>
      <c r="BN21" s="297">
        <v>0</v>
      </c>
      <c r="BO21" s="297">
        <v>0</v>
      </c>
      <c r="BP21" s="297">
        <v>0</v>
      </c>
      <c r="BQ21" s="297">
        <v>0</v>
      </c>
      <c r="BR21" s="297">
        <v>0</v>
      </c>
      <c r="BS21" s="297">
        <v>0</v>
      </c>
      <c r="BT21" s="297">
        <f t="shared" si="29"/>
        <v>0</v>
      </c>
      <c r="BU21" s="297">
        <v>0</v>
      </c>
      <c r="BV21" s="297">
        <v>0</v>
      </c>
      <c r="BW21" s="297">
        <v>0</v>
      </c>
      <c r="BX21" s="297">
        <v>0</v>
      </c>
      <c r="BY21" s="297">
        <v>0</v>
      </c>
      <c r="BZ21" s="297">
        <v>0</v>
      </c>
      <c r="CA21" s="297">
        <v>0</v>
      </c>
      <c r="CB21" s="297">
        <f t="shared" si="30"/>
        <v>0</v>
      </c>
      <c r="CC21" s="297">
        <v>0</v>
      </c>
      <c r="CD21" s="297">
        <v>0</v>
      </c>
      <c r="CE21" s="297">
        <v>0</v>
      </c>
      <c r="CF21" s="297">
        <v>0</v>
      </c>
      <c r="CG21" s="297">
        <v>0</v>
      </c>
      <c r="CH21" s="297">
        <v>0</v>
      </c>
      <c r="CI21" s="297">
        <v>0</v>
      </c>
      <c r="CJ21" s="297">
        <f t="shared" si="31"/>
        <v>0</v>
      </c>
      <c r="CK21" s="297">
        <v>0</v>
      </c>
      <c r="CL21" s="297">
        <v>0</v>
      </c>
      <c r="CM21" s="297">
        <v>0</v>
      </c>
      <c r="CN21" s="297">
        <v>0</v>
      </c>
      <c r="CO21" s="297">
        <v>0</v>
      </c>
      <c r="CP21" s="297">
        <v>0</v>
      </c>
      <c r="CQ21" s="297">
        <v>0</v>
      </c>
      <c r="CR21" s="297">
        <f t="shared" si="32"/>
        <v>0</v>
      </c>
      <c r="CS21" s="297">
        <v>0</v>
      </c>
      <c r="CT21" s="297">
        <v>0</v>
      </c>
      <c r="CU21" s="297">
        <v>0</v>
      </c>
      <c r="CV21" s="297">
        <v>0</v>
      </c>
      <c r="CW21" s="297">
        <v>0</v>
      </c>
      <c r="CX21" s="297">
        <v>0</v>
      </c>
      <c r="CY21" s="297">
        <v>0</v>
      </c>
    </row>
    <row r="22" spans="1:103" s="282" customFormat="1" ht="12" customHeight="1">
      <c r="A22" s="277" t="s">
        <v>561</v>
      </c>
      <c r="B22" s="278" t="s">
        <v>591</v>
      </c>
      <c r="C22" s="277" t="s">
        <v>592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7"/>
        <v>0</v>
      </c>
      <c r="S22" s="297">
        <f t="shared" si="18"/>
        <v>0</v>
      </c>
      <c r="T22" s="297">
        <f t="shared" si="19"/>
        <v>0</v>
      </c>
      <c r="U22" s="297">
        <f t="shared" si="20"/>
        <v>0</v>
      </c>
      <c r="V22" s="297">
        <f t="shared" si="21"/>
        <v>0</v>
      </c>
      <c r="W22" s="297">
        <f t="shared" si="22"/>
        <v>0</v>
      </c>
      <c r="X22" s="297">
        <f t="shared" si="23"/>
        <v>0</v>
      </c>
      <c r="Y22" s="297">
        <v>0</v>
      </c>
      <c r="Z22" s="297">
        <v>0</v>
      </c>
      <c r="AA22" s="297">
        <v>0</v>
      </c>
      <c r="AB22" s="297">
        <v>0</v>
      </c>
      <c r="AC22" s="297">
        <v>0</v>
      </c>
      <c r="AD22" s="297">
        <v>0</v>
      </c>
      <c r="AE22" s="297">
        <v>0</v>
      </c>
      <c r="AF22" s="297">
        <f t="shared" si="24"/>
        <v>0</v>
      </c>
      <c r="AG22" s="297">
        <v>0</v>
      </c>
      <c r="AH22" s="297">
        <v>0</v>
      </c>
      <c r="AI22" s="297">
        <v>0</v>
      </c>
      <c r="AJ22" s="297">
        <v>0</v>
      </c>
      <c r="AK22" s="297">
        <v>0</v>
      </c>
      <c r="AL22" s="297">
        <v>0</v>
      </c>
      <c r="AM22" s="297">
        <v>0</v>
      </c>
      <c r="AN22" s="297">
        <f t="shared" si="25"/>
        <v>0</v>
      </c>
      <c r="AO22" s="297">
        <v>0</v>
      </c>
      <c r="AP22" s="297">
        <v>0</v>
      </c>
      <c r="AQ22" s="297">
        <v>0</v>
      </c>
      <c r="AR22" s="297">
        <v>0</v>
      </c>
      <c r="AS22" s="297">
        <v>0</v>
      </c>
      <c r="AT22" s="297">
        <v>0</v>
      </c>
      <c r="AU22" s="297">
        <v>0</v>
      </c>
      <c r="AV22" s="297">
        <f t="shared" si="26"/>
        <v>0</v>
      </c>
      <c r="AW22" s="297">
        <v>0</v>
      </c>
      <c r="AX22" s="297">
        <v>0</v>
      </c>
      <c r="AY22" s="297"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f t="shared" si="27"/>
        <v>0</v>
      </c>
      <c r="BE22" s="297">
        <v>0</v>
      </c>
      <c r="BF22" s="297">
        <v>0</v>
      </c>
      <c r="BG22" s="297">
        <v>0</v>
      </c>
      <c r="BH22" s="297">
        <v>0</v>
      </c>
      <c r="BI22" s="297">
        <v>0</v>
      </c>
      <c r="BJ22" s="297">
        <v>0</v>
      </c>
      <c r="BK22" s="297">
        <v>0</v>
      </c>
      <c r="BL22" s="297">
        <f t="shared" si="28"/>
        <v>0</v>
      </c>
      <c r="BM22" s="297">
        <v>0</v>
      </c>
      <c r="BN22" s="297">
        <v>0</v>
      </c>
      <c r="BO22" s="297">
        <v>0</v>
      </c>
      <c r="BP22" s="297">
        <v>0</v>
      </c>
      <c r="BQ22" s="297">
        <v>0</v>
      </c>
      <c r="BR22" s="297">
        <v>0</v>
      </c>
      <c r="BS22" s="297">
        <v>0</v>
      </c>
      <c r="BT22" s="297">
        <f t="shared" si="29"/>
        <v>0</v>
      </c>
      <c r="BU22" s="297">
        <v>0</v>
      </c>
      <c r="BV22" s="297">
        <v>0</v>
      </c>
      <c r="BW22" s="297">
        <v>0</v>
      </c>
      <c r="BX22" s="297">
        <v>0</v>
      </c>
      <c r="BY22" s="297">
        <v>0</v>
      </c>
      <c r="BZ22" s="297">
        <v>0</v>
      </c>
      <c r="CA22" s="297">
        <v>0</v>
      </c>
      <c r="CB22" s="297">
        <f t="shared" si="30"/>
        <v>0</v>
      </c>
      <c r="CC22" s="297">
        <v>0</v>
      </c>
      <c r="CD22" s="297">
        <v>0</v>
      </c>
      <c r="CE22" s="297">
        <v>0</v>
      </c>
      <c r="CF22" s="297">
        <v>0</v>
      </c>
      <c r="CG22" s="297">
        <v>0</v>
      </c>
      <c r="CH22" s="297">
        <v>0</v>
      </c>
      <c r="CI22" s="297">
        <v>0</v>
      </c>
      <c r="CJ22" s="297">
        <f t="shared" si="31"/>
        <v>0</v>
      </c>
      <c r="CK22" s="297">
        <v>0</v>
      </c>
      <c r="CL22" s="297">
        <v>0</v>
      </c>
      <c r="CM22" s="297">
        <v>0</v>
      </c>
      <c r="CN22" s="297">
        <v>0</v>
      </c>
      <c r="CO22" s="297">
        <v>0</v>
      </c>
      <c r="CP22" s="297">
        <v>0</v>
      </c>
      <c r="CQ22" s="297">
        <v>0</v>
      </c>
      <c r="CR22" s="297">
        <f t="shared" si="32"/>
        <v>0</v>
      </c>
      <c r="CS22" s="297">
        <v>0</v>
      </c>
      <c r="CT22" s="297">
        <v>0</v>
      </c>
      <c r="CU22" s="297">
        <v>0</v>
      </c>
      <c r="CV22" s="297">
        <v>0</v>
      </c>
      <c r="CW22" s="297">
        <v>0</v>
      </c>
      <c r="CX22" s="297">
        <v>0</v>
      </c>
      <c r="CY22" s="297">
        <v>0</v>
      </c>
    </row>
    <row r="23" spans="1:103" s="282" customFormat="1" ht="12" customHeight="1">
      <c r="A23" s="277" t="s">
        <v>561</v>
      </c>
      <c r="B23" s="278" t="s">
        <v>593</v>
      </c>
      <c r="C23" s="277" t="s">
        <v>594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7"/>
        <v>0</v>
      </c>
      <c r="S23" s="297">
        <f t="shared" si="18"/>
        <v>0</v>
      </c>
      <c r="T23" s="297">
        <f t="shared" si="19"/>
        <v>0</v>
      </c>
      <c r="U23" s="297">
        <f t="shared" si="20"/>
        <v>0</v>
      </c>
      <c r="V23" s="297">
        <f t="shared" si="21"/>
        <v>0</v>
      </c>
      <c r="W23" s="297">
        <f t="shared" si="22"/>
        <v>0</v>
      </c>
      <c r="X23" s="297">
        <f t="shared" si="23"/>
        <v>0</v>
      </c>
      <c r="Y23" s="297">
        <v>0</v>
      </c>
      <c r="Z23" s="297">
        <v>0</v>
      </c>
      <c r="AA23" s="297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f t="shared" si="24"/>
        <v>0</v>
      </c>
      <c r="AG23" s="297">
        <v>0</v>
      </c>
      <c r="AH23" s="297">
        <v>0</v>
      </c>
      <c r="AI23" s="297">
        <v>0</v>
      </c>
      <c r="AJ23" s="297">
        <v>0</v>
      </c>
      <c r="AK23" s="297">
        <v>0</v>
      </c>
      <c r="AL23" s="297">
        <v>0</v>
      </c>
      <c r="AM23" s="297">
        <v>0</v>
      </c>
      <c r="AN23" s="297">
        <f t="shared" si="25"/>
        <v>0</v>
      </c>
      <c r="AO23" s="297">
        <v>0</v>
      </c>
      <c r="AP23" s="297">
        <v>0</v>
      </c>
      <c r="AQ23" s="297">
        <v>0</v>
      </c>
      <c r="AR23" s="297">
        <v>0</v>
      </c>
      <c r="AS23" s="297">
        <v>0</v>
      </c>
      <c r="AT23" s="297">
        <v>0</v>
      </c>
      <c r="AU23" s="297">
        <v>0</v>
      </c>
      <c r="AV23" s="297">
        <f t="shared" si="26"/>
        <v>0</v>
      </c>
      <c r="AW23" s="297">
        <v>0</v>
      </c>
      <c r="AX23" s="297">
        <v>0</v>
      </c>
      <c r="AY23" s="297">
        <v>0</v>
      </c>
      <c r="AZ23" s="297">
        <v>0</v>
      </c>
      <c r="BA23" s="297">
        <v>0</v>
      </c>
      <c r="BB23" s="297">
        <v>0</v>
      </c>
      <c r="BC23" s="297">
        <v>0</v>
      </c>
      <c r="BD23" s="297">
        <f t="shared" si="27"/>
        <v>0</v>
      </c>
      <c r="BE23" s="297">
        <v>0</v>
      </c>
      <c r="BF23" s="297">
        <v>0</v>
      </c>
      <c r="BG23" s="297">
        <v>0</v>
      </c>
      <c r="BH23" s="297">
        <v>0</v>
      </c>
      <c r="BI23" s="297">
        <v>0</v>
      </c>
      <c r="BJ23" s="297">
        <v>0</v>
      </c>
      <c r="BK23" s="297">
        <v>0</v>
      </c>
      <c r="BL23" s="297">
        <f t="shared" si="28"/>
        <v>0</v>
      </c>
      <c r="BM23" s="297">
        <v>0</v>
      </c>
      <c r="BN23" s="297">
        <v>0</v>
      </c>
      <c r="BO23" s="297">
        <v>0</v>
      </c>
      <c r="BP23" s="297">
        <v>0</v>
      </c>
      <c r="BQ23" s="297">
        <v>0</v>
      </c>
      <c r="BR23" s="297">
        <v>0</v>
      </c>
      <c r="BS23" s="297">
        <v>0</v>
      </c>
      <c r="BT23" s="297">
        <f t="shared" si="29"/>
        <v>0</v>
      </c>
      <c r="BU23" s="297">
        <v>0</v>
      </c>
      <c r="BV23" s="297">
        <v>0</v>
      </c>
      <c r="BW23" s="297">
        <v>0</v>
      </c>
      <c r="BX23" s="297">
        <v>0</v>
      </c>
      <c r="BY23" s="297">
        <v>0</v>
      </c>
      <c r="BZ23" s="297">
        <v>0</v>
      </c>
      <c r="CA23" s="297">
        <v>0</v>
      </c>
      <c r="CB23" s="297">
        <f t="shared" si="30"/>
        <v>0</v>
      </c>
      <c r="CC23" s="297">
        <v>0</v>
      </c>
      <c r="CD23" s="297">
        <v>0</v>
      </c>
      <c r="CE23" s="297">
        <v>0</v>
      </c>
      <c r="CF23" s="297">
        <v>0</v>
      </c>
      <c r="CG23" s="297">
        <v>0</v>
      </c>
      <c r="CH23" s="297">
        <v>0</v>
      </c>
      <c r="CI23" s="297">
        <v>0</v>
      </c>
      <c r="CJ23" s="297">
        <f t="shared" si="31"/>
        <v>0</v>
      </c>
      <c r="CK23" s="297">
        <v>0</v>
      </c>
      <c r="CL23" s="297">
        <v>0</v>
      </c>
      <c r="CM23" s="297">
        <v>0</v>
      </c>
      <c r="CN23" s="297">
        <v>0</v>
      </c>
      <c r="CO23" s="297">
        <v>0</v>
      </c>
      <c r="CP23" s="297">
        <v>0</v>
      </c>
      <c r="CQ23" s="297">
        <v>0</v>
      </c>
      <c r="CR23" s="297">
        <f t="shared" si="32"/>
        <v>0</v>
      </c>
      <c r="CS23" s="297">
        <v>0</v>
      </c>
      <c r="CT23" s="297">
        <v>0</v>
      </c>
      <c r="CU23" s="297">
        <v>0</v>
      </c>
      <c r="CV23" s="297">
        <v>0</v>
      </c>
      <c r="CW23" s="297">
        <v>0</v>
      </c>
      <c r="CX23" s="297">
        <v>0</v>
      </c>
      <c r="CY23" s="297">
        <v>0</v>
      </c>
    </row>
    <row r="24" spans="1:103" s="282" customFormat="1" ht="12" customHeight="1">
      <c r="A24" s="277" t="s">
        <v>561</v>
      </c>
      <c r="B24" s="278" t="s">
        <v>627</v>
      </c>
      <c r="C24" s="277" t="s">
        <v>628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7"/>
        <v>0</v>
      </c>
      <c r="S24" s="297">
        <f t="shared" si="18"/>
        <v>0</v>
      </c>
      <c r="T24" s="297">
        <f t="shared" si="19"/>
        <v>0</v>
      </c>
      <c r="U24" s="297">
        <f t="shared" si="20"/>
        <v>0</v>
      </c>
      <c r="V24" s="297">
        <f t="shared" si="21"/>
        <v>0</v>
      </c>
      <c r="W24" s="297">
        <f t="shared" si="22"/>
        <v>0</v>
      </c>
      <c r="X24" s="297">
        <f t="shared" si="23"/>
        <v>0</v>
      </c>
      <c r="Y24" s="297">
        <v>0</v>
      </c>
      <c r="Z24" s="297">
        <v>0</v>
      </c>
      <c r="AA24" s="297">
        <v>0</v>
      </c>
      <c r="AB24" s="297">
        <v>0</v>
      </c>
      <c r="AC24" s="297">
        <v>0</v>
      </c>
      <c r="AD24" s="297">
        <v>0</v>
      </c>
      <c r="AE24" s="297">
        <v>0</v>
      </c>
      <c r="AF24" s="297">
        <f t="shared" si="24"/>
        <v>0</v>
      </c>
      <c r="AG24" s="297">
        <v>0</v>
      </c>
      <c r="AH24" s="297">
        <v>0</v>
      </c>
      <c r="AI24" s="297">
        <v>0</v>
      </c>
      <c r="AJ24" s="297">
        <v>0</v>
      </c>
      <c r="AK24" s="297">
        <v>0</v>
      </c>
      <c r="AL24" s="297">
        <v>0</v>
      </c>
      <c r="AM24" s="297">
        <v>0</v>
      </c>
      <c r="AN24" s="297">
        <f t="shared" si="25"/>
        <v>0</v>
      </c>
      <c r="AO24" s="297">
        <v>0</v>
      </c>
      <c r="AP24" s="297">
        <v>0</v>
      </c>
      <c r="AQ24" s="297">
        <v>0</v>
      </c>
      <c r="AR24" s="297">
        <v>0</v>
      </c>
      <c r="AS24" s="297">
        <v>0</v>
      </c>
      <c r="AT24" s="297">
        <v>0</v>
      </c>
      <c r="AU24" s="297">
        <v>0</v>
      </c>
      <c r="AV24" s="297">
        <f t="shared" si="26"/>
        <v>0</v>
      </c>
      <c r="AW24" s="297">
        <v>0</v>
      </c>
      <c r="AX24" s="297">
        <v>0</v>
      </c>
      <c r="AY24" s="297">
        <v>0</v>
      </c>
      <c r="AZ24" s="297">
        <v>0</v>
      </c>
      <c r="BA24" s="297">
        <v>0</v>
      </c>
      <c r="BB24" s="297">
        <v>0</v>
      </c>
      <c r="BC24" s="297">
        <v>0</v>
      </c>
      <c r="BD24" s="297">
        <f t="shared" si="27"/>
        <v>0</v>
      </c>
      <c r="BE24" s="297">
        <v>0</v>
      </c>
      <c r="BF24" s="297">
        <v>0</v>
      </c>
      <c r="BG24" s="297">
        <v>0</v>
      </c>
      <c r="BH24" s="297">
        <v>0</v>
      </c>
      <c r="BI24" s="297">
        <v>0</v>
      </c>
      <c r="BJ24" s="297">
        <v>0</v>
      </c>
      <c r="BK24" s="297">
        <v>0</v>
      </c>
      <c r="BL24" s="297">
        <f t="shared" si="28"/>
        <v>0</v>
      </c>
      <c r="BM24" s="297">
        <v>0</v>
      </c>
      <c r="BN24" s="297">
        <v>0</v>
      </c>
      <c r="BO24" s="297">
        <v>0</v>
      </c>
      <c r="BP24" s="297">
        <v>0</v>
      </c>
      <c r="BQ24" s="297">
        <v>0</v>
      </c>
      <c r="BR24" s="297">
        <v>0</v>
      </c>
      <c r="BS24" s="297">
        <v>0</v>
      </c>
      <c r="BT24" s="297">
        <f t="shared" si="29"/>
        <v>0</v>
      </c>
      <c r="BU24" s="297">
        <v>0</v>
      </c>
      <c r="BV24" s="297">
        <v>0</v>
      </c>
      <c r="BW24" s="297">
        <v>0</v>
      </c>
      <c r="BX24" s="297">
        <v>0</v>
      </c>
      <c r="BY24" s="297">
        <v>0</v>
      </c>
      <c r="BZ24" s="297">
        <v>0</v>
      </c>
      <c r="CA24" s="297">
        <v>0</v>
      </c>
      <c r="CB24" s="297">
        <f t="shared" si="30"/>
        <v>0</v>
      </c>
      <c r="CC24" s="297">
        <v>0</v>
      </c>
      <c r="CD24" s="297">
        <v>0</v>
      </c>
      <c r="CE24" s="297">
        <v>0</v>
      </c>
      <c r="CF24" s="297">
        <v>0</v>
      </c>
      <c r="CG24" s="297">
        <v>0</v>
      </c>
      <c r="CH24" s="297">
        <v>0</v>
      </c>
      <c r="CI24" s="297">
        <v>0</v>
      </c>
      <c r="CJ24" s="297">
        <f t="shared" si="31"/>
        <v>0</v>
      </c>
      <c r="CK24" s="297">
        <v>0</v>
      </c>
      <c r="CL24" s="297">
        <v>0</v>
      </c>
      <c r="CM24" s="297">
        <v>0</v>
      </c>
      <c r="CN24" s="297">
        <v>0</v>
      </c>
      <c r="CO24" s="297">
        <v>0</v>
      </c>
      <c r="CP24" s="297">
        <v>0</v>
      </c>
      <c r="CQ24" s="297">
        <v>0</v>
      </c>
      <c r="CR24" s="297">
        <f t="shared" si="32"/>
        <v>0</v>
      </c>
      <c r="CS24" s="297">
        <v>0</v>
      </c>
      <c r="CT24" s="297">
        <v>0</v>
      </c>
      <c r="CU24" s="297">
        <v>0</v>
      </c>
      <c r="CV24" s="297">
        <v>0</v>
      </c>
      <c r="CW24" s="297">
        <v>0</v>
      </c>
      <c r="CX24" s="297">
        <v>0</v>
      </c>
      <c r="CY24" s="297">
        <v>0</v>
      </c>
    </row>
    <row r="25" spans="1:103" s="282" customFormat="1" ht="12" customHeight="1">
      <c r="A25" s="277" t="s">
        <v>561</v>
      </c>
      <c r="B25" s="278" t="s">
        <v>595</v>
      </c>
      <c r="C25" s="277" t="s">
        <v>596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7"/>
        <v>0</v>
      </c>
      <c r="S25" s="297">
        <f t="shared" si="18"/>
        <v>0</v>
      </c>
      <c r="T25" s="297">
        <f t="shared" si="19"/>
        <v>0</v>
      </c>
      <c r="U25" s="297">
        <f t="shared" si="20"/>
        <v>0</v>
      </c>
      <c r="V25" s="297">
        <f t="shared" si="21"/>
        <v>0</v>
      </c>
      <c r="W25" s="297">
        <f t="shared" si="22"/>
        <v>0</v>
      </c>
      <c r="X25" s="297">
        <f t="shared" si="23"/>
        <v>0</v>
      </c>
      <c r="Y25" s="297">
        <v>0</v>
      </c>
      <c r="Z25" s="297">
        <v>0</v>
      </c>
      <c r="AA25" s="297">
        <v>0</v>
      </c>
      <c r="AB25" s="297">
        <v>0</v>
      </c>
      <c r="AC25" s="297">
        <v>0</v>
      </c>
      <c r="AD25" s="297">
        <v>0</v>
      </c>
      <c r="AE25" s="297">
        <v>0</v>
      </c>
      <c r="AF25" s="297">
        <f t="shared" si="24"/>
        <v>0</v>
      </c>
      <c r="AG25" s="297">
        <v>0</v>
      </c>
      <c r="AH25" s="297">
        <v>0</v>
      </c>
      <c r="AI25" s="297">
        <v>0</v>
      </c>
      <c r="AJ25" s="297">
        <v>0</v>
      </c>
      <c r="AK25" s="297">
        <v>0</v>
      </c>
      <c r="AL25" s="297">
        <v>0</v>
      </c>
      <c r="AM25" s="297">
        <v>0</v>
      </c>
      <c r="AN25" s="297">
        <f t="shared" si="25"/>
        <v>0</v>
      </c>
      <c r="AO25" s="297">
        <v>0</v>
      </c>
      <c r="AP25" s="297">
        <v>0</v>
      </c>
      <c r="AQ25" s="297">
        <v>0</v>
      </c>
      <c r="AR25" s="297">
        <v>0</v>
      </c>
      <c r="AS25" s="297">
        <v>0</v>
      </c>
      <c r="AT25" s="297">
        <v>0</v>
      </c>
      <c r="AU25" s="297">
        <v>0</v>
      </c>
      <c r="AV25" s="297">
        <f t="shared" si="26"/>
        <v>0</v>
      </c>
      <c r="AW25" s="297">
        <v>0</v>
      </c>
      <c r="AX25" s="297">
        <v>0</v>
      </c>
      <c r="AY25" s="297">
        <v>0</v>
      </c>
      <c r="AZ25" s="297">
        <v>0</v>
      </c>
      <c r="BA25" s="297">
        <v>0</v>
      </c>
      <c r="BB25" s="297">
        <v>0</v>
      </c>
      <c r="BC25" s="297">
        <v>0</v>
      </c>
      <c r="BD25" s="297">
        <f t="shared" si="27"/>
        <v>0</v>
      </c>
      <c r="BE25" s="297">
        <v>0</v>
      </c>
      <c r="BF25" s="297">
        <v>0</v>
      </c>
      <c r="BG25" s="297">
        <v>0</v>
      </c>
      <c r="BH25" s="297">
        <v>0</v>
      </c>
      <c r="BI25" s="297">
        <v>0</v>
      </c>
      <c r="BJ25" s="297">
        <v>0</v>
      </c>
      <c r="BK25" s="297">
        <v>0</v>
      </c>
      <c r="BL25" s="297">
        <f t="shared" si="28"/>
        <v>0</v>
      </c>
      <c r="BM25" s="297">
        <v>0</v>
      </c>
      <c r="BN25" s="297">
        <v>0</v>
      </c>
      <c r="BO25" s="297">
        <v>0</v>
      </c>
      <c r="BP25" s="297">
        <v>0</v>
      </c>
      <c r="BQ25" s="297">
        <v>0</v>
      </c>
      <c r="BR25" s="297">
        <v>0</v>
      </c>
      <c r="BS25" s="297">
        <v>0</v>
      </c>
      <c r="BT25" s="297">
        <f t="shared" si="29"/>
        <v>0</v>
      </c>
      <c r="BU25" s="297">
        <v>0</v>
      </c>
      <c r="BV25" s="297">
        <v>0</v>
      </c>
      <c r="BW25" s="297">
        <v>0</v>
      </c>
      <c r="BX25" s="297">
        <v>0</v>
      </c>
      <c r="BY25" s="297">
        <v>0</v>
      </c>
      <c r="BZ25" s="297">
        <v>0</v>
      </c>
      <c r="CA25" s="297">
        <v>0</v>
      </c>
      <c r="CB25" s="297">
        <f t="shared" si="30"/>
        <v>0</v>
      </c>
      <c r="CC25" s="297">
        <v>0</v>
      </c>
      <c r="CD25" s="297">
        <v>0</v>
      </c>
      <c r="CE25" s="297">
        <v>0</v>
      </c>
      <c r="CF25" s="297">
        <v>0</v>
      </c>
      <c r="CG25" s="297">
        <v>0</v>
      </c>
      <c r="CH25" s="297">
        <v>0</v>
      </c>
      <c r="CI25" s="297">
        <v>0</v>
      </c>
      <c r="CJ25" s="297">
        <f t="shared" si="31"/>
        <v>0</v>
      </c>
      <c r="CK25" s="297">
        <v>0</v>
      </c>
      <c r="CL25" s="297">
        <v>0</v>
      </c>
      <c r="CM25" s="297">
        <v>0</v>
      </c>
      <c r="CN25" s="297">
        <v>0</v>
      </c>
      <c r="CO25" s="297">
        <v>0</v>
      </c>
      <c r="CP25" s="297">
        <v>0</v>
      </c>
      <c r="CQ25" s="297">
        <v>0</v>
      </c>
      <c r="CR25" s="297">
        <f t="shared" si="32"/>
        <v>0</v>
      </c>
      <c r="CS25" s="297">
        <v>0</v>
      </c>
      <c r="CT25" s="297">
        <v>0</v>
      </c>
      <c r="CU25" s="297">
        <v>0</v>
      </c>
      <c r="CV25" s="297">
        <v>0</v>
      </c>
      <c r="CW25" s="297">
        <v>0</v>
      </c>
      <c r="CX25" s="297">
        <v>0</v>
      </c>
      <c r="CY25" s="297">
        <v>0</v>
      </c>
    </row>
    <row r="26" spans="1:103" s="282" customFormat="1" ht="12" customHeight="1">
      <c r="A26" s="277" t="s">
        <v>561</v>
      </c>
      <c r="B26" s="278" t="s">
        <v>597</v>
      </c>
      <c r="C26" s="277" t="s">
        <v>598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7"/>
        <v>0</v>
      </c>
      <c r="S26" s="297">
        <f t="shared" si="18"/>
        <v>0</v>
      </c>
      <c r="T26" s="297">
        <f t="shared" si="19"/>
        <v>0</v>
      </c>
      <c r="U26" s="297">
        <f t="shared" si="20"/>
        <v>0</v>
      </c>
      <c r="V26" s="297">
        <f t="shared" si="21"/>
        <v>0</v>
      </c>
      <c r="W26" s="297">
        <f t="shared" si="22"/>
        <v>0</v>
      </c>
      <c r="X26" s="297">
        <f t="shared" si="23"/>
        <v>0</v>
      </c>
      <c r="Y26" s="297">
        <v>0</v>
      </c>
      <c r="Z26" s="297">
        <v>0</v>
      </c>
      <c r="AA26" s="297">
        <v>0</v>
      </c>
      <c r="AB26" s="297">
        <v>0</v>
      </c>
      <c r="AC26" s="297">
        <v>0</v>
      </c>
      <c r="AD26" s="297">
        <v>0</v>
      </c>
      <c r="AE26" s="297">
        <v>0</v>
      </c>
      <c r="AF26" s="297">
        <f t="shared" si="24"/>
        <v>0</v>
      </c>
      <c r="AG26" s="297">
        <v>0</v>
      </c>
      <c r="AH26" s="297">
        <v>0</v>
      </c>
      <c r="AI26" s="297">
        <v>0</v>
      </c>
      <c r="AJ26" s="297">
        <v>0</v>
      </c>
      <c r="AK26" s="297">
        <v>0</v>
      </c>
      <c r="AL26" s="297">
        <v>0</v>
      </c>
      <c r="AM26" s="297">
        <v>0</v>
      </c>
      <c r="AN26" s="297">
        <f t="shared" si="25"/>
        <v>0</v>
      </c>
      <c r="AO26" s="297">
        <v>0</v>
      </c>
      <c r="AP26" s="297">
        <v>0</v>
      </c>
      <c r="AQ26" s="297">
        <v>0</v>
      </c>
      <c r="AR26" s="297">
        <v>0</v>
      </c>
      <c r="AS26" s="297">
        <v>0</v>
      </c>
      <c r="AT26" s="297">
        <v>0</v>
      </c>
      <c r="AU26" s="297">
        <v>0</v>
      </c>
      <c r="AV26" s="297">
        <f t="shared" si="26"/>
        <v>0</v>
      </c>
      <c r="AW26" s="297">
        <v>0</v>
      </c>
      <c r="AX26" s="297">
        <v>0</v>
      </c>
      <c r="AY26" s="297">
        <v>0</v>
      </c>
      <c r="AZ26" s="297">
        <v>0</v>
      </c>
      <c r="BA26" s="297">
        <v>0</v>
      </c>
      <c r="BB26" s="297">
        <v>0</v>
      </c>
      <c r="BC26" s="297">
        <v>0</v>
      </c>
      <c r="BD26" s="297">
        <f t="shared" si="27"/>
        <v>0</v>
      </c>
      <c r="BE26" s="297">
        <v>0</v>
      </c>
      <c r="BF26" s="297">
        <v>0</v>
      </c>
      <c r="BG26" s="297">
        <v>0</v>
      </c>
      <c r="BH26" s="297">
        <v>0</v>
      </c>
      <c r="BI26" s="297">
        <v>0</v>
      </c>
      <c r="BJ26" s="297">
        <v>0</v>
      </c>
      <c r="BK26" s="297">
        <v>0</v>
      </c>
      <c r="BL26" s="297">
        <f t="shared" si="28"/>
        <v>0</v>
      </c>
      <c r="BM26" s="297">
        <v>0</v>
      </c>
      <c r="BN26" s="297">
        <v>0</v>
      </c>
      <c r="BO26" s="297">
        <v>0</v>
      </c>
      <c r="BP26" s="297">
        <v>0</v>
      </c>
      <c r="BQ26" s="297">
        <v>0</v>
      </c>
      <c r="BR26" s="297">
        <v>0</v>
      </c>
      <c r="BS26" s="297">
        <v>0</v>
      </c>
      <c r="BT26" s="297">
        <f t="shared" si="29"/>
        <v>0</v>
      </c>
      <c r="BU26" s="297">
        <v>0</v>
      </c>
      <c r="BV26" s="297">
        <v>0</v>
      </c>
      <c r="BW26" s="297">
        <v>0</v>
      </c>
      <c r="BX26" s="297">
        <v>0</v>
      </c>
      <c r="BY26" s="297">
        <v>0</v>
      </c>
      <c r="BZ26" s="297">
        <v>0</v>
      </c>
      <c r="CA26" s="297">
        <v>0</v>
      </c>
      <c r="CB26" s="297">
        <f t="shared" si="30"/>
        <v>0</v>
      </c>
      <c r="CC26" s="297">
        <v>0</v>
      </c>
      <c r="CD26" s="297">
        <v>0</v>
      </c>
      <c r="CE26" s="297">
        <v>0</v>
      </c>
      <c r="CF26" s="297">
        <v>0</v>
      </c>
      <c r="CG26" s="297">
        <v>0</v>
      </c>
      <c r="CH26" s="297">
        <v>0</v>
      </c>
      <c r="CI26" s="297">
        <v>0</v>
      </c>
      <c r="CJ26" s="297">
        <f t="shared" si="31"/>
        <v>0</v>
      </c>
      <c r="CK26" s="297">
        <v>0</v>
      </c>
      <c r="CL26" s="297">
        <v>0</v>
      </c>
      <c r="CM26" s="297">
        <v>0</v>
      </c>
      <c r="CN26" s="297">
        <v>0</v>
      </c>
      <c r="CO26" s="297">
        <v>0</v>
      </c>
      <c r="CP26" s="297">
        <v>0</v>
      </c>
      <c r="CQ26" s="297">
        <v>0</v>
      </c>
      <c r="CR26" s="297">
        <f t="shared" si="32"/>
        <v>0</v>
      </c>
      <c r="CS26" s="297">
        <v>0</v>
      </c>
      <c r="CT26" s="297">
        <v>0</v>
      </c>
      <c r="CU26" s="297">
        <v>0</v>
      </c>
      <c r="CV26" s="297">
        <v>0</v>
      </c>
      <c r="CW26" s="297">
        <v>0</v>
      </c>
      <c r="CX26" s="297">
        <v>0</v>
      </c>
      <c r="CY26" s="297">
        <v>0</v>
      </c>
    </row>
    <row r="27" spans="1:103" s="282" customFormat="1" ht="12" customHeight="1">
      <c r="A27" s="277" t="s">
        <v>561</v>
      </c>
      <c r="B27" s="278" t="s">
        <v>599</v>
      </c>
      <c r="C27" s="277" t="s">
        <v>600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7"/>
        <v>0</v>
      </c>
      <c r="S27" s="297">
        <f t="shared" si="18"/>
        <v>0</v>
      </c>
      <c r="T27" s="297">
        <f t="shared" si="19"/>
        <v>0</v>
      </c>
      <c r="U27" s="297">
        <f t="shared" si="20"/>
        <v>0</v>
      </c>
      <c r="V27" s="297">
        <f t="shared" si="21"/>
        <v>0</v>
      </c>
      <c r="W27" s="297">
        <f t="shared" si="22"/>
        <v>0</v>
      </c>
      <c r="X27" s="297">
        <f t="shared" si="23"/>
        <v>0</v>
      </c>
      <c r="Y27" s="297">
        <v>0</v>
      </c>
      <c r="Z27" s="297">
        <v>0</v>
      </c>
      <c r="AA27" s="297">
        <v>0</v>
      </c>
      <c r="AB27" s="297">
        <v>0</v>
      </c>
      <c r="AC27" s="297">
        <v>0</v>
      </c>
      <c r="AD27" s="297">
        <v>0</v>
      </c>
      <c r="AE27" s="297">
        <v>0</v>
      </c>
      <c r="AF27" s="297">
        <f t="shared" si="24"/>
        <v>0</v>
      </c>
      <c r="AG27" s="297">
        <v>0</v>
      </c>
      <c r="AH27" s="297">
        <v>0</v>
      </c>
      <c r="AI27" s="297">
        <v>0</v>
      </c>
      <c r="AJ27" s="297">
        <v>0</v>
      </c>
      <c r="AK27" s="297">
        <v>0</v>
      </c>
      <c r="AL27" s="297">
        <v>0</v>
      </c>
      <c r="AM27" s="297">
        <v>0</v>
      </c>
      <c r="AN27" s="297">
        <f t="shared" si="25"/>
        <v>0</v>
      </c>
      <c r="AO27" s="297">
        <v>0</v>
      </c>
      <c r="AP27" s="297">
        <v>0</v>
      </c>
      <c r="AQ27" s="297">
        <v>0</v>
      </c>
      <c r="AR27" s="297">
        <v>0</v>
      </c>
      <c r="AS27" s="297">
        <v>0</v>
      </c>
      <c r="AT27" s="297">
        <v>0</v>
      </c>
      <c r="AU27" s="297">
        <v>0</v>
      </c>
      <c r="AV27" s="297">
        <f t="shared" si="26"/>
        <v>0</v>
      </c>
      <c r="AW27" s="297">
        <v>0</v>
      </c>
      <c r="AX27" s="297">
        <v>0</v>
      </c>
      <c r="AY27" s="297">
        <v>0</v>
      </c>
      <c r="AZ27" s="297">
        <v>0</v>
      </c>
      <c r="BA27" s="297">
        <v>0</v>
      </c>
      <c r="BB27" s="297">
        <v>0</v>
      </c>
      <c r="BC27" s="297">
        <v>0</v>
      </c>
      <c r="BD27" s="297">
        <f t="shared" si="27"/>
        <v>0</v>
      </c>
      <c r="BE27" s="297">
        <v>0</v>
      </c>
      <c r="BF27" s="297">
        <v>0</v>
      </c>
      <c r="BG27" s="297">
        <v>0</v>
      </c>
      <c r="BH27" s="297">
        <v>0</v>
      </c>
      <c r="BI27" s="297">
        <v>0</v>
      </c>
      <c r="BJ27" s="297">
        <v>0</v>
      </c>
      <c r="BK27" s="297">
        <v>0</v>
      </c>
      <c r="BL27" s="297">
        <f t="shared" si="28"/>
        <v>0</v>
      </c>
      <c r="BM27" s="297">
        <v>0</v>
      </c>
      <c r="BN27" s="297">
        <v>0</v>
      </c>
      <c r="BO27" s="297">
        <v>0</v>
      </c>
      <c r="BP27" s="297">
        <v>0</v>
      </c>
      <c r="BQ27" s="297">
        <v>0</v>
      </c>
      <c r="BR27" s="297">
        <v>0</v>
      </c>
      <c r="BS27" s="297">
        <v>0</v>
      </c>
      <c r="BT27" s="297">
        <f t="shared" si="29"/>
        <v>0</v>
      </c>
      <c r="BU27" s="297">
        <v>0</v>
      </c>
      <c r="BV27" s="297">
        <v>0</v>
      </c>
      <c r="BW27" s="297">
        <v>0</v>
      </c>
      <c r="BX27" s="297">
        <v>0</v>
      </c>
      <c r="BY27" s="297">
        <v>0</v>
      </c>
      <c r="BZ27" s="297">
        <v>0</v>
      </c>
      <c r="CA27" s="297">
        <v>0</v>
      </c>
      <c r="CB27" s="297">
        <f t="shared" si="30"/>
        <v>0</v>
      </c>
      <c r="CC27" s="297">
        <v>0</v>
      </c>
      <c r="CD27" s="297">
        <v>0</v>
      </c>
      <c r="CE27" s="297">
        <v>0</v>
      </c>
      <c r="CF27" s="297">
        <v>0</v>
      </c>
      <c r="CG27" s="297">
        <v>0</v>
      </c>
      <c r="CH27" s="297">
        <v>0</v>
      </c>
      <c r="CI27" s="297">
        <v>0</v>
      </c>
      <c r="CJ27" s="297">
        <f t="shared" si="31"/>
        <v>0</v>
      </c>
      <c r="CK27" s="297">
        <v>0</v>
      </c>
      <c r="CL27" s="297">
        <v>0</v>
      </c>
      <c r="CM27" s="297">
        <v>0</v>
      </c>
      <c r="CN27" s="297">
        <v>0</v>
      </c>
      <c r="CO27" s="297">
        <v>0</v>
      </c>
      <c r="CP27" s="297">
        <v>0</v>
      </c>
      <c r="CQ27" s="297">
        <v>0</v>
      </c>
      <c r="CR27" s="297">
        <f t="shared" si="32"/>
        <v>0</v>
      </c>
      <c r="CS27" s="297">
        <v>0</v>
      </c>
      <c r="CT27" s="297">
        <v>0</v>
      </c>
      <c r="CU27" s="297">
        <v>0</v>
      </c>
      <c r="CV27" s="297">
        <v>0</v>
      </c>
      <c r="CW27" s="297">
        <v>0</v>
      </c>
      <c r="CX27" s="297">
        <v>0</v>
      </c>
      <c r="CY27" s="297">
        <v>0</v>
      </c>
    </row>
    <row r="28" spans="1:103" s="282" customFormat="1" ht="12" customHeight="1">
      <c r="A28" s="277" t="s">
        <v>561</v>
      </c>
      <c r="B28" s="278" t="s">
        <v>601</v>
      </c>
      <c r="C28" s="277" t="s">
        <v>602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7"/>
        <v>0</v>
      </c>
      <c r="S28" s="297">
        <f t="shared" si="18"/>
        <v>0</v>
      </c>
      <c r="T28" s="297">
        <f t="shared" si="19"/>
        <v>0</v>
      </c>
      <c r="U28" s="297">
        <f t="shared" si="20"/>
        <v>0</v>
      </c>
      <c r="V28" s="297">
        <f t="shared" si="21"/>
        <v>0</v>
      </c>
      <c r="W28" s="297">
        <f t="shared" si="22"/>
        <v>0</v>
      </c>
      <c r="X28" s="297">
        <f t="shared" si="23"/>
        <v>0</v>
      </c>
      <c r="Y28" s="297">
        <v>0</v>
      </c>
      <c r="Z28" s="297">
        <v>0</v>
      </c>
      <c r="AA28" s="297">
        <v>0</v>
      </c>
      <c r="AB28" s="297">
        <v>0</v>
      </c>
      <c r="AC28" s="297">
        <v>0</v>
      </c>
      <c r="AD28" s="297">
        <v>0</v>
      </c>
      <c r="AE28" s="297">
        <v>0</v>
      </c>
      <c r="AF28" s="297">
        <f t="shared" si="24"/>
        <v>0</v>
      </c>
      <c r="AG28" s="297">
        <v>0</v>
      </c>
      <c r="AH28" s="297">
        <v>0</v>
      </c>
      <c r="AI28" s="297">
        <v>0</v>
      </c>
      <c r="AJ28" s="297">
        <v>0</v>
      </c>
      <c r="AK28" s="297">
        <v>0</v>
      </c>
      <c r="AL28" s="297">
        <v>0</v>
      </c>
      <c r="AM28" s="297">
        <v>0</v>
      </c>
      <c r="AN28" s="297">
        <f t="shared" si="25"/>
        <v>0</v>
      </c>
      <c r="AO28" s="297">
        <v>0</v>
      </c>
      <c r="AP28" s="297">
        <v>0</v>
      </c>
      <c r="AQ28" s="297">
        <v>0</v>
      </c>
      <c r="AR28" s="297">
        <v>0</v>
      </c>
      <c r="AS28" s="297">
        <v>0</v>
      </c>
      <c r="AT28" s="297">
        <v>0</v>
      </c>
      <c r="AU28" s="297">
        <v>0</v>
      </c>
      <c r="AV28" s="297">
        <f t="shared" si="26"/>
        <v>0</v>
      </c>
      <c r="AW28" s="297">
        <v>0</v>
      </c>
      <c r="AX28" s="297">
        <v>0</v>
      </c>
      <c r="AY28" s="297">
        <v>0</v>
      </c>
      <c r="AZ28" s="297">
        <v>0</v>
      </c>
      <c r="BA28" s="297">
        <v>0</v>
      </c>
      <c r="BB28" s="297">
        <v>0</v>
      </c>
      <c r="BC28" s="297">
        <v>0</v>
      </c>
      <c r="BD28" s="297">
        <f t="shared" si="27"/>
        <v>0</v>
      </c>
      <c r="BE28" s="297">
        <v>0</v>
      </c>
      <c r="BF28" s="297">
        <v>0</v>
      </c>
      <c r="BG28" s="297">
        <v>0</v>
      </c>
      <c r="BH28" s="297">
        <v>0</v>
      </c>
      <c r="BI28" s="297">
        <v>0</v>
      </c>
      <c r="BJ28" s="297">
        <v>0</v>
      </c>
      <c r="BK28" s="297">
        <v>0</v>
      </c>
      <c r="BL28" s="297">
        <f t="shared" si="28"/>
        <v>0</v>
      </c>
      <c r="BM28" s="297">
        <v>0</v>
      </c>
      <c r="BN28" s="297">
        <v>0</v>
      </c>
      <c r="BO28" s="297">
        <v>0</v>
      </c>
      <c r="BP28" s="297">
        <v>0</v>
      </c>
      <c r="BQ28" s="297">
        <v>0</v>
      </c>
      <c r="BR28" s="297">
        <v>0</v>
      </c>
      <c r="BS28" s="297">
        <v>0</v>
      </c>
      <c r="BT28" s="297">
        <f t="shared" si="29"/>
        <v>0</v>
      </c>
      <c r="BU28" s="297">
        <v>0</v>
      </c>
      <c r="BV28" s="297">
        <v>0</v>
      </c>
      <c r="BW28" s="297">
        <v>0</v>
      </c>
      <c r="BX28" s="297">
        <v>0</v>
      </c>
      <c r="BY28" s="297">
        <v>0</v>
      </c>
      <c r="BZ28" s="297">
        <v>0</v>
      </c>
      <c r="CA28" s="297">
        <v>0</v>
      </c>
      <c r="CB28" s="297">
        <f t="shared" si="30"/>
        <v>0</v>
      </c>
      <c r="CC28" s="297">
        <v>0</v>
      </c>
      <c r="CD28" s="297">
        <v>0</v>
      </c>
      <c r="CE28" s="297">
        <v>0</v>
      </c>
      <c r="CF28" s="297">
        <v>0</v>
      </c>
      <c r="CG28" s="297">
        <v>0</v>
      </c>
      <c r="CH28" s="297">
        <v>0</v>
      </c>
      <c r="CI28" s="297">
        <v>0</v>
      </c>
      <c r="CJ28" s="297">
        <f t="shared" si="31"/>
        <v>0</v>
      </c>
      <c r="CK28" s="297">
        <v>0</v>
      </c>
      <c r="CL28" s="297">
        <v>0</v>
      </c>
      <c r="CM28" s="297">
        <v>0</v>
      </c>
      <c r="CN28" s="297">
        <v>0</v>
      </c>
      <c r="CO28" s="297">
        <v>0</v>
      </c>
      <c r="CP28" s="297">
        <v>0</v>
      </c>
      <c r="CQ28" s="297">
        <v>0</v>
      </c>
      <c r="CR28" s="297">
        <f t="shared" si="32"/>
        <v>0</v>
      </c>
      <c r="CS28" s="297">
        <v>0</v>
      </c>
      <c r="CT28" s="297">
        <v>0</v>
      </c>
      <c r="CU28" s="297">
        <v>0</v>
      </c>
      <c r="CV28" s="297">
        <v>0</v>
      </c>
      <c r="CW28" s="297">
        <v>0</v>
      </c>
      <c r="CX28" s="297">
        <v>0</v>
      </c>
      <c r="CY28" s="297">
        <v>0</v>
      </c>
    </row>
    <row r="29" spans="1:103" s="282" customFormat="1" ht="12" customHeight="1">
      <c r="A29" s="277" t="s">
        <v>561</v>
      </c>
      <c r="B29" s="278" t="s">
        <v>603</v>
      </c>
      <c r="C29" s="277" t="s">
        <v>604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7"/>
        <v>0</v>
      </c>
      <c r="S29" s="297">
        <f t="shared" si="18"/>
        <v>0</v>
      </c>
      <c r="T29" s="297">
        <f t="shared" si="19"/>
        <v>0</v>
      </c>
      <c r="U29" s="297">
        <f t="shared" si="20"/>
        <v>0</v>
      </c>
      <c r="V29" s="297">
        <f t="shared" si="21"/>
        <v>0</v>
      </c>
      <c r="W29" s="297">
        <f t="shared" si="22"/>
        <v>0</v>
      </c>
      <c r="X29" s="297">
        <f t="shared" si="23"/>
        <v>0</v>
      </c>
      <c r="Y29" s="297">
        <v>0</v>
      </c>
      <c r="Z29" s="297">
        <v>0</v>
      </c>
      <c r="AA29" s="297">
        <v>0</v>
      </c>
      <c r="AB29" s="297">
        <v>0</v>
      </c>
      <c r="AC29" s="297">
        <v>0</v>
      </c>
      <c r="AD29" s="297">
        <v>0</v>
      </c>
      <c r="AE29" s="297">
        <v>0</v>
      </c>
      <c r="AF29" s="297">
        <f t="shared" si="24"/>
        <v>0</v>
      </c>
      <c r="AG29" s="297">
        <v>0</v>
      </c>
      <c r="AH29" s="297">
        <v>0</v>
      </c>
      <c r="AI29" s="297">
        <v>0</v>
      </c>
      <c r="AJ29" s="297">
        <v>0</v>
      </c>
      <c r="AK29" s="297">
        <v>0</v>
      </c>
      <c r="AL29" s="297">
        <v>0</v>
      </c>
      <c r="AM29" s="297">
        <v>0</v>
      </c>
      <c r="AN29" s="297">
        <f t="shared" si="25"/>
        <v>0</v>
      </c>
      <c r="AO29" s="297">
        <v>0</v>
      </c>
      <c r="AP29" s="297">
        <v>0</v>
      </c>
      <c r="AQ29" s="297">
        <v>0</v>
      </c>
      <c r="AR29" s="297">
        <v>0</v>
      </c>
      <c r="AS29" s="297">
        <v>0</v>
      </c>
      <c r="AT29" s="297">
        <v>0</v>
      </c>
      <c r="AU29" s="297">
        <v>0</v>
      </c>
      <c r="AV29" s="297">
        <f t="shared" si="26"/>
        <v>0</v>
      </c>
      <c r="AW29" s="297">
        <v>0</v>
      </c>
      <c r="AX29" s="297">
        <v>0</v>
      </c>
      <c r="AY29" s="297">
        <v>0</v>
      </c>
      <c r="AZ29" s="297">
        <v>0</v>
      </c>
      <c r="BA29" s="297">
        <v>0</v>
      </c>
      <c r="BB29" s="297">
        <v>0</v>
      </c>
      <c r="BC29" s="297">
        <v>0</v>
      </c>
      <c r="BD29" s="297">
        <f t="shared" si="27"/>
        <v>0</v>
      </c>
      <c r="BE29" s="297">
        <v>0</v>
      </c>
      <c r="BF29" s="297">
        <v>0</v>
      </c>
      <c r="BG29" s="297">
        <v>0</v>
      </c>
      <c r="BH29" s="297">
        <v>0</v>
      </c>
      <c r="BI29" s="297">
        <v>0</v>
      </c>
      <c r="BJ29" s="297">
        <v>0</v>
      </c>
      <c r="BK29" s="297">
        <v>0</v>
      </c>
      <c r="BL29" s="297">
        <f t="shared" si="28"/>
        <v>0</v>
      </c>
      <c r="BM29" s="297">
        <v>0</v>
      </c>
      <c r="BN29" s="297">
        <v>0</v>
      </c>
      <c r="BO29" s="297">
        <v>0</v>
      </c>
      <c r="BP29" s="297">
        <v>0</v>
      </c>
      <c r="BQ29" s="297">
        <v>0</v>
      </c>
      <c r="BR29" s="297">
        <v>0</v>
      </c>
      <c r="BS29" s="297">
        <v>0</v>
      </c>
      <c r="BT29" s="297">
        <f t="shared" si="29"/>
        <v>0</v>
      </c>
      <c r="BU29" s="297">
        <v>0</v>
      </c>
      <c r="BV29" s="297">
        <v>0</v>
      </c>
      <c r="BW29" s="297">
        <v>0</v>
      </c>
      <c r="BX29" s="297">
        <v>0</v>
      </c>
      <c r="BY29" s="297">
        <v>0</v>
      </c>
      <c r="BZ29" s="297">
        <v>0</v>
      </c>
      <c r="CA29" s="297">
        <v>0</v>
      </c>
      <c r="CB29" s="297">
        <f t="shared" si="30"/>
        <v>0</v>
      </c>
      <c r="CC29" s="297">
        <v>0</v>
      </c>
      <c r="CD29" s="297">
        <v>0</v>
      </c>
      <c r="CE29" s="297">
        <v>0</v>
      </c>
      <c r="CF29" s="297">
        <v>0</v>
      </c>
      <c r="CG29" s="297">
        <v>0</v>
      </c>
      <c r="CH29" s="297">
        <v>0</v>
      </c>
      <c r="CI29" s="297">
        <v>0</v>
      </c>
      <c r="CJ29" s="297">
        <f t="shared" si="31"/>
        <v>0</v>
      </c>
      <c r="CK29" s="297">
        <v>0</v>
      </c>
      <c r="CL29" s="297">
        <v>0</v>
      </c>
      <c r="CM29" s="297">
        <v>0</v>
      </c>
      <c r="CN29" s="297">
        <v>0</v>
      </c>
      <c r="CO29" s="297">
        <v>0</v>
      </c>
      <c r="CP29" s="297">
        <v>0</v>
      </c>
      <c r="CQ29" s="297">
        <v>0</v>
      </c>
      <c r="CR29" s="297">
        <f t="shared" si="32"/>
        <v>0</v>
      </c>
      <c r="CS29" s="297">
        <v>0</v>
      </c>
      <c r="CT29" s="297">
        <v>0</v>
      </c>
      <c r="CU29" s="297">
        <v>0</v>
      </c>
      <c r="CV29" s="297">
        <v>0</v>
      </c>
      <c r="CW29" s="297">
        <v>0</v>
      </c>
      <c r="CX29" s="297">
        <v>0</v>
      </c>
      <c r="CY29" s="297">
        <v>0</v>
      </c>
    </row>
    <row r="30" spans="1:103" s="282" customFormat="1" ht="12" customHeight="1">
      <c r="A30" s="277" t="s">
        <v>561</v>
      </c>
      <c r="B30" s="278" t="s">
        <v>605</v>
      </c>
      <c r="C30" s="277" t="s">
        <v>606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7"/>
        <v>0</v>
      </c>
      <c r="S30" s="297">
        <f t="shared" si="18"/>
        <v>0</v>
      </c>
      <c r="T30" s="297">
        <f t="shared" si="19"/>
        <v>0</v>
      </c>
      <c r="U30" s="297">
        <f t="shared" si="20"/>
        <v>0</v>
      </c>
      <c r="V30" s="297">
        <f t="shared" si="21"/>
        <v>0</v>
      </c>
      <c r="W30" s="297">
        <f t="shared" si="22"/>
        <v>0</v>
      </c>
      <c r="X30" s="297">
        <f t="shared" si="23"/>
        <v>0</v>
      </c>
      <c r="Y30" s="297">
        <v>0</v>
      </c>
      <c r="Z30" s="297">
        <v>0</v>
      </c>
      <c r="AA30" s="297">
        <v>0</v>
      </c>
      <c r="AB30" s="297">
        <v>0</v>
      </c>
      <c r="AC30" s="297">
        <v>0</v>
      </c>
      <c r="AD30" s="297">
        <v>0</v>
      </c>
      <c r="AE30" s="297">
        <v>0</v>
      </c>
      <c r="AF30" s="297">
        <f t="shared" si="24"/>
        <v>0</v>
      </c>
      <c r="AG30" s="297">
        <v>0</v>
      </c>
      <c r="AH30" s="297">
        <v>0</v>
      </c>
      <c r="AI30" s="297">
        <v>0</v>
      </c>
      <c r="AJ30" s="297">
        <v>0</v>
      </c>
      <c r="AK30" s="297">
        <v>0</v>
      </c>
      <c r="AL30" s="297">
        <v>0</v>
      </c>
      <c r="AM30" s="297">
        <v>0</v>
      </c>
      <c r="AN30" s="297">
        <f t="shared" si="25"/>
        <v>0</v>
      </c>
      <c r="AO30" s="297">
        <v>0</v>
      </c>
      <c r="AP30" s="297">
        <v>0</v>
      </c>
      <c r="AQ30" s="297">
        <v>0</v>
      </c>
      <c r="AR30" s="297">
        <v>0</v>
      </c>
      <c r="AS30" s="297">
        <v>0</v>
      </c>
      <c r="AT30" s="297">
        <v>0</v>
      </c>
      <c r="AU30" s="297">
        <v>0</v>
      </c>
      <c r="AV30" s="297">
        <f t="shared" si="26"/>
        <v>0</v>
      </c>
      <c r="AW30" s="297">
        <v>0</v>
      </c>
      <c r="AX30" s="297">
        <v>0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7">
        <f t="shared" si="27"/>
        <v>0</v>
      </c>
      <c r="BE30" s="297">
        <v>0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7">
        <v>0</v>
      </c>
      <c r="BL30" s="297">
        <f t="shared" si="28"/>
        <v>0</v>
      </c>
      <c r="BM30" s="297">
        <v>0</v>
      </c>
      <c r="BN30" s="297">
        <v>0</v>
      </c>
      <c r="BO30" s="297">
        <v>0</v>
      </c>
      <c r="BP30" s="297">
        <v>0</v>
      </c>
      <c r="BQ30" s="297">
        <v>0</v>
      </c>
      <c r="BR30" s="297">
        <v>0</v>
      </c>
      <c r="BS30" s="297">
        <v>0</v>
      </c>
      <c r="BT30" s="297">
        <f t="shared" si="29"/>
        <v>0</v>
      </c>
      <c r="BU30" s="297">
        <v>0</v>
      </c>
      <c r="BV30" s="297">
        <v>0</v>
      </c>
      <c r="BW30" s="297">
        <v>0</v>
      </c>
      <c r="BX30" s="297">
        <v>0</v>
      </c>
      <c r="BY30" s="297">
        <v>0</v>
      </c>
      <c r="BZ30" s="297">
        <v>0</v>
      </c>
      <c r="CA30" s="297">
        <v>0</v>
      </c>
      <c r="CB30" s="297">
        <f t="shared" si="30"/>
        <v>0</v>
      </c>
      <c r="CC30" s="297">
        <v>0</v>
      </c>
      <c r="CD30" s="297">
        <v>0</v>
      </c>
      <c r="CE30" s="297">
        <v>0</v>
      </c>
      <c r="CF30" s="297">
        <v>0</v>
      </c>
      <c r="CG30" s="297">
        <v>0</v>
      </c>
      <c r="CH30" s="297">
        <v>0</v>
      </c>
      <c r="CI30" s="297">
        <v>0</v>
      </c>
      <c r="CJ30" s="297">
        <f t="shared" si="31"/>
        <v>0</v>
      </c>
      <c r="CK30" s="297">
        <v>0</v>
      </c>
      <c r="CL30" s="297">
        <v>0</v>
      </c>
      <c r="CM30" s="297">
        <v>0</v>
      </c>
      <c r="CN30" s="297">
        <v>0</v>
      </c>
      <c r="CO30" s="297">
        <v>0</v>
      </c>
      <c r="CP30" s="297">
        <v>0</v>
      </c>
      <c r="CQ30" s="297">
        <v>0</v>
      </c>
      <c r="CR30" s="297">
        <f t="shared" si="32"/>
        <v>0</v>
      </c>
      <c r="CS30" s="297">
        <v>0</v>
      </c>
      <c r="CT30" s="297">
        <v>0</v>
      </c>
      <c r="CU30" s="297">
        <v>0</v>
      </c>
      <c r="CV30" s="297">
        <v>0</v>
      </c>
      <c r="CW30" s="297">
        <v>0</v>
      </c>
      <c r="CX30" s="297">
        <v>0</v>
      </c>
      <c r="CY30" s="297">
        <v>0</v>
      </c>
    </row>
    <row r="31" spans="1:103" s="282" customFormat="1" ht="12" customHeight="1">
      <c r="A31" s="277" t="s">
        <v>561</v>
      </c>
      <c r="B31" s="278" t="s">
        <v>607</v>
      </c>
      <c r="C31" s="277" t="s">
        <v>608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7"/>
        <v>0</v>
      </c>
      <c r="S31" s="297">
        <f t="shared" si="18"/>
        <v>0</v>
      </c>
      <c r="T31" s="297">
        <f t="shared" si="19"/>
        <v>0</v>
      </c>
      <c r="U31" s="297">
        <f t="shared" si="20"/>
        <v>0</v>
      </c>
      <c r="V31" s="297">
        <f t="shared" si="21"/>
        <v>0</v>
      </c>
      <c r="W31" s="297">
        <f t="shared" si="22"/>
        <v>0</v>
      </c>
      <c r="X31" s="297">
        <f t="shared" si="23"/>
        <v>0</v>
      </c>
      <c r="Y31" s="297">
        <v>0</v>
      </c>
      <c r="Z31" s="297">
        <v>0</v>
      </c>
      <c r="AA31" s="297">
        <v>0</v>
      </c>
      <c r="AB31" s="297">
        <v>0</v>
      </c>
      <c r="AC31" s="297">
        <v>0</v>
      </c>
      <c r="AD31" s="297">
        <v>0</v>
      </c>
      <c r="AE31" s="297">
        <v>0</v>
      </c>
      <c r="AF31" s="297">
        <f t="shared" si="24"/>
        <v>0</v>
      </c>
      <c r="AG31" s="297">
        <v>0</v>
      </c>
      <c r="AH31" s="297">
        <v>0</v>
      </c>
      <c r="AI31" s="297">
        <v>0</v>
      </c>
      <c r="AJ31" s="297">
        <v>0</v>
      </c>
      <c r="AK31" s="297">
        <v>0</v>
      </c>
      <c r="AL31" s="297">
        <v>0</v>
      </c>
      <c r="AM31" s="297">
        <v>0</v>
      </c>
      <c r="AN31" s="297">
        <f t="shared" si="25"/>
        <v>0</v>
      </c>
      <c r="AO31" s="297">
        <v>0</v>
      </c>
      <c r="AP31" s="297">
        <v>0</v>
      </c>
      <c r="AQ31" s="297">
        <v>0</v>
      </c>
      <c r="AR31" s="297">
        <v>0</v>
      </c>
      <c r="AS31" s="297">
        <v>0</v>
      </c>
      <c r="AT31" s="297">
        <v>0</v>
      </c>
      <c r="AU31" s="297">
        <v>0</v>
      </c>
      <c r="AV31" s="297">
        <f t="shared" si="26"/>
        <v>0</v>
      </c>
      <c r="AW31" s="297">
        <v>0</v>
      </c>
      <c r="AX31" s="297">
        <v>0</v>
      </c>
      <c r="AY31" s="297">
        <v>0</v>
      </c>
      <c r="AZ31" s="297">
        <v>0</v>
      </c>
      <c r="BA31" s="297">
        <v>0</v>
      </c>
      <c r="BB31" s="297">
        <v>0</v>
      </c>
      <c r="BC31" s="297">
        <v>0</v>
      </c>
      <c r="BD31" s="297">
        <f t="shared" si="27"/>
        <v>0</v>
      </c>
      <c r="BE31" s="297">
        <v>0</v>
      </c>
      <c r="BF31" s="297">
        <v>0</v>
      </c>
      <c r="BG31" s="297">
        <v>0</v>
      </c>
      <c r="BH31" s="297">
        <v>0</v>
      </c>
      <c r="BI31" s="297">
        <v>0</v>
      </c>
      <c r="BJ31" s="297">
        <v>0</v>
      </c>
      <c r="BK31" s="297">
        <v>0</v>
      </c>
      <c r="BL31" s="297">
        <f t="shared" si="28"/>
        <v>0</v>
      </c>
      <c r="BM31" s="297">
        <v>0</v>
      </c>
      <c r="BN31" s="297">
        <v>0</v>
      </c>
      <c r="BO31" s="297">
        <v>0</v>
      </c>
      <c r="BP31" s="297">
        <v>0</v>
      </c>
      <c r="BQ31" s="297">
        <v>0</v>
      </c>
      <c r="BR31" s="297">
        <v>0</v>
      </c>
      <c r="BS31" s="297">
        <v>0</v>
      </c>
      <c r="BT31" s="297">
        <f t="shared" si="29"/>
        <v>0</v>
      </c>
      <c r="BU31" s="297">
        <v>0</v>
      </c>
      <c r="BV31" s="297">
        <v>0</v>
      </c>
      <c r="BW31" s="297">
        <v>0</v>
      </c>
      <c r="BX31" s="297">
        <v>0</v>
      </c>
      <c r="BY31" s="297">
        <v>0</v>
      </c>
      <c r="BZ31" s="297">
        <v>0</v>
      </c>
      <c r="CA31" s="297">
        <v>0</v>
      </c>
      <c r="CB31" s="297">
        <f t="shared" si="30"/>
        <v>0</v>
      </c>
      <c r="CC31" s="297">
        <v>0</v>
      </c>
      <c r="CD31" s="297">
        <v>0</v>
      </c>
      <c r="CE31" s="297">
        <v>0</v>
      </c>
      <c r="CF31" s="297">
        <v>0</v>
      </c>
      <c r="CG31" s="297">
        <v>0</v>
      </c>
      <c r="CH31" s="297">
        <v>0</v>
      </c>
      <c r="CI31" s="297">
        <v>0</v>
      </c>
      <c r="CJ31" s="297">
        <f t="shared" si="31"/>
        <v>0</v>
      </c>
      <c r="CK31" s="297">
        <v>0</v>
      </c>
      <c r="CL31" s="297">
        <v>0</v>
      </c>
      <c r="CM31" s="297">
        <v>0</v>
      </c>
      <c r="CN31" s="297">
        <v>0</v>
      </c>
      <c r="CO31" s="297">
        <v>0</v>
      </c>
      <c r="CP31" s="297">
        <v>0</v>
      </c>
      <c r="CQ31" s="297">
        <v>0</v>
      </c>
      <c r="CR31" s="297">
        <f t="shared" si="32"/>
        <v>0</v>
      </c>
      <c r="CS31" s="297">
        <v>0</v>
      </c>
      <c r="CT31" s="297">
        <v>0</v>
      </c>
      <c r="CU31" s="297">
        <v>0</v>
      </c>
      <c r="CV31" s="297">
        <v>0</v>
      </c>
      <c r="CW31" s="297">
        <v>0</v>
      </c>
      <c r="CX31" s="297">
        <v>0</v>
      </c>
      <c r="CY31" s="297">
        <v>0</v>
      </c>
    </row>
    <row r="32" spans="1:103" s="282" customFormat="1" ht="12" customHeight="1">
      <c r="A32" s="277" t="s">
        <v>561</v>
      </c>
      <c r="B32" s="278" t="s">
        <v>609</v>
      </c>
      <c r="C32" s="277" t="s">
        <v>610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7"/>
        <v>0</v>
      </c>
      <c r="S32" s="297">
        <f t="shared" si="18"/>
        <v>0</v>
      </c>
      <c r="T32" s="297">
        <f t="shared" si="19"/>
        <v>0</v>
      </c>
      <c r="U32" s="297">
        <f t="shared" si="20"/>
        <v>0</v>
      </c>
      <c r="V32" s="297">
        <f t="shared" si="21"/>
        <v>0</v>
      </c>
      <c r="W32" s="297">
        <f t="shared" si="22"/>
        <v>0</v>
      </c>
      <c r="X32" s="297">
        <f t="shared" si="23"/>
        <v>0</v>
      </c>
      <c r="Y32" s="297">
        <v>0</v>
      </c>
      <c r="Z32" s="297">
        <v>0</v>
      </c>
      <c r="AA32" s="297">
        <v>0</v>
      </c>
      <c r="AB32" s="297">
        <v>0</v>
      </c>
      <c r="AC32" s="297">
        <v>0</v>
      </c>
      <c r="AD32" s="297">
        <v>0</v>
      </c>
      <c r="AE32" s="297">
        <v>0</v>
      </c>
      <c r="AF32" s="297">
        <f t="shared" si="24"/>
        <v>0</v>
      </c>
      <c r="AG32" s="297">
        <v>0</v>
      </c>
      <c r="AH32" s="297">
        <v>0</v>
      </c>
      <c r="AI32" s="297">
        <v>0</v>
      </c>
      <c r="AJ32" s="297">
        <v>0</v>
      </c>
      <c r="AK32" s="297">
        <v>0</v>
      </c>
      <c r="AL32" s="297">
        <v>0</v>
      </c>
      <c r="AM32" s="297">
        <v>0</v>
      </c>
      <c r="AN32" s="297">
        <f t="shared" si="25"/>
        <v>0</v>
      </c>
      <c r="AO32" s="297">
        <v>0</v>
      </c>
      <c r="AP32" s="297">
        <v>0</v>
      </c>
      <c r="AQ32" s="297">
        <v>0</v>
      </c>
      <c r="AR32" s="297">
        <v>0</v>
      </c>
      <c r="AS32" s="297">
        <v>0</v>
      </c>
      <c r="AT32" s="297">
        <v>0</v>
      </c>
      <c r="AU32" s="297">
        <v>0</v>
      </c>
      <c r="AV32" s="297">
        <f t="shared" si="26"/>
        <v>0</v>
      </c>
      <c r="AW32" s="297">
        <v>0</v>
      </c>
      <c r="AX32" s="297">
        <v>0</v>
      </c>
      <c r="AY32" s="297">
        <v>0</v>
      </c>
      <c r="AZ32" s="297">
        <v>0</v>
      </c>
      <c r="BA32" s="297">
        <v>0</v>
      </c>
      <c r="BB32" s="297">
        <v>0</v>
      </c>
      <c r="BC32" s="297">
        <v>0</v>
      </c>
      <c r="BD32" s="297">
        <f t="shared" si="27"/>
        <v>0</v>
      </c>
      <c r="BE32" s="297">
        <v>0</v>
      </c>
      <c r="BF32" s="297">
        <v>0</v>
      </c>
      <c r="BG32" s="297">
        <v>0</v>
      </c>
      <c r="BH32" s="297">
        <v>0</v>
      </c>
      <c r="BI32" s="297">
        <v>0</v>
      </c>
      <c r="BJ32" s="297">
        <v>0</v>
      </c>
      <c r="BK32" s="297">
        <v>0</v>
      </c>
      <c r="BL32" s="297">
        <f t="shared" si="28"/>
        <v>0</v>
      </c>
      <c r="BM32" s="297">
        <v>0</v>
      </c>
      <c r="BN32" s="297">
        <v>0</v>
      </c>
      <c r="BO32" s="297">
        <v>0</v>
      </c>
      <c r="BP32" s="297">
        <v>0</v>
      </c>
      <c r="BQ32" s="297">
        <v>0</v>
      </c>
      <c r="BR32" s="297">
        <v>0</v>
      </c>
      <c r="BS32" s="297">
        <v>0</v>
      </c>
      <c r="BT32" s="297">
        <f t="shared" si="29"/>
        <v>0</v>
      </c>
      <c r="BU32" s="297">
        <v>0</v>
      </c>
      <c r="BV32" s="297">
        <v>0</v>
      </c>
      <c r="BW32" s="297">
        <v>0</v>
      </c>
      <c r="BX32" s="297">
        <v>0</v>
      </c>
      <c r="BY32" s="297">
        <v>0</v>
      </c>
      <c r="BZ32" s="297">
        <v>0</v>
      </c>
      <c r="CA32" s="297">
        <v>0</v>
      </c>
      <c r="CB32" s="297">
        <f t="shared" si="30"/>
        <v>0</v>
      </c>
      <c r="CC32" s="297">
        <v>0</v>
      </c>
      <c r="CD32" s="297">
        <v>0</v>
      </c>
      <c r="CE32" s="297">
        <v>0</v>
      </c>
      <c r="CF32" s="297">
        <v>0</v>
      </c>
      <c r="CG32" s="297">
        <v>0</v>
      </c>
      <c r="CH32" s="297">
        <v>0</v>
      </c>
      <c r="CI32" s="297">
        <v>0</v>
      </c>
      <c r="CJ32" s="297">
        <f t="shared" si="31"/>
        <v>0</v>
      </c>
      <c r="CK32" s="297">
        <v>0</v>
      </c>
      <c r="CL32" s="297">
        <v>0</v>
      </c>
      <c r="CM32" s="297">
        <v>0</v>
      </c>
      <c r="CN32" s="297">
        <v>0</v>
      </c>
      <c r="CO32" s="297">
        <v>0</v>
      </c>
      <c r="CP32" s="297">
        <v>0</v>
      </c>
      <c r="CQ32" s="297">
        <v>0</v>
      </c>
      <c r="CR32" s="297">
        <f t="shared" si="32"/>
        <v>0</v>
      </c>
      <c r="CS32" s="297">
        <v>0</v>
      </c>
      <c r="CT32" s="297">
        <v>0</v>
      </c>
      <c r="CU32" s="297">
        <v>0</v>
      </c>
      <c r="CV32" s="297">
        <v>0</v>
      </c>
      <c r="CW32" s="297">
        <v>0</v>
      </c>
      <c r="CX32" s="297">
        <v>0</v>
      </c>
      <c r="CY32" s="297">
        <v>0</v>
      </c>
    </row>
    <row r="33" spans="1:103" s="282" customFormat="1" ht="12" customHeight="1">
      <c r="A33" s="277" t="s">
        <v>561</v>
      </c>
      <c r="B33" s="278" t="s">
        <v>611</v>
      </c>
      <c r="C33" s="277" t="s">
        <v>612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7"/>
        <v>0</v>
      </c>
      <c r="S33" s="297">
        <f t="shared" si="18"/>
        <v>0</v>
      </c>
      <c r="T33" s="297">
        <f t="shared" si="19"/>
        <v>0</v>
      </c>
      <c r="U33" s="297">
        <f t="shared" si="20"/>
        <v>0</v>
      </c>
      <c r="V33" s="297">
        <f t="shared" si="21"/>
        <v>0</v>
      </c>
      <c r="W33" s="297">
        <f t="shared" si="22"/>
        <v>0</v>
      </c>
      <c r="X33" s="297">
        <f t="shared" si="23"/>
        <v>0</v>
      </c>
      <c r="Y33" s="297">
        <v>0</v>
      </c>
      <c r="Z33" s="297">
        <v>0</v>
      </c>
      <c r="AA33" s="297">
        <v>0</v>
      </c>
      <c r="AB33" s="297">
        <v>0</v>
      </c>
      <c r="AC33" s="297">
        <v>0</v>
      </c>
      <c r="AD33" s="297">
        <v>0</v>
      </c>
      <c r="AE33" s="297">
        <v>0</v>
      </c>
      <c r="AF33" s="297">
        <f t="shared" si="24"/>
        <v>0</v>
      </c>
      <c r="AG33" s="297">
        <v>0</v>
      </c>
      <c r="AH33" s="297">
        <v>0</v>
      </c>
      <c r="AI33" s="297">
        <v>0</v>
      </c>
      <c r="AJ33" s="297">
        <v>0</v>
      </c>
      <c r="AK33" s="297">
        <v>0</v>
      </c>
      <c r="AL33" s="297">
        <v>0</v>
      </c>
      <c r="AM33" s="297">
        <v>0</v>
      </c>
      <c r="AN33" s="297">
        <f t="shared" si="25"/>
        <v>0</v>
      </c>
      <c r="AO33" s="297">
        <v>0</v>
      </c>
      <c r="AP33" s="297">
        <v>0</v>
      </c>
      <c r="AQ33" s="297">
        <v>0</v>
      </c>
      <c r="AR33" s="297">
        <v>0</v>
      </c>
      <c r="AS33" s="297">
        <v>0</v>
      </c>
      <c r="AT33" s="297">
        <v>0</v>
      </c>
      <c r="AU33" s="297">
        <v>0</v>
      </c>
      <c r="AV33" s="297">
        <f t="shared" si="26"/>
        <v>0</v>
      </c>
      <c r="AW33" s="297">
        <v>0</v>
      </c>
      <c r="AX33" s="297">
        <v>0</v>
      </c>
      <c r="AY33" s="297">
        <v>0</v>
      </c>
      <c r="AZ33" s="297">
        <v>0</v>
      </c>
      <c r="BA33" s="297">
        <v>0</v>
      </c>
      <c r="BB33" s="297">
        <v>0</v>
      </c>
      <c r="BC33" s="297">
        <v>0</v>
      </c>
      <c r="BD33" s="297">
        <f t="shared" si="27"/>
        <v>0</v>
      </c>
      <c r="BE33" s="297">
        <v>0</v>
      </c>
      <c r="BF33" s="297">
        <v>0</v>
      </c>
      <c r="BG33" s="297">
        <v>0</v>
      </c>
      <c r="BH33" s="297">
        <v>0</v>
      </c>
      <c r="BI33" s="297">
        <v>0</v>
      </c>
      <c r="BJ33" s="297">
        <v>0</v>
      </c>
      <c r="BK33" s="297">
        <v>0</v>
      </c>
      <c r="BL33" s="297">
        <f t="shared" si="28"/>
        <v>0</v>
      </c>
      <c r="BM33" s="297">
        <v>0</v>
      </c>
      <c r="BN33" s="297">
        <v>0</v>
      </c>
      <c r="BO33" s="297">
        <v>0</v>
      </c>
      <c r="BP33" s="297">
        <v>0</v>
      </c>
      <c r="BQ33" s="297">
        <v>0</v>
      </c>
      <c r="BR33" s="297">
        <v>0</v>
      </c>
      <c r="BS33" s="297">
        <v>0</v>
      </c>
      <c r="BT33" s="297">
        <f t="shared" si="29"/>
        <v>0</v>
      </c>
      <c r="BU33" s="297">
        <v>0</v>
      </c>
      <c r="BV33" s="297">
        <v>0</v>
      </c>
      <c r="BW33" s="297">
        <v>0</v>
      </c>
      <c r="BX33" s="297">
        <v>0</v>
      </c>
      <c r="BY33" s="297">
        <v>0</v>
      </c>
      <c r="BZ33" s="297">
        <v>0</v>
      </c>
      <c r="CA33" s="297">
        <v>0</v>
      </c>
      <c r="CB33" s="297">
        <f t="shared" si="30"/>
        <v>0</v>
      </c>
      <c r="CC33" s="297">
        <v>0</v>
      </c>
      <c r="CD33" s="297">
        <v>0</v>
      </c>
      <c r="CE33" s="297">
        <v>0</v>
      </c>
      <c r="CF33" s="297">
        <v>0</v>
      </c>
      <c r="CG33" s="297">
        <v>0</v>
      </c>
      <c r="CH33" s="297">
        <v>0</v>
      </c>
      <c r="CI33" s="297">
        <v>0</v>
      </c>
      <c r="CJ33" s="297">
        <f t="shared" si="31"/>
        <v>0</v>
      </c>
      <c r="CK33" s="297">
        <v>0</v>
      </c>
      <c r="CL33" s="297">
        <v>0</v>
      </c>
      <c r="CM33" s="297">
        <v>0</v>
      </c>
      <c r="CN33" s="297">
        <v>0</v>
      </c>
      <c r="CO33" s="297">
        <v>0</v>
      </c>
      <c r="CP33" s="297">
        <v>0</v>
      </c>
      <c r="CQ33" s="297">
        <v>0</v>
      </c>
      <c r="CR33" s="297">
        <f t="shared" si="32"/>
        <v>0</v>
      </c>
      <c r="CS33" s="297">
        <v>0</v>
      </c>
      <c r="CT33" s="297">
        <v>0</v>
      </c>
      <c r="CU33" s="297">
        <v>0</v>
      </c>
      <c r="CV33" s="297">
        <v>0</v>
      </c>
      <c r="CW33" s="297">
        <v>0</v>
      </c>
      <c r="CX33" s="297">
        <v>0</v>
      </c>
      <c r="CY33" s="297">
        <v>0</v>
      </c>
    </row>
    <row r="34" spans="1:103" s="282" customFormat="1" ht="12" customHeight="1">
      <c r="A34" s="277" t="s">
        <v>561</v>
      </c>
      <c r="B34" s="278" t="s">
        <v>613</v>
      </c>
      <c r="C34" s="277" t="s">
        <v>614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7"/>
        <v>0</v>
      </c>
      <c r="S34" s="297">
        <f t="shared" si="18"/>
        <v>0</v>
      </c>
      <c r="T34" s="297">
        <f t="shared" si="19"/>
        <v>0</v>
      </c>
      <c r="U34" s="297">
        <f t="shared" si="20"/>
        <v>0</v>
      </c>
      <c r="V34" s="297">
        <f t="shared" si="21"/>
        <v>0</v>
      </c>
      <c r="W34" s="297">
        <f t="shared" si="22"/>
        <v>0</v>
      </c>
      <c r="X34" s="297">
        <f t="shared" si="23"/>
        <v>0</v>
      </c>
      <c r="Y34" s="297">
        <v>0</v>
      </c>
      <c r="Z34" s="297">
        <v>0</v>
      </c>
      <c r="AA34" s="297">
        <v>0</v>
      </c>
      <c r="AB34" s="297">
        <v>0</v>
      </c>
      <c r="AC34" s="297">
        <v>0</v>
      </c>
      <c r="AD34" s="297">
        <v>0</v>
      </c>
      <c r="AE34" s="297">
        <v>0</v>
      </c>
      <c r="AF34" s="297">
        <f t="shared" si="24"/>
        <v>0</v>
      </c>
      <c r="AG34" s="297">
        <v>0</v>
      </c>
      <c r="AH34" s="297">
        <v>0</v>
      </c>
      <c r="AI34" s="297">
        <v>0</v>
      </c>
      <c r="AJ34" s="297">
        <v>0</v>
      </c>
      <c r="AK34" s="297">
        <v>0</v>
      </c>
      <c r="AL34" s="297">
        <v>0</v>
      </c>
      <c r="AM34" s="297">
        <v>0</v>
      </c>
      <c r="AN34" s="297">
        <f t="shared" si="25"/>
        <v>0</v>
      </c>
      <c r="AO34" s="297">
        <v>0</v>
      </c>
      <c r="AP34" s="297">
        <v>0</v>
      </c>
      <c r="AQ34" s="297">
        <v>0</v>
      </c>
      <c r="AR34" s="297">
        <v>0</v>
      </c>
      <c r="AS34" s="297">
        <v>0</v>
      </c>
      <c r="AT34" s="297">
        <v>0</v>
      </c>
      <c r="AU34" s="297">
        <v>0</v>
      </c>
      <c r="AV34" s="297">
        <f t="shared" si="26"/>
        <v>0</v>
      </c>
      <c r="AW34" s="297">
        <v>0</v>
      </c>
      <c r="AX34" s="297">
        <v>0</v>
      </c>
      <c r="AY34" s="297">
        <v>0</v>
      </c>
      <c r="AZ34" s="297">
        <v>0</v>
      </c>
      <c r="BA34" s="297">
        <v>0</v>
      </c>
      <c r="BB34" s="297">
        <v>0</v>
      </c>
      <c r="BC34" s="297">
        <v>0</v>
      </c>
      <c r="BD34" s="297">
        <f t="shared" si="27"/>
        <v>0</v>
      </c>
      <c r="BE34" s="297">
        <v>0</v>
      </c>
      <c r="BF34" s="297">
        <v>0</v>
      </c>
      <c r="BG34" s="297">
        <v>0</v>
      </c>
      <c r="BH34" s="297">
        <v>0</v>
      </c>
      <c r="BI34" s="297">
        <v>0</v>
      </c>
      <c r="BJ34" s="297">
        <v>0</v>
      </c>
      <c r="BK34" s="297">
        <v>0</v>
      </c>
      <c r="BL34" s="297">
        <f t="shared" si="28"/>
        <v>0</v>
      </c>
      <c r="BM34" s="297">
        <v>0</v>
      </c>
      <c r="BN34" s="297">
        <v>0</v>
      </c>
      <c r="BO34" s="297">
        <v>0</v>
      </c>
      <c r="BP34" s="297">
        <v>0</v>
      </c>
      <c r="BQ34" s="297">
        <v>0</v>
      </c>
      <c r="BR34" s="297">
        <v>0</v>
      </c>
      <c r="BS34" s="297">
        <v>0</v>
      </c>
      <c r="BT34" s="297">
        <f t="shared" si="29"/>
        <v>0</v>
      </c>
      <c r="BU34" s="297">
        <v>0</v>
      </c>
      <c r="BV34" s="297">
        <v>0</v>
      </c>
      <c r="BW34" s="297">
        <v>0</v>
      </c>
      <c r="BX34" s="297">
        <v>0</v>
      </c>
      <c r="BY34" s="297">
        <v>0</v>
      </c>
      <c r="BZ34" s="297">
        <v>0</v>
      </c>
      <c r="CA34" s="297">
        <v>0</v>
      </c>
      <c r="CB34" s="297">
        <f t="shared" si="30"/>
        <v>0</v>
      </c>
      <c r="CC34" s="297">
        <v>0</v>
      </c>
      <c r="CD34" s="297">
        <v>0</v>
      </c>
      <c r="CE34" s="297">
        <v>0</v>
      </c>
      <c r="CF34" s="297">
        <v>0</v>
      </c>
      <c r="CG34" s="297">
        <v>0</v>
      </c>
      <c r="CH34" s="297">
        <v>0</v>
      </c>
      <c r="CI34" s="297">
        <v>0</v>
      </c>
      <c r="CJ34" s="297">
        <f t="shared" si="31"/>
        <v>0</v>
      </c>
      <c r="CK34" s="297">
        <v>0</v>
      </c>
      <c r="CL34" s="297">
        <v>0</v>
      </c>
      <c r="CM34" s="297">
        <v>0</v>
      </c>
      <c r="CN34" s="297">
        <v>0</v>
      </c>
      <c r="CO34" s="297">
        <v>0</v>
      </c>
      <c r="CP34" s="297">
        <v>0</v>
      </c>
      <c r="CQ34" s="297">
        <v>0</v>
      </c>
      <c r="CR34" s="297">
        <f t="shared" si="32"/>
        <v>0</v>
      </c>
      <c r="CS34" s="297">
        <v>0</v>
      </c>
      <c r="CT34" s="297">
        <v>0</v>
      </c>
      <c r="CU34" s="297">
        <v>0</v>
      </c>
      <c r="CV34" s="297">
        <v>0</v>
      </c>
      <c r="CW34" s="297">
        <v>0</v>
      </c>
      <c r="CX34" s="297">
        <v>0</v>
      </c>
      <c r="CY34" s="297">
        <v>0</v>
      </c>
    </row>
    <row r="35" spans="1:103" s="282" customFormat="1" ht="12" customHeight="1">
      <c r="A35" s="277" t="s">
        <v>561</v>
      </c>
      <c r="B35" s="278" t="s">
        <v>615</v>
      </c>
      <c r="C35" s="277" t="s">
        <v>616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7"/>
        <v>0</v>
      </c>
      <c r="S35" s="297">
        <f t="shared" si="18"/>
        <v>0</v>
      </c>
      <c r="T35" s="297">
        <f t="shared" si="19"/>
        <v>0</v>
      </c>
      <c r="U35" s="297">
        <f t="shared" si="20"/>
        <v>0</v>
      </c>
      <c r="V35" s="297">
        <f t="shared" si="21"/>
        <v>0</v>
      </c>
      <c r="W35" s="297">
        <f t="shared" si="22"/>
        <v>0</v>
      </c>
      <c r="X35" s="297">
        <f t="shared" si="23"/>
        <v>0</v>
      </c>
      <c r="Y35" s="297">
        <v>0</v>
      </c>
      <c r="Z35" s="297">
        <v>0</v>
      </c>
      <c r="AA35" s="297">
        <v>0</v>
      </c>
      <c r="AB35" s="297">
        <v>0</v>
      </c>
      <c r="AC35" s="297">
        <v>0</v>
      </c>
      <c r="AD35" s="297">
        <v>0</v>
      </c>
      <c r="AE35" s="297">
        <v>0</v>
      </c>
      <c r="AF35" s="297">
        <f t="shared" si="24"/>
        <v>0</v>
      </c>
      <c r="AG35" s="297">
        <v>0</v>
      </c>
      <c r="AH35" s="297">
        <v>0</v>
      </c>
      <c r="AI35" s="297">
        <v>0</v>
      </c>
      <c r="AJ35" s="297">
        <v>0</v>
      </c>
      <c r="AK35" s="297">
        <v>0</v>
      </c>
      <c r="AL35" s="297">
        <v>0</v>
      </c>
      <c r="AM35" s="297">
        <v>0</v>
      </c>
      <c r="AN35" s="297">
        <f t="shared" si="25"/>
        <v>0</v>
      </c>
      <c r="AO35" s="297">
        <v>0</v>
      </c>
      <c r="AP35" s="297">
        <v>0</v>
      </c>
      <c r="AQ35" s="297">
        <v>0</v>
      </c>
      <c r="AR35" s="297">
        <v>0</v>
      </c>
      <c r="AS35" s="297">
        <v>0</v>
      </c>
      <c r="AT35" s="297">
        <v>0</v>
      </c>
      <c r="AU35" s="297">
        <v>0</v>
      </c>
      <c r="AV35" s="297">
        <f t="shared" si="26"/>
        <v>0</v>
      </c>
      <c r="AW35" s="297">
        <v>0</v>
      </c>
      <c r="AX35" s="297">
        <v>0</v>
      </c>
      <c r="AY35" s="297">
        <v>0</v>
      </c>
      <c r="AZ35" s="297">
        <v>0</v>
      </c>
      <c r="BA35" s="297">
        <v>0</v>
      </c>
      <c r="BB35" s="297">
        <v>0</v>
      </c>
      <c r="BC35" s="297">
        <v>0</v>
      </c>
      <c r="BD35" s="297">
        <f t="shared" si="27"/>
        <v>0</v>
      </c>
      <c r="BE35" s="297">
        <v>0</v>
      </c>
      <c r="BF35" s="297">
        <v>0</v>
      </c>
      <c r="BG35" s="297">
        <v>0</v>
      </c>
      <c r="BH35" s="297">
        <v>0</v>
      </c>
      <c r="BI35" s="297">
        <v>0</v>
      </c>
      <c r="BJ35" s="297">
        <v>0</v>
      </c>
      <c r="BK35" s="297">
        <v>0</v>
      </c>
      <c r="BL35" s="297">
        <f t="shared" si="28"/>
        <v>0</v>
      </c>
      <c r="BM35" s="297">
        <v>0</v>
      </c>
      <c r="BN35" s="297">
        <v>0</v>
      </c>
      <c r="BO35" s="297">
        <v>0</v>
      </c>
      <c r="BP35" s="297">
        <v>0</v>
      </c>
      <c r="BQ35" s="297">
        <v>0</v>
      </c>
      <c r="BR35" s="297">
        <v>0</v>
      </c>
      <c r="BS35" s="297">
        <v>0</v>
      </c>
      <c r="BT35" s="297">
        <f t="shared" si="29"/>
        <v>0</v>
      </c>
      <c r="BU35" s="297">
        <v>0</v>
      </c>
      <c r="BV35" s="297">
        <v>0</v>
      </c>
      <c r="BW35" s="297">
        <v>0</v>
      </c>
      <c r="BX35" s="297">
        <v>0</v>
      </c>
      <c r="BY35" s="297">
        <v>0</v>
      </c>
      <c r="BZ35" s="297">
        <v>0</v>
      </c>
      <c r="CA35" s="297">
        <v>0</v>
      </c>
      <c r="CB35" s="297">
        <f t="shared" si="30"/>
        <v>0</v>
      </c>
      <c r="CC35" s="297">
        <v>0</v>
      </c>
      <c r="CD35" s="297">
        <v>0</v>
      </c>
      <c r="CE35" s="297">
        <v>0</v>
      </c>
      <c r="CF35" s="297">
        <v>0</v>
      </c>
      <c r="CG35" s="297">
        <v>0</v>
      </c>
      <c r="CH35" s="297">
        <v>0</v>
      </c>
      <c r="CI35" s="297">
        <v>0</v>
      </c>
      <c r="CJ35" s="297">
        <f t="shared" si="31"/>
        <v>0</v>
      </c>
      <c r="CK35" s="297">
        <v>0</v>
      </c>
      <c r="CL35" s="297">
        <v>0</v>
      </c>
      <c r="CM35" s="297">
        <v>0</v>
      </c>
      <c r="CN35" s="297">
        <v>0</v>
      </c>
      <c r="CO35" s="297">
        <v>0</v>
      </c>
      <c r="CP35" s="297">
        <v>0</v>
      </c>
      <c r="CQ35" s="297">
        <v>0</v>
      </c>
      <c r="CR35" s="297">
        <f t="shared" si="32"/>
        <v>0</v>
      </c>
      <c r="CS35" s="297">
        <v>0</v>
      </c>
      <c r="CT35" s="297">
        <v>0</v>
      </c>
      <c r="CU35" s="297">
        <v>0</v>
      </c>
      <c r="CV35" s="297">
        <v>0</v>
      </c>
      <c r="CW35" s="297">
        <v>0</v>
      </c>
      <c r="CX35" s="297">
        <v>0</v>
      </c>
      <c r="CY35" s="297">
        <v>0</v>
      </c>
    </row>
    <row r="36" spans="1:103" s="282" customFormat="1" ht="12" customHeight="1">
      <c r="A36" s="277" t="s">
        <v>561</v>
      </c>
      <c r="B36" s="278" t="s">
        <v>617</v>
      </c>
      <c r="C36" s="277" t="s">
        <v>618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7"/>
        <v>0</v>
      </c>
      <c r="S36" s="297">
        <f t="shared" si="18"/>
        <v>0</v>
      </c>
      <c r="T36" s="297">
        <f t="shared" si="19"/>
        <v>0</v>
      </c>
      <c r="U36" s="297">
        <f t="shared" si="20"/>
        <v>0</v>
      </c>
      <c r="V36" s="297">
        <f t="shared" si="21"/>
        <v>0</v>
      </c>
      <c r="W36" s="297">
        <f t="shared" si="22"/>
        <v>0</v>
      </c>
      <c r="X36" s="297">
        <f t="shared" si="23"/>
        <v>0</v>
      </c>
      <c r="Y36" s="297">
        <v>0</v>
      </c>
      <c r="Z36" s="297">
        <v>0</v>
      </c>
      <c r="AA36" s="297">
        <v>0</v>
      </c>
      <c r="AB36" s="297">
        <v>0</v>
      </c>
      <c r="AC36" s="297">
        <v>0</v>
      </c>
      <c r="AD36" s="297">
        <v>0</v>
      </c>
      <c r="AE36" s="297">
        <v>0</v>
      </c>
      <c r="AF36" s="297">
        <f t="shared" si="24"/>
        <v>0</v>
      </c>
      <c r="AG36" s="297">
        <v>0</v>
      </c>
      <c r="AH36" s="297">
        <v>0</v>
      </c>
      <c r="AI36" s="297">
        <v>0</v>
      </c>
      <c r="AJ36" s="297">
        <v>0</v>
      </c>
      <c r="AK36" s="297">
        <v>0</v>
      </c>
      <c r="AL36" s="297">
        <v>0</v>
      </c>
      <c r="AM36" s="297">
        <v>0</v>
      </c>
      <c r="AN36" s="297">
        <f t="shared" si="25"/>
        <v>0</v>
      </c>
      <c r="AO36" s="297">
        <v>0</v>
      </c>
      <c r="AP36" s="297">
        <v>0</v>
      </c>
      <c r="AQ36" s="297">
        <v>0</v>
      </c>
      <c r="AR36" s="297">
        <v>0</v>
      </c>
      <c r="AS36" s="297">
        <v>0</v>
      </c>
      <c r="AT36" s="297">
        <v>0</v>
      </c>
      <c r="AU36" s="297">
        <v>0</v>
      </c>
      <c r="AV36" s="297">
        <f t="shared" si="26"/>
        <v>0</v>
      </c>
      <c r="AW36" s="297">
        <v>0</v>
      </c>
      <c r="AX36" s="297">
        <v>0</v>
      </c>
      <c r="AY36" s="297">
        <v>0</v>
      </c>
      <c r="AZ36" s="297">
        <v>0</v>
      </c>
      <c r="BA36" s="297">
        <v>0</v>
      </c>
      <c r="BB36" s="297">
        <v>0</v>
      </c>
      <c r="BC36" s="297">
        <v>0</v>
      </c>
      <c r="BD36" s="297">
        <f t="shared" si="27"/>
        <v>0</v>
      </c>
      <c r="BE36" s="297">
        <v>0</v>
      </c>
      <c r="BF36" s="297">
        <v>0</v>
      </c>
      <c r="BG36" s="297">
        <v>0</v>
      </c>
      <c r="BH36" s="297">
        <v>0</v>
      </c>
      <c r="BI36" s="297">
        <v>0</v>
      </c>
      <c r="BJ36" s="297">
        <v>0</v>
      </c>
      <c r="BK36" s="297">
        <v>0</v>
      </c>
      <c r="BL36" s="297">
        <f t="shared" si="28"/>
        <v>0</v>
      </c>
      <c r="BM36" s="297">
        <v>0</v>
      </c>
      <c r="BN36" s="297">
        <v>0</v>
      </c>
      <c r="BO36" s="297">
        <v>0</v>
      </c>
      <c r="BP36" s="297">
        <v>0</v>
      </c>
      <c r="BQ36" s="297">
        <v>0</v>
      </c>
      <c r="BR36" s="297">
        <v>0</v>
      </c>
      <c r="BS36" s="297">
        <v>0</v>
      </c>
      <c r="BT36" s="297">
        <f t="shared" si="29"/>
        <v>0</v>
      </c>
      <c r="BU36" s="297">
        <v>0</v>
      </c>
      <c r="BV36" s="297">
        <v>0</v>
      </c>
      <c r="BW36" s="297">
        <v>0</v>
      </c>
      <c r="BX36" s="297">
        <v>0</v>
      </c>
      <c r="BY36" s="297">
        <v>0</v>
      </c>
      <c r="BZ36" s="297">
        <v>0</v>
      </c>
      <c r="CA36" s="297">
        <v>0</v>
      </c>
      <c r="CB36" s="297">
        <f t="shared" si="30"/>
        <v>0</v>
      </c>
      <c r="CC36" s="297">
        <v>0</v>
      </c>
      <c r="CD36" s="297">
        <v>0</v>
      </c>
      <c r="CE36" s="297">
        <v>0</v>
      </c>
      <c r="CF36" s="297">
        <v>0</v>
      </c>
      <c r="CG36" s="297">
        <v>0</v>
      </c>
      <c r="CH36" s="297">
        <v>0</v>
      </c>
      <c r="CI36" s="297">
        <v>0</v>
      </c>
      <c r="CJ36" s="297">
        <f t="shared" si="31"/>
        <v>0</v>
      </c>
      <c r="CK36" s="297">
        <v>0</v>
      </c>
      <c r="CL36" s="297">
        <v>0</v>
      </c>
      <c r="CM36" s="297">
        <v>0</v>
      </c>
      <c r="CN36" s="297">
        <v>0</v>
      </c>
      <c r="CO36" s="297">
        <v>0</v>
      </c>
      <c r="CP36" s="297">
        <v>0</v>
      </c>
      <c r="CQ36" s="297">
        <v>0</v>
      </c>
      <c r="CR36" s="297">
        <f t="shared" si="32"/>
        <v>0</v>
      </c>
      <c r="CS36" s="297">
        <v>0</v>
      </c>
      <c r="CT36" s="297">
        <v>0</v>
      </c>
      <c r="CU36" s="297">
        <v>0</v>
      </c>
      <c r="CV36" s="297">
        <v>0</v>
      </c>
      <c r="CW36" s="297">
        <v>0</v>
      </c>
      <c r="CX36" s="297">
        <v>0</v>
      </c>
      <c r="CY36" s="297">
        <v>0</v>
      </c>
    </row>
    <row r="37" spans="1:103" s="282" customFormat="1" ht="12" customHeight="1">
      <c r="A37" s="277" t="s">
        <v>561</v>
      </c>
      <c r="B37" s="278" t="s">
        <v>619</v>
      </c>
      <c r="C37" s="277" t="s">
        <v>620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7"/>
        <v>0</v>
      </c>
      <c r="S37" s="297">
        <f t="shared" si="18"/>
        <v>0</v>
      </c>
      <c r="T37" s="297">
        <f t="shared" si="19"/>
        <v>0</v>
      </c>
      <c r="U37" s="297">
        <f t="shared" si="20"/>
        <v>0</v>
      </c>
      <c r="V37" s="297">
        <f t="shared" si="21"/>
        <v>0</v>
      </c>
      <c r="W37" s="297">
        <f t="shared" si="22"/>
        <v>0</v>
      </c>
      <c r="X37" s="297">
        <f t="shared" si="23"/>
        <v>0</v>
      </c>
      <c r="Y37" s="297">
        <v>0</v>
      </c>
      <c r="Z37" s="297">
        <v>0</v>
      </c>
      <c r="AA37" s="297">
        <v>0</v>
      </c>
      <c r="AB37" s="297">
        <v>0</v>
      </c>
      <c r="AC37" s="297">
        <v>0</v>
      </c>
      <c r="AD37" s="297">
        <v>0</v>
      </c>
      <c r="AE37" s="297">
        <v>0</v>
      </c>
      <c r="AF37" s="297">
        <f t="shared" si="24"/>
        <v>0</v>
      </c>
      <c r="AG37" s="297">
        <v>0</v>
      </c>
      <c r="AH37" s="297">
        <v>0</v>
      </c>
      <c r="AI37" s="297">
        <v>0</v>
      </c>
      <c r="AJ37" s="297">
        <v>0</v>
      </c>
      <c r="AK37" s="297">
        <v>0</v>
      </c>
      <c r="AL37" s="297">
        <v>0</v>
      </c>
      <c r="AM37" s="297">
        <v>0</v>
      </c>
      <c r="AN37" s="297">
        <f t="shared" si="25"/>
        <v>0</v>
      </c>
      <c r="AO37" s="297">
        <v>0</v>
      </c>
      <c r="AP37" s="297">
        <v>0</v>
      </c>
      <c r="AQ37" s="297">
        <v>0</v>
      </c>
      <c r="AR37" s="297">
        <v>0</v>
      </c>
      <c r="AS37" s="297">
        <v>0</v>
      </c>
      <c r="AT37" s="297">
        <v>0</v>
      </c>
      <c r="AU37" s="297">
        <v>0</v>
      </c>
      <c r="AV37" s="297">
        <f t="shared" si="26"/>
        <v>0</v>
      </c>
      <c r="AW37" s="297">
        <v>0</v>
      </c>
      <c r="AX37" s="297">
        <v>0</v>
      </c>
      <c r="AY37" s="297">
        <v>0</v>
      </c>
      <c r="AZ37" s="297">
        <v>0</v>
      </c>
      <c r="BA37" s="297">
        <v>0</v>
      </c>
      <c r="BB37" s="297">
        <v>0</v>
      </c>
      <c r="BC37" s="297">
        <v>0</v>
      </c>
      <c r="BD37" s="297">
        <f t="shared" si="27"/>
        <v>0</v>
      </c>
      <c r="BE37" s="297">
        <v>0</v>
      </c>
      <c r="BF37" s="297">
        <v>0</v>
      </c>
      <c r="BG37" s="297">
        <v>0</v>
      </c>
      <c r="BH37" s="297">
        <v>0</v>
      </c>
      <c r="BI37" s="297">
        <v>0</v>
      </c>
      <c r="BJ37" s="297">
        <v>0</v>
      </c>
      <c r="BK37" s="297">
        <v>0</v>
      </c>
      <c r="BL37" s="297">
        <f t="shared" si="28"/>
        <v>0</v>
      </c>
      <c r="BM37" s="297">
        <v>0</v>
      </c>
      <c r="BN37" s="297">
        <v>0</v>
      </c>
      <c r="BO37" s="297">
        <v>0</v>
      </c>
      <c r="BP37" s="297">
        <v>0</v>
      </c>
      <c r="BQ37" s="297">
        <v>0</v>
      </c>
      <c r="BR37" s="297">
        <v>0</v>
      </c>
      <c r="BS37" s="297">
        <v>0</v>
      </c>
      <c r="BT37" s="297">
        <f t="shared" si="29"/>
        <v>0</v>
      </c>
      <c r="BU37" s="297">
        <v>0</v>
      </c>
      <c r="BV37" s="297">
        <v>0</v>
      </c>
      <c r="BW37" s="297">
        <v>0</v>
      </c>
      <c r="BX37" s="297">
        <v>0</v>
      </c>
      <c r="BY37" s="297">
        <v>0</v>
      </c>
      <c r="BZ37" s="297">
        <v>0</v>
      </c>
      <c r="CA37" s="297">
        <v>0</v>
      </c>
      <c r="CB37" s="297">
        <f t="shared" si="30"/>
        <v>0</v>
      </c>
      <c r="CC37" s="297">
        <v>0</v>
      </c>
      <c r="CD37" s="297">
        <v>0</v>
      </c>
      <c r="CE37" s="297">
        <v>0</v>
      </c>
      <c r="CF37" s="297">
        <v>0</v>
      </c>
      <c r="CG37" s="297">
        <v>0</v>
      </c>
      <c r="CH37" s="297">
        <v>0</v>
      </c>
      <c r="CI37" s="297">
        <v>0</v>
      </c>
      <c r="CJ37" s="297">
        <f t="shared" si="31"/>
        <v>0</v>
      </c>
      <c r="CK37" s="297">
        <v>0</v>
      </c>
      <c r="CL37" s="297">
        <v>0</v>
      </c>
      <c r="CM37" s="297">
        <v>0</v>
      </c>
      <c r="CN37" s="297">
        <v>0</v>
      </c>
      <c r="CO37" s="297">
        <v>0</v>
      </c>
      <c r="CP37" s="297">
        <v>0</v>
      </c>
      <c r="CQ37" s="297">
        <v>0</v>
      </c>
      <c r="CR37" s="297">
        <f t="shared" si="32"/>
        <v>0</v>
      </c>
      <c r="CS37" s="297">
        <v>0</v>
      </c>
      <c r="CT37" s="297">
        <v>0</v>
      </c>
      <c r="CU37" s="297">
        <v>0</v>
      </c>
      <c r="CV37" s="297">
        <v>0</v>
      </c>
      <c r="CW37" s="297">
        <v>0</v>
      </c>
      <c r="CX37" s="297">
        <v>0</v>
      </c>
      <c r="CY37" s="297">
        <v>0</v>
      </c>
    </row>
    <row r="38" spans="1:103" s="282" customFormat="1" ht="12" customHeight="1">
      <c r="A38" s="277" t="s">
        <v>561</v>
      </c>
      <c r="B38" s="278" t="s">
        <v>621</v>
      </c>
      <c r="C38" s="277" t="s">
        <v>622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7"/>
        <v>0</v>
      </c>
      <c r="S38" s="297">
        <f t="shared" si="18"/>
        <v>0</v>
      </c>
      <c r="T38" s="297">
        <f t="shared" si="19"/>
        <v>0</v>
      </c>
      <c r="U38" s="297">
        <f t="shared" si="20"/>
        <v>0</v>
      </c>
      <c r="V38" s="297">
        <f t="shared" si="21"/>
        <v>0</v>
      </c>
      <c r="W38" s="297">
        <f t="shared" si="22"/>
        <v>0</v>
      </c>
      <c r="X38" s="297">
        <f t="shared" si="23"/>
        <v>0</v>
      </c>
      <c r="Y38" s="297">
        <v>0</v>
      </c>
      <c r="Z38" s="297">
        <v>0</v>
      </c>
      <c r="AA38" s="297">
        <v>0</v>
      </c>
      <c r="AB38" s="297">
        <v>0</v>
      </c>
      <c r="AC38" s="297">
        <v>0</v>
      </c>
      <c r="AD38" s="297">
        <v>0</v>
      </c>
      <c r="AE38" s="297">
        <v>0</v>
      </c>
      <c r="AF38" s="297">
        <f t="shared" si="24"/>
        <v>0</v>
      </c>
      <c r="AG38" s="297">
        <v>0</v>
      </c>
      <c r="AH38" s="297">
        <v>0</v>
      </c>
      <c r="AI38" s="297">
        <v>0</v>
      </c>
      <c r="AJ38" s="297">
        <v>0</v>
      </c>
      <c r="AK38" s="297">
        <v>0</v>
      </c>
      <c r="AL38" s="297">
        <v>0</v>
      </c>
      <c r="AM38" s="297">
        <v>0</v>
      </c>
      <c r="AN38" s="297">
        <f t="shared" si="25"/>
        <v>0</v>
      </c>
      <c r="AO38" s="297">
        <v>0</v>
      </c>
      <c r="AP38" s="297">
        <v>0</v>
      </c>
      <c r="AQ38" s="297">
        <v>0</v>
      </c>
      <c r="AR38" s="297">
        <v>0</v>
      </c>
      <c r="AS38" s="297">
        <v>0</v>
      </c>
      <c r="AT38" s="297">
        <v>0</v>
      </c>
      <c r="AU38" s="297">
        <v>0</v>
      </c>
      <c r="AV38" s="297">
        <f t="shared" si="26"/>
        <v>0</v>
      </c>
      <c r="AW38" s="297">
        <v>0</v>
      </c>
      <c r="AX38" s="297">
        <v>0</v>
      </c>
      <c r="AY38" s="297">
        <v>0</v>
      </c>
      <c r="AZ38" s="297">
        <v>0</v>
      </c>
      <c r="BA38" s="297">
        <v>0</v>
      </c>
      <c r="BB38" s="297">
        <v>0</v>
      </c>
      <c r="BC38" s="297">
        <v>0</v>
      </c>
      <c r="BD38" s="297">
        <f t="shared" si="27"/>
        <v>0</v>
      </c>
      <c r="BE38" s="297">
        <v>0</v>
      </c>
      <c r="BF38" s="297">
        <v>0</v>
      </c>
      <c r="BG38" s="297">
        <v>0</v>
      </c>
      <c r="BH38" s="297">
        <v>0</v>
      </c>
      <c r="BI38" s="297">
        <v>0</v>
      </c>
      <c r="BJ38" s="297">
        <v>0</v>
      </c>
      <c r="BK38" s="297">
        <v>0</v>
      </c>
      <c r="BL38" s="297">
        <f t="shared" si="28"/>
        <v>0</v>
      </c>
      <c r="BM38" s="297">
        <v>0</v>
      </c>
      <c r="BN38" s="297">
        <v>0</v>
      </c>
      <c r="BO38" s="297">
        <v>0</v>
      </c>
      <c r="BP38" s="297">
        <v>0</v>
      </c>
      <c r="BQ38" s="297">
        <v>0</v>
      </c>
      <c r="BR38" s="297">
        <v>0</v>
      </c>
      <c r="BS38" s="297">
        <v>0</v>
      </c>
      <c r="BT38" s="297">
        <f t="shared" si="29"/>
        <v>0</v>
      </c>
      <c r="BU38" s="297">
        <v>0</v>
      </c>
      <c r="BV38" s="297">
        <v>0</v>
      </c>
      <c r="BW38" s="297">
        <v>0</v>
      </c>
      <c r="BX38" s="297">
        <v>0</v>
      </c>
      <c r="BY38" s="297">
        <v>0</v>
      </c>
      <c r="BZ38" s="297">
        <v>0</v>
      </c>
      <c r="CA38" s="297">
        <v>0</v>
      </c>
      <c r="CB38" s="297">
        <f t="shared" si="30"/>
        <v>0</v>
      </c>
      <c r="CC38" s="297">
        <v>0</v>
      </c>
      <c r="CD38" s="297">
        <v>0</v>
      </c>
      <c r="CE38" s="297">
        <v>0</v>
      </c>
      <c r="CF38" s="297">
        <v>0</v>
      </c>
      <c r="CG38" s="297">
        <v>0</v>
      </c>
      <c r="CH38" s="297">
        <v>0</v>
      </c>
      <c r="CI38" s="297">
        <v>0</v>
      </c>
      <c r="CJ38" s="297">
        <f t="shared" si="31"/>
        <v>0</v>
      </c>
      <c r="CK38" s="297">
        <v>0</v>
      </c>
      <c r="CL38" s="297">
        <v>0</v>
      </c>
      <c r="CM38" s="297">
        <v>0</v>
      </c>
      <c r="CN38" s="297">
        <v>0</v>
      </c>
      <c r="CO38" s="297">
        <v>0</v>
      </c>
      <c r="CP38" s="297">
        <v>0</v>
      </c>
      <c r="CQ38" s="297">
        <v>0</v>
      </c>
      <c r="CR38" s="297">
        <f t="shared" si="32"/>
        <v>0</v>
      </c>
      <c r="CS38" s="297">
        <v>0</v>
      </c>
      <c r="CT38" s="297">
        <v>0</v>
      </c>
      <c r="CU38" s="297">
        <v>0</v>
      </c>
      <c r="CV38" s="297">
        <v>0</v>
      </c>
      <c r="CW38" s="297">
        <v>0</v>
      </c>
      <c r="CX38" s="297">
        <v>0</v>
      </c>
      <c r="CY38" s="297">
        <v>0</v>
      </c>
    </row>
    <row r="39" spans="1:103" s="282" customFormat="1" ht="12" customHeight="1">
      <c r="A39" s="277" t="s">
        <v>561</v>
      </c>
      <c r="B39" s="278" t="s">
        <v>623</v>
      </c>
      <c r="C39" s="277" t="s">
        <v>624</v>
      </c>
      <c r="D39" s="297">
        <f t="shared" si="3"/>
        <v>0</v>
      </c>
      <c r="E39" s="297">
        <f t="shared" si="4"/>
        <v>0</v>
      </c>
      <c r="F39" s="297">
        <f t="shared" si="5"/>
        <v>0</v>
      </c>
      <c r="G39" s="297">
        <f t="shared" si="6"/>
        <v>0</v>
      </c>
      <c r="H39" s="297">
        <f t="shared" si="7"/>
        <v>0</v>
      </c>
      <c r="I39" s="297">
        <f t="shared" si="8"/>
        <v>0</v>
      </c>
      <c r="J39" s="297">
        <f t="shared" si="9"/>
        <v>0</v>
      </c>
      <c r="K39" s="297">
        <f t="shared" si="10"/>
        <v>0</v>
      </c>
      <c r="L39" s="297">
        <f t="shared" si="11"/>
        <v>0</v>
      </c>
      <c r="M39" s="297">
        <f t="shared" si="12"/>
        <v>0</v>
      </c>
      <c r="N39" s="297">
        <f t="shared" si="13"/>
        <v>0</v>
      </c>
      <c r="O39" s="297">
        <f t="shared" si="14"/>
        <v>0</v>
      </c>
      <c r="P39" s="297">
        <f t="shared" si="15"/>
        <v>0</v>
      </c>
      <c r="Q39" s="297">
        <f t="shared" si="16"/>
        <v>0</v>
      </c>
      <c r="R39" s="297">
        <f t="shared" si="17"/>
        <v>0</v>
      </c>
      <c r="S39" s="297">
        <f t="shared" si="18"/>
        <v>0</v>
      </c>
      <c r="T39" s="297">
        <f t="shared" si="19"/>
        <v>0</v>
      </c>
      <c r="U39" s="297">
        <f t="shared" si="20"/>
        <v>0</v>
      </c>
      <c r="V39" s="297">
        <f t="shared" si="21"/>
        <v>0</v>
      </c>
      <c r="W39" s="297">
        <f t="shared" si="22"/>
        <v>0</v>
      </c>
      <c r="X39" s="297">
        <f t="shared" si="23"/>
        <v>0</v>
      </c>
      <c r="Y39" s="297">
        <v>0</v>
      </c>
      <c r="Z39" s="297">
        <v>0</v>
      </c>
      <c r="AA39" s="297">
        <v>0</v>
      </c>
      <c r="AB39" s="297">
        <v>0</v>
      </c>
      <c r="AC39" s="297">
        <v>0</v>
      </c>
      <c r="AD39" s="297">
        <v>0</v>
      </c>
      <c r="AE39" s="297">
        <v>0</v>
      </c>
      <c r="AF39" s="297">
        <f t="shared" si="24"/>
        <v>0</v>
      </c>
      <c r="AG39" s="297">
        <v>0</v>
      </c>
      <c r="AH39" s="297">
        <v>0</v>
      </c>
      <c r="AI39" s="297">
        <v>0</v>
      </c>
      <c r="AJ39" s="297">
        <v>0</v>
      </c>
      <c r="AK39" s="297">
        <v>0</v>
      </c>
      <c r="AL39" s="297">
        <v>0</v>
      </c>
      <c r="AM39" s="297">
        <v>0</v>
      </c>
      <c r="AN39" s="297">
        <f t="shared" si="25"/>
        <v>0</v>
      </c>
      <c r="AO39" s="297">
        <v>0</v>
      </c>
      <c r="AP39" s="297">
        <v>0</v>
      </c>
      <c r="AQ39" s="297">
        <v>0</v>
      </c>
      <c r="AR39" s="297">
        <v>0</v>
      </c>
      <c r="AS39" s="297">
        <v>0</v>
      </c>
      <c r="AT39" s="297">
        <v>0</v>
      </c>
      <c r="AU39" s="297">
        <v>0</v>
      </c>
      <c r="AV39" s="297">
        <f t="shared" si="26"/>
        <v>0</v>
      </c>
      <c r="AW39" s="297">
        <v>0</v>
      </c>
      <c r="AX39" s="297">
        <v>0</v>
      </c>
      <c r="AY39" s="297">
        <v>0</v>
      </c>
      <c r="AZ39" s="297">
        <v>0</v>
      </c>
      <c r="BA39" s="297">
        <v>0</v>
      </c>
      <c r="BB39" s="297">
        <v>0</v>
      </c>
      <c r="BC39" s="297">
        <v>0</v>
      </c>
      <c r="BD39" s="297">
        <f t="shared" si="27"/>
        <v>0</v>
      </c>
      <c r="BE39" s="297">
        <v>0</v>
      </c>
      <c r="BF39" s="297">
        <v>0</v>
      </c>
      <c r="BG39" s="297">
        <v>0</v>
      </c>
      <c r="BH39" s="297">
        <v>0</v>
      </c>
      <c r="BI39" s="297">
        <v>0</v>
      </c>
      <c r="BJ39" s="297">
        <v>0</v>
      </c>
      <c r="BK39" s="297">
        <v>0</v>
      </c>
      <c r="BL39" s="297">
        <f t="shared" si="28"/>
        <v>0</v>
      </c>
      <c r="BM39" s="297">
        <v>0</v>
      </c>
      <c r="BN39" s="297">
        <v>0</v>
      </c>
      <c r="BO39" s="297">
        <v>0</v>
      </c>
      <c r="BP39" s="297">
        <v>0</v>
      </c>
      <c r="BQ39" s="297">
        <v>0</v>
      </c>
      <c r="BR39" s="297">
        <v>0</v>
      </c>
      <c r="BS39" s="297">
        <v>0</v>
      </c>
      <c r="BT39" s="297">
        <f t="shared" si="29"/>
        <v>0</v>
      </c>
      <c r="BU39" s="297">
        <v>0</v>
      </c>
      <c r="BV39" s="297">
        <v>0</v>
      </c>
      <c r="BW39" s="297">
        <v>0</v>
      </c>
      <c r="BX39" s="297">
        <v>0</v>
      </c>
      <c r="BY39" s="297">
        <v>0</v>
      </c>
      <c r="BZ39" s="297">
        <v>0</v>
      </c>
      <c r="CA39" s="297">
        <v>0</v>
      </c>
      <c r="CB39" s="297">
        <f t="shared" si="30"/>
        <v>0</v>
      </c>
      <c r="CC39" s="297">
        <v>0</v>
      </c>
      <c r="CD39" s="297">
        <v>0</v>
      </c>
      <c r="CE39" s="297">
        <v>0</v>
      </c>
      <c r="CF39" s="297">
        <v>0</v>
      </c>
      <c r="CG39" s="297">
        <v>0</v>
      </c>
      <c r="CH39" s="297">
        <v>0</v>
      </c>
      <c r="CI39" s="297">
        <v>0</v>
      </c>
      <c r="CJ39" s="297">
        <f t="shared" si="31"/>
        <v>0</v>
      </c>
      <c r="CK39" s="297">
        <v>0</v>
      </c>
      <c r="CL39" s="297">
        <v>0</v>
      </c>
      <c r="CM39" s="297">
        <v>0</v>
      </c>
      <c r="CN39" s="297">
        <v>0</v>
      </c>
      <c r="CO39" s="297">
        <v>0</v>
      </c>
      <c r="CP39" s="297">
        <v>0</v>
      </c>
      <c r="CQ39" s="297">
        <v>0</v>
      </c>
      <c r="CR39" s="297">
        <f t="shared" si="32"/>
        <v>0</v>
      </c>
      <c r="CS39" s="297">
        <v>0</v>
      </c>
      <c r="CT39" s="297">
        <v>0</v>
      </c>
      <c r="CU39" s="297">
        <v>0</v>
      </c>
      <c r="CV39" s="297">
        <v>0</v>
      </c>
      <c r="CW39" s="297">
        <v>0</v>
      </c>
      <c r="CX39" s="297">
        <v>0</v>
      </c>
      <c r="CY39" s="297">
        <v>0</v>
      </c>
    </row>
    <row r="40" spans="1:103" s="282" customFormat="1" ht="12" customHeight="1">
      <c r="A40" s="277" t="s">
        <v>561</v>
      </c>
      <c r="B40" s="278" t="s">
        <v>625</v>
      </c>
      <c r="C40" s="277" t="s">
        <v>626</v>
      </c>
      <c r="D40" s="297">
        <f t="shared" si="3"/>
        <v>0</v>
      </c>
      <c r="E40" s="297">
        <f t="shared" si="4"/>
        <v>0</v>
      </c>
      <c r="F40" s="297">
        <f t="shared" si="5"/>
        <v>0</v>
      </c>
      <c r="G40" s="297">
        <f t="shared" si="6"/>
        <v>0</v>
      </c>
      <c r="H40" s="297">
        <f t="shared" si="7"/>
        <v>0</v>
      </c>
      <c r="I40" s="297">
        <f t="shared" si="8"/>
        <v>0</v>
      </c>
      <c r="J40" s="297">
        <f t="shared" si="9"/>
        <v>0</v>
      </c>
      <c r="K40" s="297">
        <f t="shared" si="10"/>
        <v>0</v>
      </c>
      <c r="L40" s="297">
        <f t="shared" si="11"/>
        <v>0</v>
      </c>
      <c r="M40" s="297">
        <f t="shared" si="12"/>
        <v>0</v>
      </c>
      <c r="N40" s="297">
        <f t="shared" si="13"/>
        <v>0</v>
      </c>
      <c r="O40" s="297">
        <f t="shared" si="14"/>
        <v>0</v>
      </c>
      <c r="P40" s="297">
        <f t="shared" si="15"/>
        <v>0</v>
      </c>
      <c r="Q40" s="297">
        <f t="shared" si="16"/>
        <v>0</v>
      </c>
      <c r="R40" s="297">
        <f t="shared" si="17"/>
        <v>0</v>
      </c>
      <c r="S40" s="297">
        <f t="shared" si="18"/>
        <v>0</v>
      </c>
      <c r="T40" s="297">
        <f t="shared" si="19"/>
        <v>0</v>
      </c>
      <c r="U40" s="297">
        <f t="shared" si="20"/>
        <v>0</v>
      </c>
      <c r="V40" s="297">
        <f t="shared" si="21"/>
        <v>0</v>
      </c>
      <c r="W40" s="297">
        <f t="shared" si="22"/>
        <v>0</v>
      </c>
      <c r="X40" s="297">
        <f t="shared" si="23"/>
        <v>0</v>
      </c>
      <c r="Y40" s="297">
        <v>0</v>
      </c>
      <c r="Z40" s="297">
        <v>0</v>
      </c>
      <c r="AA40" s="297">
        <v>0</v>
      </c>
      <c r="AB40" s="297">
        <v>0</v>
      </c>
      <c r="AC40" s="297">
        <v>0</v>
      </c>
      <c r="AD40" s="297">
        <v>0</v>
      </c>
      <c r="AE40" s="297">
        <v>0</v>
      </c>
      <c r="AF40" s="297">
        <f t="shared" si="24"/>
        <v>0</v>
      </c>
      <c r="AG40" s="297">
        <v>0</v>
      </c>
      <c r="AH40" s="297">
        <v>0</v>
      </c>
      <c r="AI40" s="297">
        <v>0</v>
      </c>
      <c r="AJ40" s="297">
        <v>0</v>
      </c>
      <c r="AK40" s="297">
        <v>0</v>
      </c>
      <c r="AL40" s="297">
        <v>0</v>
      </c>
      <c r="AM40" s="297">
        <v>0</v>
      </c>
      <c r="AN40" s="297">
        <f t="shared" si="25"/>
        <v>0</v>
      </c>
      <c r="AO40" s="297">
        <v>0</v>
      </c>
      <c r="AP40" s="297">
        <v>0</v>
      </c>
      <c r="AQ40" s="297">
        <v>0</v>
      </c>
      <c r="AR40" s="297">
        <v>0</v>
      </c>
      <c r="AS40" s="297">
        <v>0</v>
      </c>
      <c r="AT40" s="297">
        <v>0</v>
      </c>
      <c r="AU40" s="297">
        <v>0</v>
      </c>
      <c r="AV40" s="297">
        <f t="shared" si="26"/>
        <v>0</v>
      </c>
      <c r="AW40" s="297">
        <v>0</v>
      </c>
      <c r="AX40" s="297">
        <v>0</v>
      </c>
      <c r="AY40" s="297">
        <v>0</v>
      </c>
      <c r="AZ40" s="297">
        <v>0</v>
      </c>
      <c r="BA40" s="297">
        <v>0</v>
      </c>
      <c r="BB40" s="297">
        <v>0</v>
      </c>
      <c r="BC40" s="297">
        <v>0</v>
      </c>
      <c r="BD40" s="297">
        <f t="shared" si="27"/>
        <v>0</v>
      </c>
      <c r="BE40" s="297">
        <v>0</v>
      </c>
      <c r="BF40" s="297">
        <v>0</v>
      </c>
      <c r="BG40" s="297">
        <v>0</v>
      </c>
      <c r="BH40" s="297">
        <v>0</v>
      </c>
      <c r="BI40" s="297">
        <v>0</v>
      </c>
      <c r="BJ40" s="297">
        <v>0</v>
      </c>
      <c r="BK40" s="297">
        <v>0</v>
      </c>
      <c r="BL40" s="297">
        <f t="shared" si="28"/>
        <v>0</v>
      </c>
      <c r="BM40" s="297">
        <v>0</v>
      </c>
      <c r="BN40" s="297">
        <v>0</v>
      </c>
      <c r="BO40" s="297">
        <v>0</v>
      </c>
      <c r="BP40" s="297">
        <v>0</v>
      </c>
      <c r="BQ40" s="297">
        <v>0</v>
      </c>
      <c r="BR40" s="297">
        <v>0</v>
      </c>
      <c r="BS40" s="297">
        <v>0</v>
      </c>
      <c r="BT40" s="297">
        <f t="shared" si="29"/>
        <v>0</v>
      </c>
      <c r="BU40" s="297">
        <v>0</v>
      </c>
      <c r="BV40" s="297">
        <v>0</v>
      </c>
      <c r="BW40" s="297">
        <v>0</v>
      </c>
      <c r="BX40" s="297">
        <v>0</v>
      </c>
      <c r="BY40" s="297">
        <v>0</v>
      </c>
      <c r="BZ40" s="297">
        <v>0</v>
      </c>
      <c r="CA40" s="297">
        <v>0</v>
      </c>
      <c r="CB40" s="297">
        <f t="shared" si="30"/>
        <v>0</v>
      </c>
      <c r="CC40" s="297">
        <v>0</v>
      </c>
      <c r="CD40" s="297">
        <v>0</v>
      </c>
      <c r="CE40" s="297">
        <v>0</v>
      </c>
      <c r="CF40" s="297">
        <v>0</v>
      </c>
      <c r="CG40" s="297">
        <v>0</v>
      </c>
      <c r="CH40" s="297">
        <v>0</v>
      </c>
      <c r="CI40" s="297">
        <v>0</v>
      </c>
      <c r="CJ40" s="297">
        <f t="shared" si="31"/>
        <v>0</v>
      </c>
      <c r="CK40" s="297">
        <v>0</v>
      </c>
      <c r="CL40" s="297">
        <v>0</v>
      </c>
      <c r="CM40" s="297">
        <v>0</v>
      </c>
      <c r="CN40" s="297">
        <v>0</v>
      </c>
      <c r="CO40" s="297">
        <v>0</v>
      </c>
      <c r="CP40" s="297">
        <v>0</v>
      </c>
      <c r="CQ40" s="297">
        <v>0</v>
      </c>
      <c r="CR40" s="297">
        <f t="shared" si="32"/>
        <v>0</v>
      </c>
      <c r="CS40" s="297">
        <v>0</v>
      </c>
      <c r="CT40" s="297">
        <v>0</v>
      </c>
      <c r="CU40" s="297">
        <v>0</v>
      </c>
      <c r="CV40" s="297">
        <v>0</v>
      </c>
      <c r="CW40" s="297">
        <v>0</v>
      </c>
      <c r="CX40" s="297">
        <v>0</v>
      </c>
      <c r="CY40" s="297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conditionalFormatting sqref="B24:C24">
    <cfRule type="expression" priority="16" dxfId="108" stopIfTrue="1">
      <formula>$A24&lt;&gt;""</formula>
    </cfRule>
  </conditionalFormatting>
  <conditionalFormatting sqref="B24:C24">
    <cfRule type="expression" priority="15" dxfId="108" stopIfTrue="1">
      <formula>$A24&lt;&gt;""</formula>
    </cfRule>
  </conditionalFormatting>
  <conditionalFormatting sqref="B24:C24">
    <cfRule type="expression" priority="14" dxfId="108" stopIfTrue="1">
      <formula>$A24&lt;&gt;""</formula>
    </cfRule>
  </conditionalFormatting>
  <conditionalFormatting sqref="B24:C24">
    <cfRule type="expression" priority="13" dxfId="108" stopIfTrue="1">
      <formula>$A24&lt;&gt;""</formula>
    </cfRule>
  </conditionalFormatting>
  <conditionalFormatting sqref="B24:C24">
    <cfRule type="expression" priority="12" dxfId="108" stopIfTrue="1">
      <formula>$A24&lt;&gt;""</formula>
    </cfRule>
  </conditionalFormatting>
  <conditionalFormatting sqref="B24:C24">
    <cfRule type="expression" priority="11" dxfId="108" stopIfTrue="1">
      <formula>$A24&lt;&gt;""</formula>
    </cfRule>
  </conditionalFormatting>
  <conditionalFormatting sqref="B24:C24">
    <cfRule type="expression" priority="10" dxfId="108" stopIfTrue="1">
      <formula>$A24&lt;&gt;""</formula>
    </cfRule>
  </conditionalFormatting>
  <conditionalFormatting sqref="B24:C24">
    <cfRule type="expression" priority="9" dxfId="108" stopIfTrue="1">
      <formula>$A24&lt;&gt;""</formula>
    </cfRule>
  </conditionalFormatting>
  <conditionalFormatting sqref="B24:C24">
    <cfRule type="expression" priority="8" dxfId="108" stopIfTrue="1">
      <formula>$A24&lt;&gt;""</formula>
    </cfRule>
  </conditionalFormatting>
  <conditionalFormatting sqref="B24:C24">
    <cfRule type="expression" priority="7" dxfId="108" stopIfTrue="1">
      <formula>$A24&lt;&gt;""</formula>
    </cfRule>
  </conditionalFormatting>
  <conditionalFormatting sqref="B24:C24">
    <cfRule type="expression" priority="6" dxfId="108" stopIfTrue="1">
      <formula>$A24&lt;&gt;""</formula>
    </cfRule>
  </conditionalFormatting>
  <conditionalFormatting sqref="B24:C24">
    <cfRule type="expression" priority="5" dxfId="108" stopIfTrue="1">
      <formula>$A24&lt;&gt;""</formula>
    </cfRule>
  </conditionalFormatting>
  <conditionalFormatting sqref="B24:C24">
    <cfRule type="expression" priority="4" dxfId="108" stopIfTrue="1">
      <formula>$A24&lt;&gt;""</formula>
    </cfRule>
  </conditionalFormatting>
  <conditionalFormatting sqref="B24:C24">
    <cfRule type="expression" priority="3" dxfId="108" stopIfTrue="1">
      <formula>$A24&lt;&gt;""</formula>
    </cfRule>
  </conditionalFormatting>
  <conditionalFormatting sqref="B24:C24">
    <cfRule type="expression" priority="2" dxfId="108" stopIfTrue="1">
      <formula>$A24&lt;&gt;""</formula>
    </cfRule>
  </conditionalFormatting>
  <conditionalFormatting sqref="B24:C24">
    <cfRule type="expression" priority="1" dxfId="108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C1">
      <selection activeCell="D3" sqref="D3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13.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14.25" thickBot="1">
      <c r="A1" s="1" t="s">
        <v>629</v>
      </c>
      <c r="Z1" s="35"/>
    </row>
    <row r="2" spans="1:28" ht="14.25" thickBot="1">
      <c r="A2" s="168"/>
      <c r="C2" s="36" t="s">
        <v>497</v>
      </c>
      <c r="D2" s="117" t="s">
        <v>649</v>
      </c>
      <c r="E2" s="248" t="s">
        <v>498</v>
      </c>
      <c r="F2" s="37"/>
      <c r="N2" s="1" t="str">
        <f>LEFT(D2,2)</f>
        <v>03</v>
      </c>
      <c r="O2" s="1" t="str">
        <f>IF(N2&gt;0,VLOOKUP(N2,$AD$6:$AE$999,2,FALSE),"-")</f>
        <v>岩手県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7.5" customHeight="1">
      <c r="A3" s="168"/>
      <c r="W3" s="170"/>
      <c r="Y3" s="169"/>
      <c r="Z3" s="35"/>
    </row>
    <row r="4" spans="1:26" ht="19.5" customHeight="1" thickBot="1">
      <c r="A4" s="168"/>
      <c r="B4" s="116" t="s">
        <v>630</v>
      </c>
      <c r="C4" s="38"/>
      <c r="D4" s="39"/>
      <c r="E4" s="39"/>
      <c r="F4" s="39"/>
      <c r="Z4" s="35"/>
    </row>
    <row r="5" spans="1:28" ht="15" customHeight="1" thickBot="1">
      <c r="A5" s="168"/>
      <c r="H5" s="381" t="s">
        <v>499</v>
      </c>
      <c r="I5" s="382"/>
      <c r="J5" s="382"/>
      <c r="K5" s="382"/>
      <c r="L5" s="385" t="s">
        <v>500</v>
      </c>
      <c r="M5" s="387" t="s">
        <v>501</v>
      </c>
      <c r="N5" s="388"/>
      <c r="O5" s="389"/>
      <c r="P5" s="394" t="s">
        <v>631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15" customHeight="1" thickBot="1">
      <c r="A6" s="168"/>
      <c r="B6" s="54"/>
      <c r="C6" s="52" t="s">
        <v>294</v>
      </c>
      <c r="D6" s="53"/>
      <c r="E6" s="118">
        <f>Y6</f>
        <v>1321598</v>
      </c>
      <c r="F6" s="56"/>
      <c r="H6" s="383"/>
      <c r="I6" s="384"/>
      <c r="J6" s="384"/>
      <c r="K6" s="384"/>
      <c r="L6" s="386"/>
      <c r="M6" s="255" t="s">
        <v>502</v>
      </c>
      <c r="N6" s="2" t="s">
        <v>503</v>
      </c>
      <c r="O6" s="3" t="s">
        <v>504</v>
      </c>
      <c r="P6" s="395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1321598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15" customHeight="1" thickBot="1">
      <c r="B7" s="55"/>
      <c r="C7" s="51" t="s">
        <v>295</v>
      </c>
      <c r="D7" s="14"/>
      <c r="E7" s="40">
        <f>Y7</f>
        <v>0</v>
      </c>
      <c r="F7" s="56"/>
      <c r="H7" s="390" t="s">
        <v>507</v>
      </c>
      <c r="I7" s="390" t="s">
        <v>508</v>
      </c>
      <c r="J7" s="4" t="s">
        <v>509</v>
      </c>
      <c r="K7" s="5"/>
      <c r="L7" s="123">
        <f aca="true" t="shared" si="2" ref="L7:L14">Y42</f>
        <v>352389</v>
      </c>
      <c r="M7" s="124" t="s">
        <v>163</v>
      </c>
      <c r="N7" s="125" t="s">
        <v>163</v>
      </c>
      <c r="O7" s="126" t="s">
        <v>163</v>
      </c>
      <c r="P7" s="306">
        <f>Y135</f>
        <v>231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03000</v>
      </c>
      <c r="AB7" s="35">
        <v>7</v>
      </c>
      <c r="AD7" s="172" t="s">
        <v>510</v>
      </c>
      <c r="AE7" s="35" t="s">
        <v>176</v>
      </c>
    </row>
    <row r="8" spans="2:31" ht="15" customHeight="1" thickBot="1">
      <c r="B8" s="386" t="s">
        <v>511</v>
      </c>
      <c r="C8" s="393"/>
      <c r="D8" s="393"/>
      <c r="E8" s="119">
        <f>SUM(E6:E7)</f>
        <v>1321598</v>
      </c>
      <c r="F8" s="56"/>
      <c r="H8" s="391"/>
      <c r="I8" s="392"/>
      <c r="J8" s="402" t="s">
        <v>512</v>
      </c>
      <c r="K8" s="41" t="s">
        <v>488</v>
      </c>
      <c r="L8" s="118">
        <f t="shared" si="2"/>
        <v>7216</v>
      </c>
      <c r="M8" s="127" t="s">
        <v>163</v>
      </c>
      <c r="N8" s="128" t="s">
        <v>163</v>
      </c>
      <c r="O8" s="307" t="s">
        <v>163</v>
      </c>
      <c r="P8" s="308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5256</v>
      </c>
      <c r="Z8" s="35"/>
      <c r="AA8" s="35" t="str">
        <f ca="1" t="shared" si="0"/>
        <v>03201</v>
      </c>
      <c r="AB8" s="35">
        <v>8</v>
      </c>
      <c r="AD8" s="172" t="s">
        <v>513</v>
      </c>
      <c r="AE8" s="35" t="s">
        <v>177</v>
      </c>
    </row>
    <row r="9" spans="2:31" ht="15" customHeight="1" thickBot="1">
      <c r="B9" s="405" t="s">
        <v>282</v>
      </c>
      <c r="C9" s="393"/>
      <c r="D9" s="393"/>
      <c r="E9" s="119">
        <f>Y8</f>
        <v>5256</v>
      </c>
      <c r="F9" s="56"/>
      <c r="H9" s="391"/>
      <c r="I9" s="392"/>
      <c r="J9" s="403"/>
      <c r="K9" s="10" t="s">
        <v>307</v>
      </c>
      <c r="L9" s="40">
        <f t="shared" si="2"/>
        <v>270</v>
      </c>
      <c r="M9" s="129" t="s">
        <v>163</v>
      </c>
      <c r="N9" s="130" t="s">
        <v>163</v>
      </c>
      <c r="O9" s="309" t="s">
        <v>163</v>
      </c>
      <c r="P9" s="310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7451</v>
      </c>
      <c r="Z9" s="35"/>
      <c r="AA9" s="35" t="str">
        <f ca="1" t="shared" si="0"/>
        <v>03202</v>
      </c>
      <c r="AB9" s="35">
        <v>9</v>
      </c>
      <c r="AD9" s="172" t="s">
        <v>515</v>
      </c>
      <c r="AE9" s="35" t="s">
        <v>178</v>
      </c>
    </row>
    <row r="10" spans="2:31" ht="15" customHeight="1" thickBot="1">
      <c r="B10" s="33"/>
      <c r="C10" s="32"/>
      <c r="D10" s="32"/>
      <c r="E10" s="42"/>
      <c r="F10" s="42"/>
      <c r="H10" s="391"/>
      <c r="I10" s="392"/>
      <c r="J10" s="403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309" t="s">
        <v>163</v>
      </c>
      <c r="P10" s="310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204994</v>
      </c>
      <c r="Z10" s="35"/>
      <c r="AA10" s="35" t="str">
        <f ca="1" t="shared" si="0"/>
        <v>03203</v>
      </c>
      <c r="AB10" s="35">
        <v>10</v>
      </c>
      <c r="AD10" s="172" t="s">
        <v>516</v>
      </c>
      <c r="AE10" s="35" t="s">
        <v>179</v>
      </c>
    </row>
    <row r="11" spans="2:31" ht="15" customHeight="1" thickBot="1">
      <c r="B11" s="406"/>
      <c r="C11" s="406"/>
      <c r="D11" s="406"/>
      <c r="E11" s="34" t="s">
        <v>517</v>
      </c>
      <c r="F11" s="34" t="s">
        <v>518</v>
      </c>
      <c r="H11" s="391"/>
      <c r="I11" s="392"/>
      <c r="J11" s="403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309" t="s">
        <v>163</v>
      </c>
      <c r="P11" s="310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11570</v>
      </c>
      <c r="Z11" s="35"/>
      <c r="AA11" s="35" t="str">
        <f ca="1" t="shared" si="0"/>
        <v>03205</v>
      </c>
      <c r="AB11" s="35">
        <v>11</v>
      </c>
      <c r="AD11" s="172" t="s">
        <v>519</v>
      </c>
      <c r="AE11" s="35" t="s">
        <v>180</v>
      </c>
    </row>
    <row r="12" spans="2:31" ht="15" customHeight="1">
      <c r="B12" s="410" t="s">
        <v>297</v>
      </c>
      <c r="C12" s="413" t="s">
        <v>520</v>
      </c>
      <c r="D12" s="9" t="s">
        <v>337</v>
      </c>
      <c r="E12" s="118">
        <f aca="true" t="shared" si="3" ref="E12:E17">Y17</f>
        <v>7451</v>
      </c>
      <c r="F12" s="118">
        <f aca="true" t="shared" si="4" ref="F12:F17">Y29</f>
        <v>4394</v>
      </c>
      <c r="H12" s="391"/>
      <c r="I12" s="392"/>
      <c r="J12" s="403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309" t="s">
        <v>163</v>
      </c>
      <c r="P12" s="310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44913</v>
      </c>
      <c r="Z12" s="35"/>
      <c r="AA12" s="35" t="str">
        <f ca="1" t="shared" si="0"/>
        <v>03206</v>
      </c>
      <c r="AB12" s="35">
        <v>12</v>
      </c>
      <c r="AD12" s="172" t="s">
        <v>522</v>
      </c>
      <c r="AE12" s="35" t="s">
        <v>181</v>
      </c>
    </row>
    <row r="13" spans="2:31" ht="15" customHeight="1">
      <c r="B13" s="411"/>
      <c r="C13" s="414"/>
      <c r="D13" s="10" t="s">
        <v>339</v>
      </c>
      <c r="E13" s="40">
        <f t="shared" si="3"/>
        <v>204994</v>
      </c>
      <c r="F13" s="40">
        <f t="shared" si="4"/>
        <v>106764</v>
      </c>
      <c r="H13" s="391"/>
      <c r="I13" s="392"/>
      <c r="J13" s="403"/>
      <c r="K13" s="44" t="s">
        <v>313</v>
      </c>
      <c r="L13" s="40">
        <f t="shared" si="2"/>
        <v>2354</v>
      </c>
      <c r="M13" s="129" t="s">
        <v>163</v>
      </c>
      <c r="N13" s="130" t="s">
        <v>163</v>
      </c>
      <c r="O13" s="309" t="s">
        <v>163</v>
      </c>
      <c r="P13" s="310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11</v>
      </c>
      <c r="Z13" s="35"/>
      <c r="AA13" s="35" t="str">
        <f ca="1" t="shared" si="0"/>
        <v>03207</v>
      </c>
      <c r="AB13" s="35">
        <v>13</v>
      </c>
      <c r="AD13" s="172" t="s">
        <v>524</v>
      </c>
      <c r="AE13" s="35" t="s">
        <v>182</v>
      </c>
    </row>
    <row r="14" spans="2:31" ht="15" customHeight="1" thickBot="1">
      <c r="B14" s="411"/>
      <c r="C14" s="414"/>
      <c r="D14" s="10" t="s">
        <v>341</v>
      </c>
      <c r="E14" s="40">
        <f t="shared" si="3"/>
        <v>11570</v>
      </c>
      <c r="F14" s="40">
        <f t="shared" si="4"/>
        <v>3137</v>
      </c>
      <c r="H14" s="391"/>
      <c r="I14" s="392"/>
      <c r="J14" s="404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311" t="s">
        <v>163</v>
      </c>
      <c r="P14" s="305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2883</v>
      </c>
      <c r="Z14" s="35"/>
      <c r="AA14" s="35" t="str">
        <f ca="1" t="shared" si="0"/>
        <v>03208</v>
      </c>
      <c r="AB14" s="35">
        <v>14</v>
      </c>
      <c r="AD14" s="172" t="s">
        <v>527</v>
      </c>
      <c r="AE14" s="35" t="s">
        <v>183</v>
      </c>
    </row>
    <row r="15" spans="2:31" ht="15" customHeight="1" thickBot="1">
      <c r="B15" s="411"/>
      <c r="C15" s="414"/>
      <c r="D15" s="10" t="s">
        <v>343</v>
      </c>
      <c r="E15" s="40">
        <f t="shared" si="3"/>
        <v>44913</v>
      </c>
      <c r="F15" s="40">
        <f t="shared" si="4"/>
        <v>2050</v>
      </c>
      <c r="H15" s="391"/>
      <c r="I15" s="11"/>
      <c r="J15" s="12" t="s">
        <v>528</v>
      </c>
      <c r="K15" s="13"/>
      <c r="L15" s="134">
        <f>SUM(L7:L14)</f>
        <v>362229</v>
      </c>
      <c r="M15" s="135" t="s">
        <v>163</v>
      </c>
      <c r="N15" s="136">
        <f aca="true" t="shared" si="5" ref="N15:N22">Y59</f>
        <v>43012</v>
      </c>
      <c r="O15" s="137">
        <f aca="true" t="shared" si="6" ref="O15:O21">Y67</f>
        <v>10705</v>
      </c>
      <c r="P15" s="306">
        <f>P7</f>
        <v>231</v>
      </c>
      <c r="V15" s="35" t="s">
        <v>363</v>
      </c>
      <c r="W15" s="170" t="s">
        <v>514</v>
      </c>
      <c r="X15" s="170" t="s">
        <v>529</v>
      </c>
      <c r="Y15" s="35">
        <f ca="1" t="shared" si="1"/>
        <v>41885</v>
      </c>
      <c r="Z15" s="35"/>
      <c r="AA15" s="35" t="str">
        <f ca="1" t="shared" si="0"/>
        <v>03209</v>
      </c>
      <c r="AB15" s="35">
        <v>15</v>
      </c>
      <c r="AD15" s="172" t="s">
        <v>530</v>
      </c>
      <c r="AE15" s="35" t="s">
        <v>184</v>
      </c>
    </row>
    <row r="16" spans="2:31" ht="15" customHeight="1">
      <c r="B16" s="411"/>
      <c r="C16" s="414"/>
      <c r="D16" s="10" t="s">
        <v>365</v>
      </c>
      <c r="E16" s="40">
        <f t="shared" si="3"/>
        <v>11</v>
      </c>
      <c r="F16" s="40">
        <f t="shared" si="4"/>
        <v>2</v>
      </c>
      <c r="H16" s="391"/>
      <c r="I16" s="390" t="s">
        <v>531</v>
      </c>
      <c r="J16" s="15" t="s">
        <v>488</v>
      </c>
      <c r="K16" s="16"/>
      <c r="L16" s="138">
        <f aca="true" t="shared" si="7" ref="L16:L22">Y50</f>
        <v>17689</v>
      </c>
      <c r="M16" s="139">
        <f aca="true" t="shared" si="8" ref="M16:M22">L8</f>
        <v>7216</v>
      </c>
      <c r="N16" s="140">
        <f t="shared" si="5"/>
        <v>5863</v>
      </c>
      <c r="O16" s="312">
        <f t="shared" si="6"/>
        <v>3982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24369</v>
      </c>
      <c r="Z16" s="35"/>
      <c r="AA16" s="35" t="str">
        <f ca="1" t="shared" si="0"/>
        <v>03210</v>
      </c>
      <c r="AB16" s="35">
        <v>16</v>
      </c>
      <c r="AD16" s="172" t="s">
        <v>532</v>
      </c>
      <c r="AE16" s="35" t="s">
        <v>185</v>
      </c>
    </row>
    <row r="17" spans="2:31" ht="15" customHeight="1">
      <c r="B17" s="411"/>
      <c r="C17" s="414"/>
      <c r="D17" s="10" t="s">
        <v>346</v>
      </c>
      <c r="E17" s="40">
        <f t="shared" si="3"/>
        <v>2883</v>
      </c>
      <c r="F17" s="40">
        <f t="shared" si="4"/>
        <v>653</v>
      </c>
      <c r="H17" s="391"/>
      <c r="I17" s="392"/>
      <c r="J17" s="17" t="s">
        <v>307</v>
      </c>
      <c r="K17" s="18"/>
      <c r="L17" s="40">
        <f t="shared" si="7"/>
        <v>4323</v>
      </c>
      <c r="M17" s="142">
        <f t="shared" si="8"/>
        <v>270</v>
      </c>
      <c r="N17" s="143">
        <f t="shared" si="5"/>
        <v>0</v>
      </c>
      <c r="O17" s="313">
        <f t="shared" si="6"/>
        <v>718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7451</v>
      </c>
      <c r="Z17" s="35"/>
      <c r="AA17" s="35" t="str">
        <f ca="1" t="shared" si="0"/>
        <v>03211</v>
      </c>
      <c r="AB17" s="35">
        <v>17</v>
      </c>
      <c r="AD17" s="172" t="s">
        <v>535</v>
      </c>
      <c r="AE17" s="35" t="s">
        <v>186</v>
      </c>
    </row>
    <row r="18" spans="2:31" ht="15" customHeight="1">
      <c r="B18" s="411"/>
      <c r="C18" s="415"/>
      <c r="D18" s="59" t="s">
        <v>528</v>
      </c>
      <c r="E18" s="120">
        <f>SUM(E12:E17)</f>
        <v>271822</v>
      </c>
      <c r="F18" s="120">
        <f>SUM(F12:F17)</f>
        <v>117000</v>
      </c>
      <c r="H18" s="391"/>
      <c r="I18" s="392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313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204994</v>
      </c>
      <c r="Z18" s="35"/>
      <c r="AA18" s="35" t="str">
        <f ca="1" t="shared" si="0"/>
        <v>03213</v>
      </c>
      <c r="AB18" s="35">
        <v>18</v>
      </c>
      <c r="AD18" s="172" t="s">
        <v>538</v>
      </c>
      <c r="AE18" s="35" t="s">
        <v>187</v>
      </c>
    </row>
    <row r="19" spans="2:31" ht="15" customHeight="1">
      <c r="B19" s="411"/>
      <c r="C19" s="407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391"/>
      <c r="I19" s="392"/>
      <c r="J19" s="19" t="s">
        <v>310</v>
      </c>
      <c r="K19" s="16"/>
      <c r="L19" s="40">
        <f t="shared" si="7"/>
        <v>71</v>
      </c>
      <c r="M19" s="142">
        <f t="shared" si="8"/>
        <v>0</v>
      </c>
      <c r="N19" s="143">
        <f t="shared" si="5"/>
        <v>0</v>
      </c>
      <c r="O19" s="313">
        <f t="shared" si="6"/>
        <v>71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11570</v>
      </c>
      <c r="Z19" s="35"/>
      <c r="AA19" s="35" t="str">
        <f ca="1" t="shared" si="0"/>
        <v>03214</v>
      </c>
      <c r="AB19" s="35">
        <v>19</v>
      </c>
      <c r="AD19" s="172" t="s">
        <v>0</v>
      </c>
      <c r="AE19" s="35" t="s">
        <v>188</v>
      </c>
    </row>
    <row r="20" spans="2:31" ht="15" customHeight="1">
      <c r="B20" s="411"/>
      <c r="C20" s="408"/>
      <c r="D20" s="10" t="s">
        <v>339</v>
      </c>
      <c r="E20" s="121">
        <f t="shared" si="10"/>
        <v>8920</v>
      </c>
      <c r="F20" s="40">
        <f t="shared" si="11"/>
        <v>23430</v>
      </c>
      <c r="H20" s="391"/>
      <c r="I20" s="392"/>
      <c r="J20" s="17" t="s">
        <v>312</v>
      </c>
      <c r="K20" s="18"/>
      <c r="L20" s="40">
        <f t="shared" si="7"/>
        <v>3</v>
      </c>
      <c r="M20" s="142">
        <f t="shared" si="8"/>
        <v>0</v>
      </c>
      <c r="N20" s="143">
        <f t="shared" si="5"/>
        <v>0</v>
      </c>
      <c r="O20" s="313">
        <f t="shared" si="6"/>
        <v>3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44913</v>
      </c>
      <c r="Z20" s="35"/>
      <c r="AA20" s="35" t="str">
        <f ca="1" t="shared" si="0"/>
        <v>03215</v>
      </c>
      <c r="AB20" s="35">
        <v>20</v>
      </c>
      <c r="AD20" s="172" t="s">
        <v>3</v>
      </c>
      <c r="AE20" s="35" t="s">
        <v>189</v>
      </c>
    </row>
    <row r="21" spans="2:31" ht="15" customHeight="1">
      <c r="B21" s="411"/>
      <c r="C21" s="408"/>
      <c r="D21" s="10" t="s">
        <v>341</v>
      </c>
      <c r="E21" s="121">
        <f t="shared" si="10"/>
        <v>1787</v>
      </c>
      <c r="F21" s="40">
        <f t="shared" si="11"/>
        <v>2612</v>
      </c>
      <c r="H21" s="391"/>
      <c r="I21" s="392"/>
      <c r="J21" s="17" t="s">
        <v>313</v>
      </c>
      <c r="K21" s="18"/>
      <c r="L21" s="40">
        <f t="shared" si="7"/>
        <v>30016</v>
      </c>
      <c r="M21" s="142">
        <f t="shared" si="8"/>
        <v>2354</v>
      </c>
      <c r="N21" s="143">
        <f t="shared" si="5"/>
        <v>1910</v>
      </c>
      <c r="O21" s="313">
        <f t="shared" si="6"/>
        <v>24170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11</v>
      </c>
      <c r="Z21" s="35"/>
      <c r="AA21" s="35" t="str">
        <f ca="1" t="shared" si="0"/>
        <v>03301</v>
      </c>
      <c r="AB21" s="35">
        <v>21</v>
      </c>
      <c r="AD21" s="172" t="s">
        <v>6</v>
      </c>
      <c r="AE21" s="35" t="s">
        <v>190</v>
      </c>
    </row>
    <row r="22" spans="2:31" ht="15" customHeight="1" thickBot="1">
      <c r="B22" s="411"/>
      <c r="C22" s="408"/>
      <c r="D22" s="10" t="s">
        <v>343</v>
      </c>
      <c r="E22" s="121">
        <f t="shared" si="10"/>
        <v>1285</v>
      </c>
      <c r="F22" s="40">
        <f t="shared" si="11"/>
        <v>952</v>
      </c>
      <c r="H22" s="391"/>
      <c r="I22" s="392"/>
      <c r="J22" s="20" t="s">
        <v>525</v>
      </c>
      <c r="K22" s="21"/>
      <c r="L22" s="119">
        <f t="shared" si="7"/>
        <v>0</v>
      </c>
      <c r="M22" s="145">
        <f t="shared" si="8"/>
        <v>0</v>
      </c>
      <c r="N22" s="146">
        <f t="shared" si="5"/>
        <v>0</v>
      </c>
      <c r="O22" s="311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2883</v>
      </c>
      <c r="Z22" s="35"/>
      <c r="AA22" s="35" t="str">
        <f ca="1" t="shared" si="0"/>
        <v>03302</v>
      </c>
      <c r="AB22" s="35">
        <v>22</v>
      </c>
      <c r="AD22" s="172" t="s">
        <v>9</v>
      </c>
      <c r="AE22" s="35" t="s">
        <v>191</v>
      </c>
    </row>
    <row r="23" spans="2:31" ht="15" customHeight="1" thickBot="1">
      <c r="B23" s="411"/>
      <c r="C23" s="408"/>
      <c r="D23" s="10" t="s">
        <v>365</v>
      </c>
      <c r="E23" s="121">
        <f t="shared" si="10"/>
        <v>39</v>
      </c>
      <c r="F23" s="40">
        <f t="shared" si="11"/>
        <v>61</v>
      </c>
      <c r="H23" s="391"/>
      <c r="I23" s="11"/>
      <c r="J23" s="22" t="s">
        <v>528</v>
      </c>
      <c r="K23" s="23"/>
      <c r="L23" s="147">
        <f>SUM(L16:L22)</f>
        <v>52102</v>
      </c>
      <c r="M23" s="148">
        <f>SUM(M16:M22)</f>
        <v>9840</v>
      </c>
      <c r="N23" s="149">
        <f>SUM(N16:N22)</f>
        <v>7773</v>
      </c>
      <c r="O23" s="150">
        <f>SUM(O16:O21)</f>
        <v>28944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03303</v>
      </c>
      <c r="AB23" s="35">
        <v>23</v>
      </c>
      <c r="AD23" s="172" t="s">
        <v>12</v>
      </c>
      <c r="AE23" s="35" t="s">
        <v>192</v>
      </c>
    </row>
    <row r="24" spans="2:31" ht="15" customHeight="1" thickBot="1">
      <c r="B24" s="411"/>
      <c r="C24" s="408"/>
      <c r="D24" s="10" t="s">
        <v>346</v>
      </c>
      <c r="E24" s="121">
        <f t="shared" si="10"/>
        <v>2089</v>
      </c>
      <c r="F24" s="40">
        <f t="shared" si="11"/>
        <v>710</v>
      </c>
      <c r="H24" s="24"/>
      <c r="I24" s="246" t="s">
        <v>13</v>
      </c>
      <c r="J24" s="22"/>
      <c r="K24" s="22"/>
      <c r="L24" s="123">
        <f>SUM(L7,L23)</f>
        <v>404491</v>
      </c>
      <c r="M24" s="151">
        <f>M23</f>
        <v>9840</v>
      </c>
      <c r="N24" s="152">
        <f>SUM(N15,N23)</f>
        <v>50785</v>
      </c>
      <c r="O24" s="153">
        <f>SUM(O15,O23)</f>
        <v>39649</v>
      </c>
      <c r="P24" s="314">
        <f>SUM(P15,P23)</f>
        <v>231</v>
      </c>
      <c r="V24" s="35" t="s">
        <v>14</v>
      </c>
      <c r="W24" s="170" t="s">
        <v>514</v>
      </c>
      <c r="X24" s="170" t="s">
        <v>15</v>
      </c>
      <c r="Y24" s="35">
        <f ca="1" t="shared" si="1"/>
        <v>8920</v>
      </c>
      <c r="Z24" s="35"/>
      <c r="AA24" s="35" t="str">
        <f ca="1" t="shared" si="0"/>
        <v>03305</v>
      </c>
      <c r="AB24" s="35">
        <v>24</v>
      </c>
      <c r="AD24" s="172" t="s">
        <v>16</v>
      </c>
      <c r="AE24" s="35" t="s">
        <v>193</v>
      </c>
    </row>
    <row r="25" spans="2:31" ht="15" customHeight="1">
      <c r="B25" s="411"/>
      <c r="C25" s="409"/>
      <c r="D25" s="14" t="s">
        <v>528</v>
      </c>
      <c r="E25" s="122">
        <f>SUM(E19:E24)</f>
        <v>14120</v>
      </c>
      <c r="F25" s="40">
        <f>SUM(F19:F24)</f>
        <v>27765</v>
      </c>
      <c r="H25" s="25" t="s">
        <v>479</v>
      </c>
      <c r="I25" s="26"/>
      <c r="J25" s="315"/>
      <c r="K25" s="16"/>
      <c r="L25" s="138">
        <f>Y57</f>
        <v>20164</v>
      </c>
      <c r="M25" s="154" t="s">
        <v>163</v>
      </c>
      <c r="N25" s="155" t="s">
        <v>163</v>
      </c>
      <c r="O25" s="141">
        <f>L25</f>
        <v>20164</v>
      </c>
      <c r="P25" s="316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1787</v>
      </c>
      <c r="Z25" s="35"/>
      <c r="AA25" s="35" t="str">
        <f ca="1" t="shared" si="0"/>
        <v>03321</v>
      </c>
      <c r="AB25" s="35">
        <v>25</v>
      </c>
      <c r="AD25" s="172" t="s">
        <v>19</v>
      </c>
      <c r="AE25" s="35" t="s">
        <v>194</v>
      </c>
    </row>
    <row r="26" spans="2:31" ht="15" customHeight="1" thickBot="1">
      <c r="B26" s="412"/>
      <c r="C26" s="57" t="s">
        <v>161</v>
      </c>
      <c r="D26" s="58"/>
      <c r="E26" s="119">
        <f>E18+E25</f>
        <v>285942</v>
      </c>
      <c r="F26" s="119">
        <f>F18+F25</f>
        <v>144765</v>
      </c>
      <c r="H26" s="27" t="s">
        <v>477</v>
      </c>
      <c r="I26" s="28"/>
      <c r="J26" s="28"/>
      <c r="K26" s="29"/>
      <c r="L26" s="120">
        <f>Y58</f>
        <v>1893</v>
      </c>
      <c r="M26" s="156" t="s">
        <v>163</v>
      </c>
      <c r="N26" s="157">
        <f>L26</f>
        <v>1893</v>
      </c>
      <c r="O26" s="158" t="s">
        <v>163</v>
      </c>
      <c r="P26" s="317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1285</v>
      </c>
      <c r="Z26" s="35"/>
      <c r="AA26" s="35" t="str">
        <f ca="1" t="shared" si="0"/>
        <v>03322</v>
      </c>
      <c r="AB26" s="35">
        <v>26</v>
      </c>
      <c r="AD26" s="172" t="s">
        <v>22</v>
      </c>
      <c r="AE26" s="35" t="s">
        <v>195</v>
      </c>
    </row>
    <row r="27" spans="8:31" ht="15" customHeight="1" thickBot="1">
      <c r="H27" s="399" t="s">
        <v>161</v>
      </c>
      <c r="I27" s="400"/>
      <c r="J27" s="400"/>
      <c r="K27" s="401"/>
      <c r="L27" s="159">
        <f>SUM(L24:L26)</f>
        <v>426548</v>
      </c>
      <c r="M27" s="160">
        <f>SUM(M24:M26)</f>
        <v>9840</v>
      </c>
      <c r="N27" s="161">
        <f>SUM(N24:N26)</f>
        <v>52678</v>
      </c>
      <c r="O27" s="162">
        <f>SUM(O24:O26)</f>
        <v>59813</v>
      </c>
      <c r="P27" s="162">
        <f>SUM(P24:P26)</f>
        <v>231</v>
      </c>
      <c r="V27" s="35" t="s">
        <v>23</v>
      </c>
      <c r="W27" s="170" t="s">
        <v>514</v>
      </c>
      <c r="X27" s="170" t="s">
        <v>24</v>
      </c>
      <c r="Y27" s="35">
        <f ca="1" t="shared" si="1"/>
        <v>39</v>
      </c>
      <c r="Z27" s="35"/>
      <c r="AA27" s="35" t="str">
        <f ca="1" t="shared" si="0"/>
        <v>03366</v>
      </c>
      <c r="AB27" s="35">
        <v>27</v>
      </c>
      <c r="AD27" s="172" t="s">
        <v>25</v>
      </c>
      <c r="AE27" s="35" t="s">
        <v>196</v>
      </c>
    </row>
    <row r="28" spans="6:31" ht="15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2089</v>
      </c>
      <c r="Z28" s="35"/>
      <c r="AA28" s="35" t="str">
        <f ca="1" t="shared" si="0"/>
        <v>03381</v>
      </c>
      <c r="AB28" s="35">
        <v>28</v>
      </c>
      <c r="AD28" s="172" t="s">
        <v>29</v>
      </c>
      <c r="AE28" s="35" t="s">
        <v>197</v>
      </c>
    </row>
    <row r="29" spans="2:31" ht="15" customHeight="1">
      <c r="B29" s="61"/>
      <c r="C29" s="256" t="s">
        <v>320</v>
      </c>
      <c r="D29" s="7"/>
      <c r="E29" s="118">
        <f>E26</f>
        <v>285942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4394</v>
      </c>
      <c r="Z29" s="35"/>
      <c r="AA29" s="35" t="str">
        <f ca="1" t="shared" si="0"/>
        <v>03402</v>
      </c>
      <c r="AB29" s="35">
        <v>29</v>
      </c>
      <c r="AD29" s="172" t="s">
        <v>33</v>
      </c>
      <c r="AE29" s="35" t="s">
        <v>198</v>
      </c>
    </row>
    <row r="30" spans="2:31" ht="15" customHeight="1">
      <c r="B30" s="62"/>
      <c r="C30" s="60" t="s">
        <v>322</v>
      </c>
      <c r="D30" s="8"/>
      <c r="E30" s="40">
        <f>F26</f>
        <v>144765</v>
      </c>
      <c r="F30" s="64"/>
      <c r="L30" s="66" t="s">
        <v>34</v>
      </c>
      <c r="M30" s="143">
        <f aca="true" t="shared" si="12" ref="M30:M39">Y74</f>
        <v>14406</v>
      </c>
      <c r="N30" s="143">
        <f aca="true" t="shared" si="13" ref="N30:N49">Y93</f>
        <v>6132</v>
      </c>
      <c r="O30" s="144">
        <f aca="true" t="shared" si="14" ref="O30:O39">Y113</f>
        <v>20134</v>
      </c>
      <c r="V30" s="35" t="s">
        <v>35</v>
      </c>
      <c r="W30" s="170" t="s">
        <v>514</v>
      </c>
      <c r="X30" s="170" t="s">
        <v>36</v>
      </c>
      <c r="Y30" s="35">
        <f ca="1" t="shared" si="1"/>
        <v>106764</v>
      </c>
      <c r="Z30" s="35"/>
      <c r="AA30" s="35" t="str">
        <f ca="1" t="shared" si="0"/>
        <v>03441</v>
      </c>
      <c r="AB30" s="35">
        <v>30</v>
      </c>
      <c r="AD30" s="172" t="s">
        <v>37</v>
      </c>
      <c r="AE30" s="35" t="s">
        <v>199</v>
      </c>
    </row>
    <row r="31" spans="2:31" ht="15" customHeight="1">
      <c r="B31" s="63"/>
      <c r="C31" s="60" t="s">
        <v>298</v>
      </c>
      <c r="D31" s="8"/>
      <c r="E31" s="40">
        <f>O50</f>
        <v>24369</v>
      </c>
      <c r="F31" s="64"/>
      <c r="L31" s="66" t="s">
        <v>397</v>
      </c>
      <c r="M31" s="143">
        <f t="shared" si="12"/>
        <v>75</v>
      </c>
      <c r="N31" s="143">
        <f t="shared" si="13"/>
        <v>52</v>
      </c>
      <c r="O31" s="144">
        <f t="shared" si="14"/>
        <v>159</v>
      </c>
      <c r="V31" s="35" t="s">
        <v>38</v>
      </c>
      <c r="W31" s="170" t="s">
        <v>514</v>
      </c>
      <c r="X31" s="170" t="s">
        <v>39</v>
      </c>
      <c r="Y31" s="35">
        <f ca="1" t="shared" si="1"/>
        <v>3137</v>
      </c>
      <c r="Z31" s="35"/>
      <c r="AA31" s="35" t="str">
        <f ca="1" t="shared" si="0"/>
        <v>03461</v>
      </c>
      <c r="AB31" s="35">
        <v>31</v>
      </c>
      <c r="AD31" s="172" t="s">
        <v>40</v>
      </c>
      <c r="AE31" s="35" t="s">
        <v>200</v>
      </c>
    </row>
    <row r="32" spans="2:31" ht="15" customHeight="1" thickBot="1">
      <c r="B32" s="396" t="s">
        <v>41</v>
      </c>
      <c r="C32" s="397"/>
      <c r="D32" s="398"/>
      <c r="E32" s="119">
        <f>SUM(E29:E31)</f>
        <v>455076</v>
      </c>
      <c r="F32" s="64"/>
      <c r="L32" s="66" t="s">
        <v>399</v>
      </c>
      <c r="M32" s="143">
        <f t="shared" si="12"/>
        <v>1004</v>
      </c>
      <c r="N32" s="143">
        <f t="shared" si="13"/>
        <v>635</v>
      </c>
      <c r="O32" s="144">
        <f t="shared" si="14"/>
        <v>1594</v>
      </c>
      <c r="V32" s="35" t="s">
        <v>42</v>
      </c>
      <c r="W32" s="170" t="s">
        <v>514</v>
      </c>
      <c r="X32" s="170" t="s">
        <v>43</v>
      </c>
      <c r="Y32" s="35">
        <f ca="1" t="shared" si="1"/>
        <v>2050</v>
      </c>
      <c r="Z32" s="35"/>
      <c r="AA32" s="35" t="str">
        <f ca="1" t="shared" si="0"/>
        <v>03482</v>
      </c>
      <c r="AB32" s="35">
        <v>32</v>
      </c>
      <c r="AD32" s="172" t="s">
        <v>44</v>
      </c>
      <c r="AE32" s="35" t="s">
        <v>201</v>
      </c>
    </row>
    <row r="33" spans="12:31" ht="15" customHeight="1">
      <c r="L33" s="66" t="s">
        <v>401</v>
      </c>
      <c r="M33" s="143">
        <f t="shared" si="12"/>
        <v>534</v>
      </c>
      <c r="N33" s="143">
        <f t="shared" si="13"/>
        <v>8864</v>
      </c>
      <c r="O33" s="144">
        <f t="shared" si="14"/>
        <v>1335</v>
      </c>
      <c r="V33" s="35" t="s">
        <v>45</v>
      </c>
      <c r="W33" s="170" t="s">
        <v>514</v>
      </c>
      <c r="X33" s="170" t="s">
        <v>46</v>
      </c>
      <c r="Y33" s="35">
        <f ca="1" t="shared" si="1"/>
        <v>2</v>
      </c>
      <c r="Z33" s="35"/>
      <c r="AA33" s="35" t="str">
        <f ca="1" t="shared" si="0"/>
        <v>03483</v>
      </c>
      <c r="AB33" s="35">
        <v>33</v>
      </c>
      <c r="AD33" s="172" t="s">
        <v>47</v>
      </c>
      <c r="AE33" s="35" t="s">
        <v>202</v>
      </c>
    </row>
    <row r="34" spans="12:31" ht="15" customHeight="1">
      <c r="L34" s="66" t="s">
        <v>403</v>
      </c>
      <c r="M34" s="143">
        <f t="shared" si="12"/>
        <v>2972</v>
      </c>
      <c r="N34" s="143">
        <f t="shared" si="13"/>
        <v>7434</v>
      </c>
      <c r="O34" s="144">
        <f t="shared" si="14"/>
        <v>914</v>
      </c>
      <c r="V34" s="35" t="s">
        <v>48</v>
      </c>
      <c r="W34" s="170" t="s">
        <v>514</v>
      </c>
      <c r="X34" s="170" t="s">
        <v>49</v>
      </c>
      <c r="Y34" s="35">
        <f ca="1" t="shared" si="1"/>
        <v>653</v>
      </c>
      <c r="Z34" s="35"/>
      <c r="AA34" s="35" t="str">
        <f ca="1" t="shared" si="0"/>
        <v>03484</v>
      </c>
      <c r="AB34" s="35">
        <v>34</v>
      </c>
      <c r="AD34" s="172" t="s">
        <v>50</v>
      </c>
      <c r="AE34" s="35" t="s">
        <v>203</v>
      </c>
    </row>
    <row r="35" spans="12:31" ht="15" customHeight="1">
      <c r="L35" s="66" t="s">
        <v>162</v>
      </c>
      <c r="M35" s="143">
        <f t="shared" si="12"/>
        <v>479</v>
      </c>
      <c r="N35" s="143">
        <f t="shared" si="13"/>
        <v>2821</v>
      </c>
      <c r="O35" s="144">
        <f t="shared" si="14"/>
        <v>18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03485</v>
      </c>
      <c r="AB35" s="35">
        <v>35</v>
      </c>
      <c r="AD35" s="172" t="s">
        <v>53</v>
      </c>
      <c r="AE35" s="35" t="s">
        <v>204</v>
      </c>
    </row>
    <row r="36" spans="2:31" ht="15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収集ごみ（混合ごみ＋可燃ごみ＋不燃ごみ＋資源ごみ＋粗大ごみ＋その他）＝388,822t/年</v>
      </c>
      <c r="C36" s="248"/>
      <c r="L36" s="66" t="s">
        <v>406</v>
      </c>
      <c r="M36" s="143">
        <f t="shared" si="12"/>
        <v>49</v>
      </c>
      <c r="N36" s="143">
        <f t="shared" si="13"/>
        <v>246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23430</v>
      </c>
      <c r="Z36" s="35"/>
      <c r="AA36" s="35" t="str">
        <f ca="1" t="shared" si="0"/>
        <v>03501</v>
      </c>
      <c r="AB36" s="35">
        <v>36</v>
      </c>
      <c r="AD36" s="172" t="s">
        <v>56</v>
      </c>
      <c r="AE36" s="35" t="s">
        <v>205</v>
      </c>
    </row>
    <row r="37" spans="2:31" ht="15" customHeight="1">
      <c r="B37" s="46" t="str">
        <f>"計画収集量（収集ごみ＋直接搬入ごみ）＝"&amp;TEXT(E18+E25+F18+F25,"#,##0")&amp;"t/年"</f>
        <v>計画収集量（収集ごみ＋直接搬入ごみ）＝430,707t/年</v>
      </c>
      <c r="L37" s="66" t="s">
        <v>57</v>
      </c>
      <c r="M37" s="143">
        <f t="shared" si="12"/>
        <v>465</v>
      </c>
      <c r="N37" s="143">
        <f t="shared" si="13"/>
        <v>2837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2612</v>
      </c>
      <c r="Z37" s="35"/>
      <c r="AA37" s="35" t="str">
        <f ca="1" t="shared" si="0"/>
        <v>03503</v>
      </c>
      <c r="AB37" s="35">
        <v>37</v>
      </c>
      <c r="AD37" s="172" t="s">
        <v>60</v>
      </c>
      <c r="AE37" s="35" t="s">
        <v>206</v>
      </c>
    </row>
    <row r="38" spans="2:31" ht="15" customHeight="1">
      <c r="B38" s="47" t="str">
        <f>"ごみ総排出量（計画収集量＋集団回収量）＝"&amp;TEXT(E32,"#,###0")&amp;"t/年"</f>
        <v>ごみ総排出量（計画収集量＋集団回収量）＝455,076t/年</v>
      </c>
      <c r="L38" s="66" t="s">
        <v>61</v>
      </c>
      <c r="M38" s="143">
        <f t="shared" si="12"/>
        <v>0</v>
      </c>
      <c r="N38" s="143">
        <f t="shared" si="13"/>
        <v>0</v>
      </c>
      <c r="O38" s="144">
        <f t="shared" si="14"/>
        <v>2</v>
      </c>
      <c r="V38" s="35" t="s">
        <v>62</v>
      </c>
      <c r="W38" s="170" t="s">
        <v>514</v>
      </c>
      <c r="X38" s="170" t="s">
        <v>63</v>
      </c>
      <c r="Y38" s="35">
        <f ca="1" t="shared" si="1"/>
        <v>952</v>
      </c>
      <c r="Z38" s="35"/>
      <c r="AA38" s="35" t="str">
        <f ca="1" t="shared" si="0"/>
        <v>03506</v>
      </c>
      <c r="AB38" s="35">
        <v>38</v>
      </c>
      <c r="AD38" s="172" t="s">
        <v>64</v>
      </c>
      <c r="AE38" s="35" t="s">
        <v>207</v>
      </c>
    </row>
    <row r="39" spans="2:31" ht="15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ごみ処理量（直接最終処分量＋直接焼却量＋焼却以外の中間処理量＋直接資源化量）＝426,548t/年</v>
      </c>
      <c r="L39" s="66" t="s">
        <v>412</v>
      </c>
      <c r="M39" s="143">
        <f t="shared" si="12"/>
        <v>0</v>
      </c>
      <c r="N39" s="143">
        <f t="shared" si="13"/>
        <v>170</v>
      </c>
      <c r="O39" s="144">
        <f t="shared" si="14"/>
        <v>196</v>
      </c>
      <c r="V39" s="35" t="s">
        <v>65</v>
      </c>
      <c r="W39" s="170" t="s">
        <v>514</v>
      </c>
      <c r="X39" s="170" t="s">
        <v>66</v>
      </c>
      <c r="Y39" s="35">
        <f ca="1" t="shared" si="1"/>
        <v>61</v>
      </c>
      <c r="Z39" s="35"/>
      <c r="AA39" s="35" t="str">
        <f ca="1" t="shared" si="0"/>
        <v>03507</v>
      </c>
      <c r="AB39" s="35">
        <v>39</v>
      </c>
      <c r="AD39" s="172" t="s">
        <v>67</v>
      </c>
      <c r="AE39" s="35" t="s">
        <v>208</v>
      </c>
    </row>
    <row r="40" spans="2:31" ht="15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１人１日あたりごみ排出量（ごみ総排出量/総人口）＝943g/人日</v>
      </c>
      <c r="L40" s="66" t="s">
        <v>414</v>
      </c>
      <c r="M40" s="130" t="s">
        <v>163</v>
      </c>
      <c r="N40" s="143">
        <f t="shared" si="13"/>
        <v>818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710</v>
      </c>
      <c r="Z40" s="35"/>
      <c r="AA40" s="35" t="str">
        <f ca="1" t="shared" si="0"/>
        <v>03524</v>
      </c>
      <c r="AB40" s="35">
        <v>40</v>
      </c>
      <c r="AD40" s="172" t="s">
        <v>70</v>
      </c>
      <c r="AE40" s="35" t="s">
        <v>209</v>
      </c>
    </row>
    <row r="41" spans="2:31" ht="15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リサイクル率（[資源化量合計＋集団回収量]/[ごみ処理量＋集団回収量]）＝18.67％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15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中間処理による減量化量（施設処理量-施設処理後資源化量-施設処理後残渣処分量）＝314,057t/年</v>
      </c>
      <c r="L42" s="66" t="s">
        <v>418</v>
      </c>
      <c r="M42" s="130" t="s">
        <v>163</v>
      </c>
      <c r="N42" s="143">
        <f t="shared" si="13"/>
        <v>9492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352389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15" customHeight="1">
      <c r="L43" s="66" t="s">
        <v>74</v>
      </c>
      <c r="M43" s="130" t="s">
        <v>163</v>
      </c>
      <c r="N43" s="143">
        <f t="shared" si="13"/>
        <v>0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7216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15" customHeight="1">
      <c r="L44" s="66" t="s">
        <v>77</v>
      </c>
      <c r="M44" s="130" t="s">
        <v>163</v>
      </c>
      <c r="N44" s="143">
        <f t="shared" si="13"/>
        <v>14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270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15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15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15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15" customHeight="1">
      <c r="K48" s="48"/>
      <c r="L48" s="67" t="s">
        <v>87</v>
      </c>
      <c r="M48" s="143">
        <f>Y91</f>
        <v>9</v>
      </c>
      <c r="N48" s="143">
        <f t="shared" si="13"/>
        <v>3</v>
      </c>
      <c r="O48" s="144">
        <f>Y130</f>
        <v>2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2354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15" customHeight="1" thickBot="1">
      <c r="L49" s="68" t="s">
        <v>365</v>
      </c>
      <c r="M49" s="146">
        <f>Y92</f>
        <v>171</v>
      </c>
      <c r="N49" s="143">
        <f t="shared" si="13"/>
        <v>131</v>
      </c>
      <c r="O49" s="163">
        <f>Y131</f>
        <v>15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15" customHeight="1" thickBot="1">
      <c r="L50" s="31" t="s">
        <v>161</v>
      </c>
      <c r="M50" s="152">
        <f>SUM(M30:M49)</f>
        <v>20164</v>
      </c>
      <c r="N50" s="152">
        <f>SUM(N30:N49)</f>
        <v>39649</v>
      </c>
      <c r="O50" s="153">
        <f>SUM(O30:O49)</f>
        <v>24369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17689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15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4323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16.5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15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71</v>
      </c>
      <c r="Z53" s="35"/>
      <c r="AA53" s="35">
        <f ca="1" t="shared" si="0"/>
        <v>0</v>
      </c>
      <c r="AB53" s="35">
        <v>53</v>
      </c>
      <c r="AD53" s="172" t="s">
        <v>639</v>
      </c>
      <c r="AE53" s="35" t="s">
        <v>632</v>
      </c>
    </row>
    <row r="54" spans="21:28" ht="15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3</v>
      </c>
      <c r="Z54" s="35"/>
      <c r="AA54" s="35">
        <f ca="1" t="shared" si="0"/>
        <v>0</v>
      </c>
      <c r="AB54" s="35">
        <v>54</v>
      </c>
    </row>
    <row r="55" spans="21:28" ht="15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30016</v>
      </c>
      <c r="Z55" s="35"/>
      <c r="AA55" s="35">
        <f ca="1" t="shared" si="0"/>
        <v>0</v>
      </c>
      <c r="AB55" s="35">
        <v>55</v>
      </c>
    </row>
    <row r="56" spans="21:28" ht="15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0</v>
      </c>
      <c r="Z56" s="35"/>
      <c r="AA56" s="35">
        <f ca="1" t="shared" si="0"/>
        <v>0</v>
      </c>
      <c r="AB56" s="35">
        <v>56</v>
      </c>
    </row>
    <row r="57" spans="22:28" ht="15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20164</v>
      </c>
      <c r="Z57" s="35"/>
      <c r="AA57" s="35">
        <f ca="1" t="shared" si="0"/>
        <v>0</v>
      </c>
      <c r="AB57" s="35">
        <v>57</v>
      </c>
    </row>
    <row r="58" spans="22:28" ht="15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1893</v>
      </c>
      <c r="Z58" s="35"/>
      <c r="AA58" s="35">
        <f ca="1" t="shared" si="0"/>
        <v>0</v>
      </c>
      <c r="AB58" s="35">
        <v>58</v>
      </c>
    </row>
    <row r="59" spans="21:28" ht="15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43012</v>
      </c>
      <c r="Z59" s="35"/>
      <c r="AA59" s="35">
        <f ca="1" t="shared" si="0"/>
        <v>0</v>
      </c>
      <c r="AB59" s="35">
        <v>59</v>
      </c>
    </row>
    <row r="60" spans="21:28" ht="13.5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5863</v>
      </c>
      <c r="Z60" s="35"/>
      <c r="AA60" s="35">
        <f ca="1" t="shared" si="0"/>
        <v>0</v>
      </c>
      <c r="AB60" s="35">
        <v>60</v>
      </c>
    </row>
    <row r="61" spans="21:28" ht="13.5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13.5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13.5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13.5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13.5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1910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13.5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0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13.5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10705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13.5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3982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13.5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718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13.5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13.5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71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13.5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3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13.5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24170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13.5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14406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13.5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75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13.5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1004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13.5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534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13.5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2972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13.5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479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13.5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49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13.5" hidden="1">
      <c r="U81" s="1" t="s">
        <v>108</v>
      </c>
      <c r="V81" s="35" t="s">
        <v>408</v>
      </c>
      <c r="W81" s="318" t="s">
        <v>255</v>
      </c>
      <c r="X81" s="171" t="s">
        <v>100</v>
      </c>
      <c r="Y81" s="35">
        <f ca="1" t="shared" si="15"/>
        <v>465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13.5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13.5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0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13.5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13.5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13.5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13.5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13.5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13.5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13.5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13.5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9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13.5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171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13.5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6132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13.5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52</v>
      </c>
      <c r="AA94" s="35">
        <f ca="1" t="shared" si="16"/>
        <v>0</v>
      </c>
      <c r="AB94" s="35">
        <v>94</v>
      </c>
      <c r="AC94" s="1"/>
      <c r="AE94" s="1"/>
    </row>
    <row r="95" spans="21:31" ht="13.5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635</v>
      </c>
      <c r="AA95" s="35">
        <f ca="1" t="shared" si="16"/>
        <v>0</v>
      </c>
      <c r="AB95" s="35">
        <v>95</v>
      </c>
      <c r="AC95" s="1"/>
      <c r="AE95" s="1"/>
    </row>
    <row r="96" spans="21:31" ht="13.5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8864</v>
      </c>
      <c r="AA96" s="35">
        <f ca="1" t="shared" si="16"/>
        <v>0</v>
      </c>
      <c r="AB96" s="35">
        <v>96</v>
      </c>
      <c r="AC96" s="1"/>
      <c r="AE96" s="1"/>
    </row>
    <row r="97" spans="21:31" ht="13.5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7434</v>
      </c>
      <c r="AA97" s="35">
        <f ca="1" t="shared" si="16"/>
        <v>0</v>
      </c>
      <c r="AB97" s="35">
        <v>97</v>
      </c>
      <c r="AC97" s="1"/>
      <c r="AE97" s="1"/>
    </row>
    <row r="98" spans="21:31" ht="13.5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2821</v>
      </c>
      <c r="AA98" s="35">
        <f ca="1" t="shared" si="16"/>
        <v>0</v>
      </c>
      <c r="AB98" s="35">
        <v>98</v>
      </c>
      <c r="AC98" s="1"/>
      <c r="AE98" s="1"/>
    </row>
    <row r="99" spans="21:31" ht="13.5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246</v>
      </c>
      <c r="AA99" s="35">
        <f ca="1" t="shared" si="16"/>
        <v>0</v>
      </c>
      <c r="AB99" s="35">
        <v>99</v>
      </c>
      <c r="AC99" s="1"/>
      <c r="AE99" s="1"/>
    </row>
    <row r="100" spans="21:31" ht="13.5" hidden="1">
      <c r="U100" s="1" t="s">
        <v>254</v>
      </c>
      <c r="V100" s="35" t="s">
        <v>408</v>
      </c>
      <c r="W100" s="318" t="s">
        <v>255</v>
      </c>
      <c r="X100" s="171" t="s">
        <v>120</v>
      </c>
      <c r="Y100" s="35">
        <f ca="1" t="shared" si="17"/>
        <v>2837</v>
      </c>
      <c r="AA100" s="35">
        <f ca="1" t="shared" si="16"/>
        <v>0</v>
      </c>
      <c r="AB100" s="35">
        <v>100</v>
      </c>
      <c r="AC100" s="1"/>
      <c r="AE100" s="1"/>
    </row>
    <row r="101" spans="21:31" ht="13.5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0</v>
      </c>
      <c r="AA101" s="35">
        <f ca="1" t="shared" si="16"/>
        <v>0</v>
      </c>
      <c r="AB101" s="35">
        <v>101</v>
      </c>
      <c r="AC101" s="1"/>
      <c r="AE101" s="1"/>
    </row>
    <row r="102" spans="21:31" ht="13.5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170</v>
      </c>
      <c r="AA102" s="35">
        <f ca="1" t="shared" si="16"/>
        <v>0</v>
      </c>
      <c r="AB102" s="35">
        <v>102</v>
      </c>
      <c r="AC102" s="1"/>
      <c r="AE102" s="1"/>
    </row>
    <row r="103" spans="21:31" ht="13.5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818</v>
      </c>
      <c r="AA103" s="35">
        <f ca="1" t="shared" si="16"/>
        <v>0</v>
      </c>
      <c r="AB103" s="35">
        <v>103</v>
      </c>
      <c r="AC103" s="1"/>
      <c r="AE103" s="1"/>
    </row>
    <row r="104" spans="21:31" ht="13.5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13.5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9492</v>
      </c>
      <c r="AA105" s="35">
        <f ca="1" t="shared" si="16"/>
        <v>0</v>
      </c>
      <c r="AB105" s="35">
        <v>105</v>
      </c>
      <c r="AC105" s="1"/>
      <c r="AE105" s="1"/>
    </row>
    <row r="106" spans="21:31" ht="13.5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13.5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14</v>
      </c>
      <c r="AA107" s="35">
        <f ca="1" t="shared" si="16"/>
        <v>0</v>
      </c>
      <c r="AB107" s="35">
        <v>107</v>
      </c>
      <c r="AC107" s="1"/>
      <c r="AE107" s="1"/>
    </row>
    <row r="108" spans="21:31" ht="13.5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13.5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13.5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13.5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3</v>
      </c>
      <c r="AA111" s="35">
        <f ca="1" t="shared" si="16"/>
        <v>0</v>
      </c>
      <c r="AB111" s="35">
        <v>111</v>
      </c>
      <c r="AC111" s="1"/>
      <c r="AE111" s="1"/>
    </row>
    <row r="112" spans="21:31" ht="13.5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131</v>
      </c>
      <c r="AA112" s="35">
        <f ca="1" t="shared" si="16"/>
        <v>0</v>
      </c>
      <c r="AB112" s="35">
        <v>112</v>
      </c>
      <c r="AC112" s="1"/>
      <c r="AE112" s="1"/>
    </row>
    <row r="113" spans="21:31" ht="13.5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20134</v>
      </c>
      <c r="AA113" s="35">
        <f ca="1" t="shared" si="16"/>
        <v>0</v>
      </c>
      <c r="AB113" s="35">
        <v>113</v>
      </c>
      <c r="AC113" s="1"/>
      <c r="AE113" s="1"/>
    </row>
    <row r="114" spans="21:31" ht="13.5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159</v>
      </c>
      <c r="AA114" s="35">
        <f ca="1" t="shared" si="16"/>
        <v>0</v>
      </c>
      <c r="AB114" s="35">
        <v>114</v>
      </c>
      <c r="AC114" s="1"/>
      <c r="AE114" s="1"/>
    </row>
    <row r="115" spans="21:31" ht="13.5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1594</v>
      </c>
      <c r="AA115" s="35">
        <f ca="1" t="shared" si="16"/>
        <v>0</v>
      </c>
      <c r="AB115" s="35">
        <v>115</v>
      </c>
      <c r="AC115" s="1"/>
      <c r="AE115" s="1"/>
    </row>
    <row r="116" spans="21:31" ht="13.5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1335</v>
      </c>
      <c r="AA116" s="35">
        <f ca="1" t="shared" si="16"/>
        <v>0</v>
      </c>
      <c r="AB116" s="35">
        <v>116</v>
      </c>
      <c r="AC116" s="1"/>
      <c r="AE116" s="1"/>
    </row>
    <row r="117" spans="21:31" ht="13.5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914</v>
      </c>
      <c r="AA117" s="35">
        <f ca="1" t="shared" si="16"/>
        <v>0</v>
      </c>
      <c r="AB117" s="35">
        <v>117</v>
      </c>
      <c r="AC117" s="1"/>
      <c r="AE117" s="1"/>
    </row>
    <row r="118" spans="21:31" ht="13.5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18</v>
      </c>
      <c r="AA118" s="35">
        <f ca="1" t="shared" si="16"/>
        <v>0</v>
      </c>
      <c r="AB118" s="35">
        <v>118</v>
      </c>
      <c r="AC118" s="1"/>
      <c r="AE118" s="1"/>
    </row>
    <row r="119" spans="21:31" ht="13.5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13.5" hidden="1">
      <c r="U120" s="1" t="s">
        <v>132</v>
      </c>
      <c r="V120" s="35" t="s">
        <v>408</v>
      </c>
      <c r="W120" s="318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13.5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2</v>
      </c>
      <c r="AA121" s="35">
        <f ca="1" t="shared" si="16"/>
        <v>0</v>
      </c>
      <c r="AB121" s="35">
        <v>121</v>
      </c>
      <c r="AC121" s="1"/>
      <c r="AE121" s="1"/>
    </row>
    <row r="122" spans="21:31" ht="13.5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196</v>
      </c>
      <c r="AA122" s="35">
        <f ca="1" t="shared" si="16"/>
        <v>0</v>
      </c>
      <c r="AB122" s="35">
        <v>122</v>
      </c>
      <c r="AC122" s="1"/>
      <c r="AE122" s="1"/>
    </row>
    <row r="123" spans="21:31" ht="13.5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13.5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13.5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13.5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13.5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13.5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13.5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13.5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2</v>
      </c>
      <c r="AA130" s="35">
        <f ca="1" t="shared" si="16"/>
        <v>0</v>
      </c>
      <c r="AB130" s="35">
        <v>130</v>
      </c>
      <c r="AC130" s="1"/>
      <c r="AE130" s="1"/>
    </row>
    <row r="131" spans="21:31" ht="13.5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15</v>
      </c>
      <c r="AA131" s="35">
        <f ca="1" t="shared" si="16"/>
        <v>0</v>
      </c>
      <c r="AB131" s="35">
        <v>131</v>
      </c>
      <c r="AC131" s="1"/>
      <c r="AE131" s="1"/>
    </row>
    <row r="132" spans="27:28" ht="13.5" hidden="1">
      <c r="AA132" s="35">
        <f ca="1" t="shared" si="16"/>
        <v>0</v>
      </c>
      <c r="AB132" s="35">
        <v>132</v>
      </c>
    </row>
    <row r="133" spans="22:28" ht="13.5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90</v>
      </c>
      <c r="AA133" s="35">
        <f ca="1" t="shared" si="18" ref="AA133:AA196">INDIRECT($W$6&amp;"!"&amp;"B"&amp;ROW(B133))</f>
        <v>0</v>
      </c>
      <c r="AB133" s="35">
        <v>133</v>
      </c>
    </row>
    <row r="134" spans="27:28" ht="13.5" hidden="1">
      <c r="AA134" s="35">
        <f ca="1" t="shared" si="18"/>
        <v>0</v>
      </c>
      <c r="AB134" s="35">
        <v>134</v>
      </c>
    </row>
    <row r="135" spans="21:28" ht="13.5" hidden="1">
      <c r="U135" s="1" t="s">
        <v>633</v>
      </c>
      <c r="V135" s="35" t="s">
        <v>543</v>
      </c>
      <c r="W135" s="170" t="s">
        <v>72</v>
      </c>
      <c r="X135" s="35" t="s">
        <v>640</v>
      </c>
      <c r="Y135" s="35">
        <f aca="true" ca="1" t="shared" si="19" ref="Y135:Y142">IF(Y$2=0,INDIRECT(W135&amp;"!"&amp;X135&amp;$AB$2),0)</f>
        <v>231</v>
      </c>
      <c r="AA135" s="35">
        <f ca="1" t="shared" si="18"/>
        <v>0</v>
      </c>
      <c r="AB135" s="35">
        <v>135</v>
      </c>
    </row>
    <row r="136" spans="21:28" ht="13.5" hidden="1">
      <c r="U136" s="1" t="s">
        <v>633</v>
      </c>
      <c r="V136" s="35" t="s">
        <v>634</v>
      </c>
      <c r="W136" s="170" t="s">
        <v>72</v>
      </c>
      <c r="X136" s="35" t="s">
        <v>641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13.5" hidden="1">
      <c r="U137" s="1" t="s">
        <v>633</v>
      </c>
      <c r="V137" s="35" t="s">
        <v>307</v>
      </c>
      <c r="W137" s="170" t="s">
        <v>72</v>
      </c>
      <c r="X137" s="35" t="s">
        <v>642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13.5" hidden="1">
      <c r="U138" s="1" t="s">
        <v>633</v>
      </c>
      <c r="V138" s="35" t="s">
        <v>308</v>
      </c>
      <c r="W138" s="170" t="s">
        <v>72</v>
      </c>
      <c r="X138" s="35" t="s">
        <v>643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13.5" hidden="1">
      <c r="U139" s="1" t="s">
        <v>633</v>
      </c>
      <c r="V139" s="35" t="s">
        <v>310</v>
      </c>
      <c r="W139" s="170" t="s">
        <v>72</v>
      </c>
      <c r="X139" s="35" t="s">
        <v>644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13.5" hidden="1">
      <c r="U140" s="1" t="s">
        <v>633</v>
      </c>
      <c r="V140" s="35" t="s">
        <v>635</v>
      </c>
      <c r="W140" s="170" t="s">
        <v>72</v>
      </c>
      <c r="X140" s="35" t="s">
        <v>645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13.5" hidden="1">
      <c r="U141" s="1" t="s">
        <v>633</v>
      </c>
      <c r="V141" s="35" t="s">
        <v>313</v>
      </c>
      <c r="W141" s="170" t="s">
        <v>72</v>
      </c>
      <c r="X141" s="35" t="s">
        <v>646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13.5" hidden="1">
      <c r="U142" s="1" t="s">
        <v>633</v>
      </c>
      <c r="V142" s="35" t="s">
        <v>636</v>
      </c>
      <c r="W142" s="170" t="s">
        <v>72</v>
      </c>
      <c r="X142" s="35" t="s">
        <v>647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13.5" hidden="1">
      <c r="U143" s="1" t="s">
        <v>633</v>
      </c>
      <c r="V143" s="35" t="s">
        <v>637</v>
      </c>
      <c r="W143" s="170" t="s">
        <v>72</v>
      </c>
      <c r="X143" s="35" t="s">
        <v>648</v>
      </c>
      <c r="Y143" s="35">
        <f ca="1">IF(Y$2=0,INDIRECT(W143&amp;"!"&amp;X143&amp;$AB$2),0)</f>
        <v>231</v>
      </c>
      <c r="AA143" s="35">
        <f ca="1" t="shared" si="18"/>
        <v>0</v>
      </c>
      <c r="AB143" s="35">
        <v>143</v>
      </c>
    </row>
    <row r="144" spans="21:28" ht="13.5" hidden="1">
      <c r="U144" s="1" t="s">
        <v>633</v>
      </c>
      <c r="V144" s="35" t="s">
        <v>638</v>
      </c>
      <c r="AA144" s="35">
        <f ca="1" t="shared" si="18"/>
        <v>0</v>
      </c>
      <c r="AB144" s="35">
        <v>144</v>
      </c>
    </row>
    <row r="145" spans="26:31" ht="13.5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13.5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13.5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13.5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13.5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13.5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13.5" hidden="1">
      <c r="AA308" s="35">
        <f ca="1" t="shared" si="21"/>
        <v>0</v>
      </c>
      <c r="AB308" s="35">
        <v>308</v>
      </c>
    </row>
    <row r="309" spans="27:28" ht="13.5" hidden="1">
      <c r="AA309" s="35">
        <f ca="1" t="shared" si="21"/>
        <v>0</v>
      </c>
      <c r="AB309" s="35">
        <v>309</v>
      </c>
    </row>
    <row r="310" spans="27:28" ht="13.5" hidden="1">
      <c r="AA310" s="35">
        <f ca="1" t="shared" si="21"/>
        <v>0</v>
      </c>
      <c r="AB310" s="35">
        <v>310</v>
      </c>
    </row>
    <row r="311" spans="27:28" ht="13.5" hidden="1">
      <c r="AA311" s="35">
        <f ca="1" t="shared" si="21"/>
        <v>0</v>
      </c>
      <c r="AB311" s="35">
        <v>311</v>
      </c>
    </row>
    <row r="312" spans="27:28" ht="13.5" hidden="1">
      <c r="AA312" s="35">
        <f ca="1" t="shared" si="21"/>
        <v>0</v>
      </c>
      <c r="AB312" s="35">
        <v>312</v>
      </c>
    </row>
    <row r="313" spans="27:28" ht="13.5" hidden="1">
      <c r="AA313" s="35">
        <f ca="1" t="shared" si="21"/>
        <v>0</v>
      </c>
      <c r="AB313" s="35">
        <v>313</v>
      </c>
    </row>
    <row r="314" spans="27:28" ht="13.5" hidden="1">
      <c r="AA314" s="35">
        <f ca="1" t="shared" si="21"/>
        <v>0</v>
      </c>
      <c r="AB314" s="35">
        <v>314</v>
      </c>
    </row>
    <row r="315" spans="27:28" ht="13.5" hidden="1">
      <c r="AA315" s="35">
        <f ca="1" t="shared" si="21"/>
        <v>0</v>
      </c>
      <c r="AB315" s="35">
        <v>315</v>
      </c>
    </row>
    <row r="316" spans="27:28" ht="13.5" hidden="1">
      <c r="AA316" s="35">
        <f ca="1" t="shared" si="21"/>
        <v>0</v>
      </c>
      <c r="AB316" s="35">
        <v>316</v>
      </c>
    </row>
    <row r="317" spans="27:28" ht="13.5" hidden="1">
      <c r="AA317" s="35">
        <f ca="1" t="shared" si="21"/>
        <v>0</v>
      </c>
      <c r="AB317" s="35">
        <v>317</v>
      </c>
    </row>
    <row r="318" spans="27:28" ht="13.5" hidden="1">
      <c r="AA318" s="35">
        <f ca="1" t="shared" si="21"/>
        <v>0</v>
      </c>
      <c r="AB318" s="35">
        <v>318</v>
      </c>
    </row>
    <row r="319" spans="27:28" ht="13.5" hidden="1">
      <c r="AA319" s="35">
        <f ca="1" t="shared" si="21"/>
        <v>0</v>
      </c>
      <c r="AB319" s="35">
        <v>319</v>
      </c>
    </row>
    <row r="320" spans="27:28" ht="13.5" hidden="1">
      <c r="AA320" s="35">
        <f ca="1" t="shared" si="21"/>
        <v>0</v>
      </c>
      <c r="AB320" s="35">
        <v>320</v>
      </c>
    </row>
    <row r="321" spans="27:28" ht="13.5" hidden="1">
      <c r="AA321" s="35">
        <f ca="1" t="shared" si="21"/>
        <v>0</v>
      </c>
      <c r="AB321" s="35">
        <v>321</v>
      </c>
    </row>
    <row r="322" spans="27:28" ht="13.5" hidden="1">
      <c r="AA322" s="35">
        <f ca="1" t="shared" si="21"/>
        <v>0</v>
      </c>
      <c r="AB322" s="35">
        <v>322</v>
      </c>
    </row>
    <row r="323" spans="27:28" ht="13.5" hidden="1">
      <c r="AA323" s="35">
        <f ca="1" t="shared" si="21"/>
        <v>0</v>
      </c>
      <c r="AB323" s="35">
        <v>323</v>
      </c>
    </row>
    <row r="324" spans="27:28" ht="13.5" hidden="1">
      <c r="AA324" s="35">
        <f ca="1" t="shared" si="21"/>
        <v>0</v>
      </c>
      <c r="AB324" s="35">
        <v>324</v>
      </c>
    </row>
    <row r="325" spans="27:28" ht="13.5" hidden="1">
      <c r="AA325" s="35">
        <f ca="1" t="shared" si="22" ref="AA325:AA388">INDIRECT($W$6&amp;"!"&amp;"B"&amp;ROW(B325))</f>
        <v>0</v>
      </c>
      <c r="AB325" s="35">
        <v>325</v>
      </c>
    </row>
    <row r="326" spans="27:28" ht="13.5" hidden="1">
      <c r="AA326" s="35">
        <f ca="1" t="shared" si="22"/>
        <v>0</v>
      </c>
      <c r="AB326" s="35">
        <v>326</v>
      </c>
    </row>
    <row r="327" spans="27:28" ht="13.5" hidden="1">
      <c r="AA327" s="35">
        <f ca="1" t="shared" si="22"/>
        <v>0</v>
      </c>
      <c r="AB327" s="35">
        <v>327</v>
      </c>
    </row>
    <row r="328" spans="27:28" ht="13.5" hidden="1">
      <c r="AA328" s="35">
        <f ca="1" t="shared" si="22"/>
        <v>0</v>
      </c>
      <c r="AB328" s="35">
        <v>328</v>
      </c>
    </row>
    <row r="329" spans="27:28" ht="13.5" hidden="1">
      <c r="AA329" s="35">
        <f ca="1" t="shared" si="22"/>
        <v>0</v>
      </c>
      <c r="AB329" s="35">
        <v>329</v>
      </c>
    </row>
    <row r="330" spans="27:28" ht="13.5" hidden="1">
      <c r="AA330" s="35">
        <f ca="1" t="shared" si="22"/>
        <v>0</v>
      </c>
      <c r="AB330" s="35">
        <v>330</v>
      </c>
    </row>
    <row r="331" spans="27:28" ht="13.5" hidden="1">
      <c r="AA331" s="35">
        <f ca="1" t="shared" si="22"/>
        <v>0</v>
      </c>
      <c r="AB331" s="35">
        <v>331</v>
      </c>
    </row>
    <row r="332" spans="27:28" ht="13.5" hidden="1">
      <c r="AA332" s="35">
        <f ca="1" t="shared" si="22"/>
        <v>0</v>
      </c>
      <c r="AB332" s="35">
        <v>332</v>
      </c>
    </row>
    <row r="333" spans="27:28" ht="13.5" hidden="1">
      <c r="AA333" s="35">
        <f ca="1" t="shared" si="22"/>
        <v>0</v>
      </c>
      <c r="AB333" s="35">
        <v>333</v>
      </c>
    </row>
    <row r="334" spans="27:28" ht="13.5" hidden="1">
      <c r="AA334" s="35">
        <f ca="1" t="shared" si="22"/>
        <v>0</v>
      </c>
      <c r="AB334" s="35">
        <v>334</v>
      </c>
    </row>
    <row r="335" spans="27:28" ht="13.5" hidden="1">
      <c r="AA335" s="35">
        <f ca="1" t="shared" si="22"/>
        <v>0</v>
      </c>
      <c r="AB335" s="35">
        <v>335</v>
      </c>
    </row>
    <row r="336" spans="27:28" ht="13.5" hidden="1">
      <c r="AA336" s="35">
        <f ca="1" t="shared" si="22"/>
        <v>0</v>
      </c>
      <c r="AB336" s="35">
        <v>336</v>
      </c>
    </row>
    <row r="337" spans="27:28" ht="13.5" hidden="1">
      <c r="AA337" s="35">
        <f ca="1" t="shared" si="22"/>
        <v>0</v>
      </c>
      <c r="AB337" s="35">
        <v>337</v>
      </c>
    </row>
    <row r="338" spans="27:28" ht="13.5" hidden="1">
      <c r="AA338" s="35">
        <f ca="1" t="shared" si="22"/>
        <v>0</v>
      </c>
      <c r="AB338" s="35">
        <v>338</v>
      </c>
    </row>
    <row r="339" spans="27:28" ht="13.5" hidden="1">
      <c r="AA339" s="35">
        <f ca="1" t="shared" si="22"/>
        <v>0</v>
      </c>
      <c r="AB339" s="35">
        <v>339</v>
      </c>
    </row>
    <row r="340" spans="27:28" ht="13.5" hidden="1">
      <c r="AA340" s="35">
        <f ca="1" t="shared" si="22"/>
        <v>0</v>
      </c>
      <c r="AB340" s="35">
        <v>340</v>
      </c>
    </row>
    <row r="341" spans="27:28" ht="13.5" hidden="1">
      <c r="AA341" s="35">
        <f ca="1" t="shared" si="22"/>
        <v>0</v>
      </c>
      <c r="AB341" s="35">
        <v>341</v>
      </c>
    </row>
    <row r="342" spans="27:28" ht="13.5" hidden="1">
      <c r="AA342" s="35">
        <f ca="1" t="shared" si="22"/>
        <v>0</v>
      </c>
      <c r="AB342" s="35">
        <v>342</v>
      </c>
    </row>
    <row r="343" spans="27:28" ht="13.5" hidden="1">
      <c r="AA343" s="35">
        <f ca="1" t="shared" si="22"/>
        <v>0</v>
      </c>
      <c r="AB343" s="35">
        <v>343</v>
      </c>
    </row>
    <row r="344" spans="27:28" ht="13.5" hidden="1">
      <c r="AA344" s="35">
        <f ca="1" t="shared" si="22"/>
        <v>0</v>
      </c>
      <c r="AB344" s="35">
        <v>344</v>
      </c>
    </row>
    <row r="345" spans="27:28" ht="13.5" hidden="1">
      <c r="AA345" s="35">
        <f ca="1" t="shared" si="22"/>
        <v>0</v>
      </c>
      <c r="AB345" s="35">
        <v>345</v>
      </c>
    </row>
    <row r="346" spans="27:28" ht="13.5" hidden="1">
      <c r="AA346" s="35">
        <f ca="1" t="shared" si="22"/>
        <v>0</v>
      </c>
      <c r="AB346" s="35">
        <v>346</v>
      </c>
    </row>
    <row r="347" spans="27:28" ht="13.5" hidden="1">
      <c r="AA347" s="35">
        <f ca="1" t="shared" si="22"/>
        <v>0</v>
      </c>
      <c r="AB347" s="35">
        <v>347</v>
      </c>
    </row>
    <row r="348" spans="27:28" ht="13.5" hidden="1">
      <c r="AA348" s="35">
        <f ca="1" t="shared" si="22"/>
        <v>0</v>
      </c>
      <c r="AB348" s="35">
        <v>348</v>
      </c>
    </row>
    <row r="349" spans="27:28" ht="13.5" hidden="1">
      <c r="AA349" s="35">
        <f ca="1" t="shared" si="22"/>
        <v>0</v>
      </c>
      <c r="AB349" s="35">
        <v>349</v>
      </c>
    </row>
    <row r="350" spans="27:28" ht="13.5" hidden="1">
      <c r="AA350" s="35">
        <f ca="1" t="shared" si="22"/>
        <v>0</v>
      </c>
      <c r="AB350" s="35">
        <v>350</v>
      </c>
    </row>
    <row r="351" spans="27:28" ht="13.5" hidden="1">
      <c r="AA351" s="35">
        <f ca="1" t="shared" si="22"/>
        <v>0</v>
      </c>
      <c r="AB351" s="35">
        <v>351</v>
      </c>
    </row>
    <row r="352" spans="27:28" ht="13.5" hidden="1">
      <c r="AA352" s="35">
        <f ca="1" t="shared" si="22"/>
        <v>0</v>
      </c>
      <c r="AB352" s="35">
        <v>352</v>
      </c>
    </row>
    <row r="353" spans="27:28" ht="13.5" hidden="1">
      <c r="AA353" s="35">
        <f ca="1" t="shared" si="22"/>
        <v>0</v>
      </c>
      <c r="AB353" s="35">
        <v>353</v>
      </c>
    </row>
    <row r="354" spans="27:28" ht="13.5" hidden="1">
      <c r="AA354" s="35">
        <f ca="1" t="shared" si="22"/>
        <v>0</v>
      </c>
      <c r="AB354" s="35">
        <v>354</v>
      </c>
    </row>
    <row r="355" spans="27:28" ht="13.5" hidden="1">
      <c r="AA355" s="35">
        <f ca="1" t="shared" si="22"/>
        <v>0</v>
      </c>
      <c r="AB355" s="35">
        <v>355</v>
      </c>
    </row>
    <row r="356" spans="27:28" ht="13.5" hidden="1">
      <c r="AA356" s="35">
        <f ca="1" t="shared" si="22"/>
        <v>0</v>
      </c>
      <c r="AB356" s="35">
        <v>356</v>
      </c>
    </row>
    <row r="357" spans="27:28" ht="13.5" hidden="1">
      <c r="AA357" s="35">
        <f ca="1" t="shared" si="22"/>
        <v>0</v>
      </c>
      <c r="AB357" s="35">
        <v>357</v>
      </c>
    </row>
    <row r="358" spans="27:28" ht="13.5" hidden="1">
      <c r="AA358" s="35">
        <f ca="1" t="shared" si="22"/>
        <v>0</v>
      </c>
      <c r="AB358" s="35">
        <v>358</v>
      </c>
    </row>
    <row r="359" spans="27:28" ht="13.5" hidden="1">
      <c r="AA359" s="35">
        <f ca="1" t="shared" si="22"/>
        <v>0</v>
      </c>
      <c r="AB359" s="35">
        <v>359</v>
      </c>
    </row>
    <row r="360" spans="27:28" ht="13.5" hidden="1">
      <c r="AA360" s="35">
        <f ca="1" t="shared" si="22"/>
        <v>0</v>
      </c>
      <c r="AB360" s="35">
        <v>360</v>
      </c>
    </row>
    <row r="361" spans="27:28" ht="13.5" hidden="1">
      <c r="AA361" s="35">
        <f ca="1" t="shared" si="22"/>
        <v>0</v>
      </c>
      <c r="AB361" s="35">
        <v>361</v>
      </c>
    </row>
    <row r="362" spans="27:28" ht="13.5" hidden="1">
      <c r="AA362" s="35">
        <f ca="1" t="shared" si="22"/>
        <v>0</v>
      </c>
      <c r="AB362" s="35">
        <v>362</v>
      </c>
    </row>
    <row r="363" spans="27:28" ht="13.5" hidden="1">
      <c r="AA363" s="35">
        <f ca="1" t="shared" si="22"/>
        <v>0</v>
      </c>
      <c r="AB363" s="35">
        <v>363</v>
      </c>
    </row>
    <row r="364" spans="27:28" ht="13.5" hidden="1">
      <c r="AA364" s="35">
        <f ca="1" t="shared" si="22"/>
        <v>0</v>
      </c>
      <c r="AB364" s="35">
        <v>364</v>
      </c>
    </row>
    <row r="365" spans="27:28" ht="13.5" hidden="1">
      <c r="AA365" s="35">
        <f ca="1" t="shared" si="22"/>
        <v>0</v>
      </c>
      <c r="AB365" s="35">
        <v>365</v>
      </c>
    </row>
    <row r="366" spans="27:28" ht="13.5" hidden="1">
      <c r="AA366" s="35">
        <f ca="1" t="shared" si="22"/>
        <v>0</v>
      </c>
      <c r="AB366" s="35">
        <v>366</v>
      </c>
    </row>
    <row r="367" spans="27:28" ht="13.5" hidden="1">
      <c r="AA367" s="35">
        <f ca="1" t="shared" si="22"/>
        <v>0</v>
      </c>
      <c r="AB367" s="35">
        <v>367</v>
      </c>
    </row>
    <row r="368" spans="27:28" ht="13.5" hidden="1">
      <c r="AA368" s="35">
        <f ca="1" t="shared" si="22"/>
        <v>0</v>
      </c>
      <c r="AB368" s="35">
        <v>368</v>
      </c>
    </row>
    <row r="369" spans="27:28" ht="13.5" hidden="1">
      <c r="AA369" s="35">
        <f ca="1" t="shared" si="22"/>
        <v>0</v>
      </c>
      <c r="AB369" s="35">
        <v>369</v>
      </c>
    </row>
    <row r="370" spans="27:28" ht="13.5" hidden="1">
      <c r="AA370" s="35">
        <f ca="1" t="shared" si="22"/>
        <v>0</v>
      </c>
      <c r="AB370" s="35">
        <v>370</v>
      </c>
    </row>
    <row r="371" spans="27:28" ht="13.5" hidden="1">
      <c r="AA371" s="35">
        <f ca="1" t="shared" si="22"/>
        <v>0</v>
      </c>
      <c r="AB371" s="35">
        <v>371</v>
      </c>
    </row>
    <row r="372" spans="27:28" ht="13.5" hidden="1">
      <c r="AA372" s="35">
        <f ca="1" t="shared" si="22"/>
        <v>0</v>
      </c>
      <c r="AB372" s="35">
        <v>372</v>
      </c>
    </row>
    <row r="373" spans="27:28" ht="13.5" hidden="1">
      <c r="AA373" s="35">
        <f ca="1" t="shared" si="22"/>
        <v>0</v>
      </c>
      <c r="AB373" s="35">
        <v>373</v>
      </c>
    </row>
    <row r="374" spans="27:28" ht="13.5" hidden="1">
      <c r="AA374" s="35">
        <f ca="1" t="shared" si="22"/>
        <v>0</v>
      </c>
      <c r="AB374" s="35">
        <v>374</v>
      </c>
    </row>
    <row r="375" spans="27:28" ht="13.5" hidden="1">
      <c r="AA375" s="35">
        <f ca="1" t="shared" si="22"/>
        <v>0</v>
      </c>
      <c r="AB375" s="35">
        <v>375</v>
      </c>
    </row>
    <row r="376" spans="27:28" ht="13.5" hidden="1">
      <c r="AA376" s="35">
        <f ca="1" t="shared" si="22"/>
        <v>0</v>
      </c>
      <c r="AB376" s="35">
        <v>376</v>
      </c>
    </row>
    <row r="377" spans="27:28" ht="13.5" hidden="1">
      <c r="AA377" s="35">
        <f ca="1" t="shared" si="22"/>
        <v>0</v>
      </c>
      <c r="AB377" s="35">
        <v>377</v>
      </c>
    </row>
    <row r="378" spans="27:28" ht="13.5" hidden="1">
      <c r="AA378" s="35">
        <f ca="1" t="shared" si="22"/>
        <v>0</v>
      </c>
      <c r="AB378" s="35">
        <v>378</v>
      </c>
    </row>
    <row r="379" spans="27:28" ht="13.5" hidden="1">
      <c r="AA379" s="35">
        <f ca="1" t="shared" si="22"/>
        <v>0</v>
      </c>
      <c r="AB379" s="35">
        <v>379</v>
      </c>
    </row>
    <row r="380" spans="27:28" ht="13.5" hidden="1">
      <c r="AA380" s="35">
        <f ca="1" t="shared" si="22"/>
        <v>0</v>
      </c>
      <c r="AB380" s="35">
        <v>380</v>
      </c>
    </row>
    <row r="381" spans="27:28" ht="13.5" hidden="1">
      <c r="AA381" s="35">
        <f ca="1" t="shared" si="22"/>
        <v>0</v>
      </c>
      <c r="AB381" s="35">
        <v>381</v>
      </c>
    </row>
    <row r="382" spans="27:28" ht="13.5" hidden="1">
      <c r="AA382" s="35">
        <f ca="1" t="shared" si="22"/>
        <v>0</v>
      </c>
      <c r="AB382" s="35">
        <v>382</v>
      </c>
    </row>
    <row r="383" spans="27:28" ht="13.5" hidden="1">
      <c r="AA383" s="35">
        <f ca="1" t="shared" si="22"/>
        <v>0</v>
      </c>
      <c r="AB383" s="35">
        <v>383</v>
      </c>
    </row>
    <row r="384" spans="27:28" ht="13.5" hidden="1">
      <c r="AA384" s="35">
        <f ca="1" t="shared" si="22"/>
        <v>0</v>
      </c>
      <c r="AB384" s="35">
        <v>384</v>
      </c>
    </row>
    <row r="385" spans="27:28" ht="13.5" hidden="1">
      <c r="AA385" s="35">
        <f ca="1" t="shared" si="22"/>
        <v>0</v>
      </c>
      <c r="AB385" s="35">
        <v>385</v>
      </c>
    </row>
    <row r="386" spans="27:28" ht="13.5" hidden="1">
      <c r="AA386" s="35">
        <f ca="1" t="shared" si="22"/>
        <v>0</v>
      </c>
      <c r="AB386" s="35">
        <v>386</v>
      </c>
    </row>
    <row r="387" spans="27:28" ht="13.5" hidden="1">
      <c r="AA387" s="35">
        <f ca="1" t="shared" si="22"/>
        <v>0</v>
      </c>
      <c r="AB387" s="35">
        <v>387</v>
      </c>
    </row>
    <row r="388" spans="27:28" ht="13.5" hidden="1">
      <c r="AA388" s="35">
        <f ca="1" t="shared" si="22"/>
        <v>0</v>
      </c>
      <c r="AB388" s="35">
        <v>388</v>
      </c>
    </row>
    <row r="389" spans="27:28" ht="13.5" hidden="1">
      <c r="AA389" s="35">
        <f ca="1" t="shared" si="23" ref="AA389:AA452">INDIRECT($W$6&amp;"!"&amp;"B"&amp;ROW(B389))</f>
        <v>0</v>
      </c>
      <c r="AB389" s="35">
        <v>389</v>
      </c>
    </row>
    <row r="390" spans="27:28" ht="13.5" hidden="1">
      <c r="AA390" s="35">
        <f ca="1" t="shared" si="23"/>
        <v>0</v>
      </c>
      <c r="AB390" s="35">
        <v>390</v>
      </c>
    </row>
    <row r="391" spans="27:28" ht="13.5" hidden="1">
      <c r="AA391" s="35">
        <f ca="1" t="shared" si="23"/>
        <v>0</v>
      </c>
      <c r="AB391" s="35">
        <v>391</v>
      </c>
    </row>
    <row r="392" spans="27:28" ht="13.5" hidden="1">
      <c r="AA392" s="35">
        <f ca="1" t="shared" si="23"/>
        <v>0</v>
      </c>
      <c r="AB392" s="35">
        <v>392</v>
      </c>
    </row>
    <row r="393" spans="27:28" ht="13.5" hidden="1">
      <c r="AA393" s="35">
        <f ca="1" t="shared" si="23"/>
        <v>0</v>
      </c>
      <c r="AB393" s="35">
        <v>393</v>
      </c>
    </row>
    <row r="394" spans="27:28" ht="13.5" hidden="1">
      <c r="AA394" s="35">
        <f ca="1" t="shared" si="23"/>
        <v>0</v>
      </c>
      <c r="AB394" s="35">
        <v>394</v>
      </c>
    </row>
    <row r="395" spans="27:28" ht="13.5" hidden="1">
      <c r="AA395" s="35">
        <f ca="1" t="shared" si="23"/>
        <v>0</v>
      </c>
      <c r="AB395" s="35">
        <v>395</v>
      </c>
    </row>
    <row r="396" spans="27:28" ht="13.5" hidden="1">
      <c r="AA396" s="35">
        <f ca="1" t="shared" si="23"/>
        <v>0</v>
      </c>
      <c r="AB396" s="35">
        <v>396</v>
      </c>
    </row>
    <row r="397" spans="27:28" ht="13.5" hidden="1">
      <c r="AA397" s="35">
        <f ca="1" t="shared" si="23"/>
        <v>0</v>
      </c>
      <c r="AB397" s="35">
        <v>397</v>
      </c>
    </row>
    <row r="398" spans="27:28" ht="13.5" hidden="1">
      <c r="AA398" s="35">
        <f ca="1" t="shared" si="23"/>
        <v>0</v>
      </c>
      <c r="AB398" s="35">
        <v>398</v>
      </c>
    </row>
    <row r="399" spans="27:28" ht="13.5" hidden="1">
      <c r="AA399" s="35">
        <f ca="1" t="shared" si="23"/>
        <v>0</v>
      </c>
      <c r="AB399" s="35">
        <v>399</v>
      </c>
    </row>
    <row r="400" spans="27:28" ht="13.5" hidden="1">
      <c r="AA400" s="35">
        <f ca="1" t="shared" si="23"/>
        <v>0</v>
      </c>
      <c r="AB400" s="35">
        <v>400</v>
      </c>
    </row>
    <row r="401" spans="27:28" ht="13.5" hidden="1">
      <c r="AA401" s="35">
        <f ca="1" t="shared" si="23"/>
        <v>0</v>
      </c>
      <c r="AB401" s="35">
        <v>401</v>
      </c>
    </row>
    <row r="402" spans="27:28" ht="13.5" hidden="1">
      <c r="AA402" s="35">
        <f ca="1" t="shared" si="23"/>
        <v>0</v>
      </c>
      <c r="AB402" s="35">
        <v>402</v>
      </c>
    </row>
    <row r="403" spans="27:28" ht="13.5" hidden="1">
      <c r="AA403" s="35">
        <f ca="1" t="shared" si="23"/>
        <v>0</v>
      </c>
      <c r="AB403" s="35">
        <v>403</v>
      </c>
    </row>
    <row r="404" spans="27:28" ht="13.5" hidden="1">
      <c r="AA404" s="35">
        <f ca="1" t="shared" si="23"/>
        <v>0</v>
      </c>
      <c r="AB404" s="35">
        <v>404</v>
      </c>
    </row>
    <row r="405" spans="27:28" ht="13.5" hidden="1">
      <c r="AA405" s="35">
        <f ca="1" t="shared" si="23"/>
        <v>0</v>
      </c>
      <c r="AB405" s="35">
        <v>405</v>
      </c>
    </row>
    <row r="406" spans="27:28" ht="13.5" hidden="1">
      <c r="AA406" s="35">
        <f ca="1" t="shared" si="23"/>
        <v>0</v>
      </c>
      <c r="AB406" s="35">
        <v>406</v>
      </c>
    </row>
    <row r="407" spans="27:28" ht="13.5" hidden="1">
      <c r="AA407" s="35">
        <f ca="1" t="shared" si="23"/>
        <v>0</v>
      </c>
      <c r="AB407" s="35">
        <v>407</v>
      </c>
    </row>
    <row r="408" spans="27:28" ht="13.5" hidden="1">
      <c r="AA408" s="35">
        <f ca="1" t="shared" si="23"/>
        <v>0</v>
      </c>
      <c r="AB408" s="35">
        <v>408</v>
      </c>
    </row>
    <row r="409" spans="27:28" ht="13.5" hidden="1">
      <c r="AA409" s="35">
        <f ca="1" t="shared" si="23"/>
        <v>0</v>
      </c>
      <c r="AB409" s="35">
        <v>409</v>
      </c>
    </row>
    <row r="410" spans="27:28" ht="13.5" hidden="1">
      <c r="AA410" s="35">
        <f ca="1" t="shared" si="23"/>
        <v>0</v>
      </c>
      <c r="AB410" s="35">
        <v>410</v>
      </c>
    </row>
    <row r="411" spans="27:28" ht="13.5" hidden="1">
      <c r="AA411" s="35">
        <f ca="1" t="shared" si="23"/>
        <v>0</v>
      </c>
      <c r="AB411" s="35">
        <v>411</v>
      </c>
    </row>
    <row r="412" spans="27:28" ht="13.5" hidden="1">
      <c r="AA412" s="35">
        <f ca="1" t="shared" si="23"/>
        <v>0</v>
      </c>
      <c r="AB412" s="35">
        <v>412</v>
      </c>
    </row>
    <row r="413" spans="27:28" ht="13.5" hidden="1">
      <c r="AA413" s="35">
        <f ca="1" t="shared" si="23"/>
        <v>0</v>
      </c>
      <c r="AB413" s="35">
        <v>413</v>
      </c>
    </row>
    <row r="414" spans="27:28" ht="13.5" hidden="1">
      <c r="AA414" s="35">
        <f ca="1" t="shared" si="23"/>
        <v>0</v>
      </c>
      <c r="AB414" s="35">
        <v>414</v>
      </c>
    </row>
    <row r="415" spans="27:28" ht="13.5" hidden="1">
      <c r="AA415" s="35">
        <f ca="1" t="shared" si="23"/>
        <v>0</v>
      </c>
      <c r="AB415" s="35">
        <v>415</v>
      </c>
    </row>
    <row r="416" spans="27:28" ht="13.5" hidden="1">
      <c r="AA416" s="35">
        <f ca="1" t="shared" si="23"/>
        <v>0</v>
      </c>
      <c r="AB416" s="35">
        <v>416</v>
      </c>
    </row>
    <row r="417" spans="27:28" ht="13.5" hidden="1">
      <c r="AA417" s="35">
        <f ca="1" t="shared" si="23"/>
        <v>0</v>
      </c>
      <c r="AB417" s="35">
        <v>417</v>
      </c>
    </row>
    <row r="418" spans="27:28" ht="13.5" hidden="1">
      <c r="AA418" s="35">
        <f ca="1" t="shared" si="23"/>
        <v>0</v>
      </c>
      <c r="AB418" s="35">
        <v>418</v>
      </c>
    </row>
    <row r="419" spans="27:28" ht="13.5" hidden="1">
      <c r="AA419" s="35">
        <f ca="1" t="shared" si="23"/>
        <v>0</v>
      </c>
      <c r="AB419" s="35">
        <v>419</v>
      </c>
    </row>
    <row r="420" spans="27:28" ht="13.5" hidden="1">
      <c r="AA420" s="35">
        <f ca="1" t="shared" si="23"/>
        <v>0</v>
      </c>
      <c r="AB420" s="35">
        <v>420</v>
      </c>
    </row>
    <row r="421" spans="27:28" ht="13.5" hidden="1">
      <c r="AA421" s="35">
        <f ca="1" t="shared" si="23"/>
        <v>0</v>
      </c>
      <c r="AB421" s="35">
        <v>421</v>
      </c>
    </row>
    <row r="422" spans="27:28" ht="13.5" hidden="1">
      <c r="AA422" s="35">
        <f ca="1" t="shared" si="23"/>
        <v>0</v>
      </c>
      <c r="AB422" s="35">
        <v>422</v>
      </c>
    </row>
    <row r="423" spans="27:28" ht="13.5" hidden="1">
      <c r="AA423" s="35">
        <f ca="1" t="shared" si="23"/>
        <v>0</v>
      </c>
      <c r="AB423" s="35">
        <v>423</v>
      </c>
    </row>
    <row r="424" spans="27:28" ht="13.5" hidden="1">
      <c r="AA424" s="35">
        <f ca="1" t="shared" si="23"/>
        <v>0</v>
      </c>
      <c r="AB424" s="35">
        <v>424</v>
      </c>
    </row>
    <row r="425" spans="27:28" ht="13.5" hidden="1">
      <c r="AA425" s="35">
        <f ca="1" t="shared" si="23"/>
        <v>0</v>
      </c>
      <c r="AB425" s="35">
        <v>425</v>
      </c>
    </row>
    <row r="426" spans="27:28" ht="13.5" hidden="1">
      <c r="AA426" s="35">
        <f ca="1" t="shared" si="23"/>
        <v>0</v>
      </c>
      <c r="AB426" s="35">
        <v>426</v>
      </c>
    </row>
    <row r="427" spans="27:28" ht="13.5" hidden="1">
      <c r="AA427" s="35">
        <f ca="1" t="shared" si="23"/>
        <v>0</v>
      </c>
      <c r="AB427" s="35">
        <v>427</v>
      </c>
    </row>
    <row r="428" spans="27:28" ht="13.5" hidden="1">
      <c r="AA428" s="35">
        <f ca="1" t="shared" si="23"/>
        <v>0</v>
      </c>
      <c r="AB428" s="35">
        <v>428</v>
      </c>
    </row>
    <row r="429" spans="27:28" ht="13.5" hidden="1">
      <c r="AA429" s="35">
        <f ca="1" t="shared" si="23"/>
        <v>0</v>
      </c>
      <c r="AB429" s="35">
        <v>429</v>
      </c>
    </row>
    <row r="430" spans="27:28" ht="13.5" hidden="1">
      <c r="AA430" s="35">
        <f ca="1" t="shared" si="23"/>
        <v>0</v>
      </c>
      <c r="AB430" s="35">
        <v>430</v>
      </c>
    </row>
    <row r="431" spans="27:28" ht="13.5" hidden="1">
      <c r="AA431" s="35">
        <f ca="1" t="shared" si="23"/>
        <v>0</v>
      </c>
      <c r="AB431" s="35">
        <v>431</v>
      </c>
    </row>
    <row r="432" spans="27:28" ht="13.5" hidden="1">
      <c r="AA432" s="35">
        <f ca="1" t="shared" si="23"/>
        <v>0</v>
      </c>
      <c r="AB432" s="35">
        <v>432</v>
      </c>
    </row>
    <row r="433" spans="27:28" ht="13.5" hidden="1">
      <c r="AA433" s="35">
        <f ca="1" t="shared" si="23"/>
        <v>0</v>
      </c>
      <c r="AB433" s="35">
        <v>433</v>
      </c>
    </row>
    <row r="434" spans="27:28" ht="13.5" hidden="1">
      <c r="AA434" s="35">
        <f ca="1" t="shared" si="23"/>
        <v>0</v>
      </c>
      <c r="AB434" s="35">
        <v>434</v>
      </c>
    </row>
    <row r="435" spans="27:28" ht="13.5" hidden="1">
      <c r="AA435" s="35">
        <f ca="1" t="shared" si="23"/>
        <v>0</v>
      </c>
      <c r="AB435" s="35">
        <v>435</v>
      </c>
    </row>
    <row r="436" spans="27:28" ht="13.5" hidden="1">
      <c r="AA436" s="35">
        <f ca="1" t="shared" si="23"/>
        <v>0</v>
      </c>
      <c r="AB436" s="35">
        <v>436</v>
      </c>
    </row>
    <row r="437" spans="27:28" ht="13.5" hidden="1">
      <c r="AA437" s="35">
        <f ca="1" t="shared" si="23"/>
        <v>0</v>
      </c>
      <c r="AB437" s="35">
        <v>437</v>
      </c>
    </row>
    <row r="438" spans="27:28" ht="13.5" hidden="1">
      <c r="AA438" s="35">
        <f ca="1" t="shared" si="23"/>
        <v>0</v>
      </c>
      <c r="AB438" s="35">
        <v>438</v>
      </c>
    </row>
    <row r="439" spans="27:28" ht="13.5" hidden="1">
      <c r="AA439" s="35">
        <f ca="1" t="shared" si="23"/>
        <v>0</v>
      </c>
      <c r="AB439" s="35">
        <v>439</v>
      </c>
    </row>
    <row r="440" spans="27:28" ht="13.5" hidden="1">
      <c r="AA440" s="35">
        <f ca="1" t="shared" si="23"/>
        <v>0</v>
      </c>
      <c r="AB440" s="35">
        <v>440</v>
      </c>
    </row>
    <row r="441" spans="27:28" ht="13.5" hidden="1">
      <c r="AA441" s="35">
        <f ca="1" t="shared" si="23"/>
        <v>0</v>
      </c>
      <c r="AB441" s="35">
        <v>441</v>
      </c>
    </row>
    <row r="442" spans="27:28" ht="13.5" hidden="1">
      <c r="AA442" s="35">
        <f ca="1" t="shared" si="23"/>
        <v>0</v>
      </c>
      <c r="AB442" s="35">
        <v>442</v>
      </c>
    </row>
    <row r="443" spans="27:28" ht="13.5" hidden="1">
      <c r="AA443" s="35">
        <f ca="1" t="shared" si="23"/>
        <v>0</v>
      </c>
      <c r="AB443" s="35">
        <v>443</v>
      </c>
    </row>
    <row r="444" spans="27:28" ht="13.5" hidden="1">
      <c r="AA444" s="35">
        <f ca="1" t="shared" si="23"/>
        <v>0</v>
      </c>
      <c r="AB444" s="35">
        <v>444</v>
      </c>
    </row>
    <row r="445" spans="27:28" ht="13.5" hidden="1">
      <c r="AA445" s="35">
        <f ca="1" t="shared" si="23"/>
        <v>0</v>
      </c>
      <c r="AB445" s="35">
        <v>445</v>
      </c>
    </row>
    <row r="446" spans="27:28" ht="13.5" hidden="1">
      <c r="AA446" s="35">
        <f ca="1" t="shared" si="23"/>
        <v>0</v>
      </c>
      <c r="AB446" s="35">
        <v>446</v>
      </c>
    </row>
    <row r="447" spans="27:28" ht="13.5" hidden="1">
      <c r="AA447" s="35">
        <f ca="1" t="shared" si="23"/>
        <v>0</v>
      </c>
      <c r="AB447" s="35">
        <v>447</v>
      </c>
    </row>
    <row r="448" spans="27:28" ht="13.5" hidden="1">
      <c r="AA448" s="35">
        <f ca="1" t="shared" si="23"/>
        <v>0</v>
      </c>
      <c r="AB448" s="35">
        <v>448</v>
      </c>
    </row>
    <row r="449" spans="27:28" ht="13.5" hidden="1">
      <c r="AA449" s="35">
        <f ca="1" t="shared" si="23"/>
        <v>0</v>
      </c>
      <c r="AB449" s="35">
        <v>449</v>
      </c>
    </row>
    <row r="450" spans="27:28" ht="13.5" hidden="1">
      <c r="AA450" s="35">
        <f ca="1" t="shared" si="23"/>
        <v>0</v>
      </c>
      <c r="AB450" s="35">
        <v>450</v>
      </c>
    </row>
    <row r="451" spans="27:28" ht="13.5" hidden="1">
      <c r="AA451" s="35">
        <f ca="1" t="shared" si="23"/>
        <v>0</v>
      </c>
      <c r="AB451" s="35">
        <v>451</v>
      </c>
    </row>
    <row r="452" spans="27:28" ht="13.5" hidden="1">
      <c r="AA452" s="35">
        <f ca="1" t="shared" si="23"/>
        <v>0</v>
      </c>
      <c r="AB452" s="35">
        <v>452</v>
      </c>
    </row>
    <row r="453" spans="27:28" ht="13.5" hidden="1">
      <c r="AA453" s="35">
        <f ca="1" t="shared" si="24" ref="AA453:AA516">INDIRECT($W$6&amp;"!"&amp;"B"&amp;ROW(B453))</f>
        <v>0</v>
      </c>
      <c r="AB453" s="35">
        <v>453</v>
      </c>
    </row>
    <row r="454" spans="27:28" ht="13.5" hidden="1">
      <c r="AA454" s="35">
        <f ca="1" t="shared" si="24"/>
        <v>0</v>
      </c>
      <c r="AB454" s="35">
        <v>454</v>
      </c>
    </row>
    <row r="455" spans="27:28" ht="13.5" hidden="1">
      <c r="AA455" s="35">
        <f ca="1" t="shared" si="24"/>
        <v>0</v>
      </c>
      <c r="AB455" s="35">
        <v>455</v>
      </c>
    </row>
    <row r="456" spans="27:28" ht="13.5" hidden="1">
      <c r="AA456" s="35">
        <f ca="1" t="shared" si="24"/>
        <v>0</v>
      </c>
      <c r="AB456" s="35">
        <v>456</v>
      </c>
    </row>
    <row r="457" spans="27:28" ht="13.5" hidden="1">
      <c r="AA457" s="35">
        <f ca="1" t="shared" si="24"/>
        <v>0</v>
      </c>
      <c r="AB457" s="35">
        <v>457</v>
      </c>
    </row>
    <row r="458" spans="27:28" ht="13.5" hidden="1">
      <c r="AA458" s="35">
        <f ca="1" t="shared" si="24"/>
        <v>0</v>
      </c>
      <c r="AB458" s="35">
        <v>458</v>
      </c>
    </row>
    <row r="459" spans="27:28" ht="13.5" hidden="1">
      <c r="AA459" s="35">
        <f ca="1" t="shared" si="24"/>
        <v>0</v>
      </c>
      <c r="AB459" s="35">
        <v>459</v>
      </c>
    </row>
    <row r="460" spans="27:28" ht="13.5" hidden="1">
      <c r="AA460" s="35">
        <f ca="1" t="shared" si="24"/>
        <v>0</v>
      </c>
      <c r="AB460" s="35">
        <v>460</v>
      </c>
    </row>
    <row r="461" spans="27:28" ht="13.5" hidden="1">
      <c r="AA461" s="35">
        <f ca="1" t="shared" si="24"/>
        <v>0</v>
      </c>
      <c r="AB461" s="35">
        <v>461</v>
      </c>
    </row>
    <row r="462" spans="27:28" ht="13.5" hidden="1">
      <c r="AA462" s="35">
        <f ca="1" t="shared" si="24"/>
        <v>0</v>
      </c>
      <c r="AB462" s="35">
        <v>462</v>
      </c>
    </row>
    <row r="463" spans="27:28" ht="13.5" hidden="1">
      <c r="AA463" s="35">
        <f ca="1" t="shared" si="24"/>
        <v>0</v>
      </c>
      <c r="AB463" s="35">
        <v>463</v>
      </c>
    </row>
    <row r="464" spans="27:28" ht="13.5" hidden="1">
      <c r="AA464" s="35">
        <f ca="1" t="shared" si="24"/>
        <v>0</v>
      </c>
      <c r="AB464" s="35">
        <v>464</v>
      </c>
    </row>
    <row r="465" spans="27:28" ht="13.5" hidden="1">
      <c r="AA465" s="35">
        <f ca="1" t="shared" si="24"/>
        <v>0</v>
      </c>
      <c r="AB465" s="35">
        <v>465</v>
      </c>
    </row>
    <row r="466" spans="27:28" ht="13.5" hidden="1">
      <c r="AA466" s="35">
        <f ca="1" t="shared" si="24"/>
        <v>0</v>
      </c>
      <c r="AB466" s="35">
        <v>466</v>
      </c>
    </row>
    <row r="467" spans="27:28" ht="13.5" hidden="1">
      <c r="AA467" s="35">
        <f ca="1" t="shared" si="24"/>
        <v>0</v>
      </c>
      <c r="AB467" s="35">
        <v>467</v>
      </c>
    </row>
    <row r="468" spans="27:28" ht="13.5" hidden="1">
      <c r="AA468" s="35">
        <f ca="1" t="shared" si="24"/>
        <v>0</v>
      </c>
      <c r="AB468" s="35">
        <v>468</v>
      </c>
    </row>
    <row r="469" spans="27:28" ht="13.5" hidden="1">
      <c r="AA469" s="35">
        <f ca="1" t="shared" si="24"/>
        <v>0</v>
      </c>
      <c r="AB469" s="35">
        <v>469</v>
      </c>
    </row>
    <row r="470" spans="27:28" ht="13.5" hidden="1">
      <c r="AA470" s="35">
        <f ca="1" t="shared" si="24"/>
        <v>0</v>
      </c>
      <c r="AB470" s="35">
        <v>470</v>
      </c>
    </row>
    <row r="471" spans="27:28" ht="13.5" hidden="1">
      <c r="AA471" s="35">
        <f ca="1" t="shared" si="24"/>
        <v>0</v>
      </c>
      <c r="AB471" s="35">
        <v>471</v>
      </c>
    </row>
    <row r="472" spans="27:28" ht="13.5" hidden="1">
      <c r="AA472" s="35">
        <f ca="1" t="shared" si="24"/>
        <v>0</v>
      </c>
      <c r="AB472" s="35">
        <v>472</v>
      </c>
    </row>
    <row r="473" spans="27:28" ht="13.5" hidden="1">
      <c r="AA473" s="35">
        <f ca="1" t="shared" si="24"/>
        <v>0</v>
      </c>
      <c r="AB473" s="35">
        <v>473</v>
      </c>
    </row>
    <row r="474" spans="27:28" ht="13.5" hidden="1">
      <c r="AA474" s="35">
        <f ca="1" t="shared" si="24"/>
        <v>0</v>
      </c>
      <c r="AB474" s="35">
        <v>474</v>
      </c>
    </row>
    <row r="475" spans="27:28" ht="13.5" hidden="1">
      <c r="AA475" s="35">
        <f ca="1" t="shared" si="24"/>
        <v>0</v>
      </c>
      <c r="AB475" s="35">
        <v>475</v>
      </c>
    </row>
    <row r="476" spans="27:28" ht="13.5" hidden="1">
      <c r="AA476" s="35">
        <f ca="1" t="shared" si="24"/>
        <v>0</v>
      </c>
      <c r="AB476" s="35">
        <v>476</v>
      </c>
    </row>
    <row r="477" spans="27:28" ht="13.5" hidden="1">
      <c r="AA477" s="35">
        <f ca="1" t="shared" si="24"/>
        <v>0</v>
      </c>
      <c r="AB477" s="35">
        <v>477</v>
      </c>
    </row>
    <row r="478" spans="27:28" ht="13.5" hidden="1">
      <c r="AA478" s="35">
        <f ca="1" t="shared" si="24"/>
        <v>0</v>
      </c>
      <c r="AB478" s="35">
        <v>478</v>
      </c>
    </row>
    <row r="479" spans="27:28" ht="13.5" hidden="1">
      <c r="AA479" s="35">
        <f ca="1" t="shared" si="24"/>
        <v>0</v>
      </c>
      <c r="AB479" s="35">
        <v>479</v>
      </c>
    </row>
    <row r="480" spans="27:28" ht="13.5" hidden="1">
      <c r="AA480" s="35">
        <f ca="1" t="shared" si="24"/>
        <v>0</v>
      </c>
      <c r="AB480" s="35">
        <v>480</v>
      </c>
    </row>
    <row r="481" spans="27:28" ht="13.5" hidden="1">
      <c r="AA481" s="35">
        <f ca="1" t="shared" si="24"/>
        <v>0</v>
      </c>
      <c r="AB481" s="35">
        <v>481</v>
      </c>
    </row>
    <row r="482" spans="27:28" ht="13.5" hidden="1">
      <c r="AA482" s="35">
        <f ca="1" t="shared" si="24"/>
        <v>0</v>
      </c>
      <c r="AB482" s="35">
        <v>482</v>
      </c>
    </row>
    <row r="483" spans="27:28" ht="13.5" hidden="1">
      <c r="AA483" s="35">
        <f ca="1" t="shared" si="24"/>
        <v>0</v>
      </c>
      <c r="AB483" s="35">
        <v>483</v>
      </c>
    </row>
    <row r="484" spans="27:28" ht="13.5" hidden="1">
      <c r="AA484" s="35">
        <f ca="1" t="shared" si="24"/>
        <v>0</v>
      </c>
      <c r="AB484" s="35">
        <v>484</v>
      </c>
    </row>
    <row r="485" spans="27:28" ht="13.5" hidden="1">
      <c r="AA485" s="35">
        <f ca="1" t="shared" si="24"/>
        <v>0</v>
      </c>
      <c r="AB485" s="35">
        <v>485</v>
      </c>
    </row>
    <row r="486" spans="27:28" ht="13.5" hidden="1">
      <c r="AA486" s="35">
        <f ca="1" t="shared" si="24"/>
        <v>0</v>
      </c>
      <c r="AB486" s="35">
        <v>486</v>
      </c>
    </row>
    <row r="487" spans="27:28" ht="13.5" hidden="1">
      <c r="AA487" s="35">
        <f ca="1" t="shared" si="24"/>
        <v>0</v>
      </c>
      <c r="AB487" s="35">
        <v>487</v>
      </c>
    </row>
    <row r="488" spans="27:28" ht="13.5" hidden="1">
      <c r="AA488" s="35">
        <f ca="1" t="shared" si="24"/>
        <v>0</v>
      </c>
      <c r="AB488" s="35">
        <v>488</v>
      </c>
    </row>
    <row r="489" spans="27:28" ht="13.5" hidden="1">
      <c r="AA489" s="35">
        <f ca="1" t="shared" si="24"/>
        <v>0</v>
      </c>
      <c r="AB489" s="35">
        <v>489</v>
      </c>
    </row>
    <row r="490" spans="27:28" ht="13.5" hidden="1">
      <c r="AA490" s="35">
        <f ca="1" t="shared" si="24"/>
        <v>0</v>
      </c>
      <c r="AB490" s="35">
        <v>490</v>
      </c>
    </row>
    <row r="491" spans="27:28" ht="13.5" hidden="1">
      <c r="AA491" s="35">
        <f ca="1" t="shared" si="24"/>
        <v>0</v>
      </c>
      <c r="AB491" s="35">
        <v>491</v>
      </c>
    </row>
    <row r="492" spans="27:28" ht="13.5" hidden="1">
      <c r="AA492" s="35">
        <f ca="1" t="shared" si="24"/>
        <v>0</v>
      </c>
      <c r="AB492" s="35">
        <v>492</v>
      </c>
    </row>
    <row r="493" spans="27:28" ht="13.5" hidden="1">
      <c r="AA493" s="35">
        <f ca="1" t="shared" si="24"/>
        <v>0</v>
      </c>
      <c r="AB493" s="35">
        <v>493</v>
      </c>
    </row>
    <row r="494" spans="27:28" ht="13.5" hidden="1">
      <c r="AA494" s="35">
        <f ca="1" t="shared" si="24"/>
        <v>0</v>
      </c>
      <c r="AB494" s="35">
        <v>494</v>
      </c>
    </row>
    <row r="495" spans="27:28" ht="13.5" hidden="1">
      <c r="AA495" s="35">
        <f ca="1" t="shared" si="24"/>
        <v>0</v>
      </c>
      <c r="AB495" s="35">
        <v>495</v>
      </c>
    </row>
    <row r="496" spans="27:28" ht="13.5" hidden="1">
      <c r="AA496" s="35">
        <f ca="1" t="shared" si="24"/>
        <v>0</v>
      </c>
      <c r="AB496" s="35">
        <v>496</v>
      </c>
    </row>
    <row r="497" spans="27:28" ht="13.5" hidden="1">
      <c r="AA497" s="35">
        <f ca="1" t="shared" si="24"/>
        <v>0</v>
      </c>
      <c r="AB497" s="35">
        <v>497</v>
      </c>
    </row>
    <row r="498" spans="27:28" ht="13.5" hidden="1">
      <c r="AA498" s="35">
        <f ca="1" t="shared" si="24"/>
        <v>0</v>
      </c>
      <c r="AB498" s="35">
        <v>498</v>
      </c>
    </row>
    <row r="499" spans="27:28" ht="13.5" hidden="1">
      <c r="AA499" s="35">
        <f ca="1" t="shared" si="24"/>
        <v>0</v>
      </c>
      <c r="AB499" s="35">
        <v>499</v>
      </c>
    </row>
    <row r="500" spans="27:28" ht="13.5" hidden="1">
      <c r="AA500" s="35">
        <f ca="1" t="shared" si="24"/>
        <v>0</v>
      </c>
      <c r="AB500" s="35">
        <v>500</v>
      </c>
    </row>
    <row r="501" spans="27:28" ht="13.5" hidden="1">
      <c r="AA501" s="35">
        <f ca="1" t="shared" si="24"/>
        <v>0</v>
      </c>
      <c r="AB501" s="35">
        <v>501</v>
      </c>
    </row>
    <row r="502" spans="27:28" ht="13.5" hidden="1">
      <c r="AA502" s="35">
        <f ca="1" t="shared" si="24"/>
        <v>0</v>
      </c>
      <c r="AB502" s="35">
        <v>502</v>
      </c>
    </row>
    <row r="503" spans="27:28" ht="13.5" hidden="1">
      <c r="AA503" s="35">
        <f ca="1" t="shared" si="24"/>
        <v>0</v>
      </c>
      <c r="AB503" s="35">
        <v>503</v>
      </c>
    </row>
    <row r="504" spans="27:28" ht="13.5" hidden="1">
      <c r="AA504" s="35">
        <f ca="1" t="shared" si="24"/>
        <v>0</v>
      </c>
      <c r="AB504" s="35">
        <v>504</v>
      </c>
    </row>
    <row r="505" spans="27:28" ht="13.5" hidden="1">
      <c r="AA505" s="35">
        <f ca="1" t="shared" si="24"/>
        <v>0</v>
      </c>
      <c r="AB505" s="35">
        <v>505</v>
      </c>
    </row>
    <row r="506" spans="27:28" ht="13.5" hidden="1">
      <c r="AA506" s="35">
        <f ca="1" t="shared" si="24"/>
        <v>0</v>
      </c>
      <c r="AB506" s="35">
        <v>506</v>
      </c>
    </row>
    <row r="507" spans="27:28" ht="13.5" hidden="1">
      <c r="AA507" s="35">
        <f ca="1" t="shared" si="24"/>
        <v>0</v>
      </c>
      <c r="AB507" s="35">
        <v>507</v>
      </c>
    </row>
    <row r="508" spans="27:28" ht="13.5" hidden="1">
      <c r="AA508" s="35">
        <f ca="1" t="shared" si="24"/>
        <v>0</v>
      </c>
      <c r="AB508" s="35">
        <v>508</v>
      </c>
    </row>
    <row r="509" spans="27:28" ht="13.5" hidden="1">
      <c r="AA509" s="35">
        <f ca="1" t="shared" si="24"/>
        <v>0</v>
      </c>
      <c r="AB509" s="35">
        <v>509</v>
      </c>
    </row>
    <row r="510" spans="27:28" ht="13.5" hidden="1">
      <c r="AA510" s="35">
        <f ca="1" t="shared" si="24"/>
        <v>0</v>
      </c>
      <c r="AB510" s="35">
        <v>510</v>
      </c>
    </row>
    <row r="511" spans="27:28" ht="13.5" hidden="1">
      <c r="AA511" s="35">
        <f ca="1" t="shared" si="24"/>
        <v>0</v>
      </c>
      <c r="AB511" s="35">
        <v>511</v>
      </c>
    </row>
    <row r="512" spans="27:28" ht="13.5" hidden="1">
      <c r="AA512" s="35">
        <f ca="1" t="shared" si="24"/>
        <v>0</v>
      </c>
      <c r="AB512" s="35">
        <v>512</v>
      </c>
    </row>
    <row r="513" spans="27:28" ht="13.5" hidden="1">
      <c r="AA513" s="35">
        <f ca="1" t="shared" si="24"/>
        <v>0</v>
      </c>
      <c r="AB513" s="35">
        <v>513</v>
      </c>
    </row>
    <row r="514" spans="27:28" ht="13.5" hidden="1">
      <c r="AA514" s="35">
        <f ca="1" t="shared" si="24"/>
        <v>0</v>
      </c>
      <c r="AB514" s="35">
        <v>514</v>
      </c>
    </row>
    <row r="515" spans="27:28" ht="13.5" hidden="1">
      <c r="AA515" s="35">
        <f ca="1" t="shared" si="24"/>
        <v>0</v>
      </c>
      <c r="AB515" s="35">
        <v>515</v>
      </c>
    </row>
    <row r="516" spans="27:28" ht="13.5" hidden="1">
      <c r="AA516" s="35">
        <f ca="1" t="shared" si="24"/>
        <v>0</v>
      </c>
      <c r="AB516" s="35">
        <v>516</v>
      </c>
    </row>
    <row r="517" spans="27:28" ht="13.5" hidden="1">
      <c r="AA517" s="35">
        <f ca="1" t="shared" si="25" ref="AA517:AA580">INDIRECT($W$6&amp;"!"&amp;"B"&amp;ROW(B517))</f>
        <v>0</v>
      </c>
      <c r="AB517" s="35">
        <v>517</v>
      </c>
    </row>
    <row r="518" spans="27:28" ht="13.5" hidden="1">
      <c r="AA518" s="35">
        <f ca="1" t="shared" si="25"/>
        <v>0</v>
      </c>
      <c r="AB518" s="35">
        <v>518</v>
      </c>
    </row>
    <row r="519" spans="27:28" ht="13.5" hidden="1">
      <c r="AA519" s="35">
        <f ca="1" t="shared" si="25"/>
        <v>0</v>
      </c>
      <c r="AB519" s="35">
        <v>519</v>
      </c>
    </row>
    <row r="520" spans="27:28" ht="13.5" hidden="1">
      <c r="AA520" s="35">
        <f ca="1" t="shared" si="25"/>
        <v>0</v>
      </c>
      <c r="AB520" s="35">
        <v>520</v>
      </c>
    </row>
    <row r="521" spans="27:28" ht="13.5" hidden="1">
      <c r="AA521" s="35">
        <f ca="1" t="shared" si="25"/>
        <v>0</v>
      </c>
      <c r="AB521" s="35">
        <v>521</v>
      </c>
    </row>
    <row r="522" spans="27:28" ht="13.5" hidden="1">
      <c r="AA522" s="35">
        <f ca="1" t="shared" si="25"/>
        <v>0</v>
      </c>
      <c r="AB522" s="35">
        <v>522</v>
      </c>
    </row>
    <row r="523" spans="27:28" ht="13.5" hidden="1">
      <c r="AA523" s="35">
        <f ca="1" t="shared" si="25"/>
        <v>0</v>
      </c>
      <c r="AB523" s="35">
        <v>523</v>
      </c>
    </row>
    <row r="524" spans="27:28" ht="13.5" hidden="1">
      <c r="AA524" s="35">
        <f ca="1" t="shared" si="25"/>
        <v>0</v>
      </c>
      <c r="AB524" s="35">
        <v>524</v>
      </c>
    </row>
    <row r="525" spans="27:28" ht="13.5" hidden="1">
      <c r="AA525" s="35">
        <f ca="1" t="shared" si="25"/>
        <v>0</v>
      </c>
      <c r="AB525" s="35">
        <v>525</v>
      </c>
    </row>
    <row r="526" spans="27:28" ht="13.5" hidden="1">
      <c r="AA526" s="35">
        <f ca="1" t="shared" si="25"/>
        <v>0</v>
      </c>
      <c r="AB526" s="35">
        <v>526</v>
      </c>
    </row>
    <row r="527" spans="27:28" ht="13.5" hidden="1">
      <c r="AA527" s="35">
        <f ca="1" t="shared" si="25"/>
        <v>0</v>
      </c>
      <c r="AB527" s="35">
        <v>527</v>
      </c>
    </row>
    <row r="528" spans="27:28" ht="13.5" hidden="1">
      <c r="AA528" s="35">
        <f ca="1" t="shared" si="25"/>
        <v>0</v>
      </c>
      <c r="AB528" s="35">
        <v>528</v>
      </c>
    </row>
    <row r="529" spans="27:28" ht="13.5" hidden="1">
      <c r="AA529" s="35">
        <f ca="1" t="shared" si="25"/>
        <v>0</v>
      </c>
      <c r="AB529" s="35">
        <v>529</v>
      </c>
    </row>
    <row r="530" spans="27:28" ht="13.5" hidden="1">
      <c r="AA530" s="35">
        <f ca="1" t="shared" si="25"/>
        <v>0</v>
      </c>
      <c r="AB530" s="35">
        <v>530</v>
      </c>
    </row>
    <row r="531" spans="27:28" ht="13.5" hidden="1">
      <c r="AA531" s="35">
        <f ca="1" t="shared" si="25"/>
        <v>0</v>
      </c>
      <c r="AB531" s="35">
        <v>531</v>
      </c>
    </row>
    <row r="532" spans="27:28" ht="13.5" hidden="1">
      <c r="AA532" s="35">
        <f ca="1" t="shared" si="25"/>
        <v>0</v>
      </c>
      <c r="AB532" s="35">
        <v>532</v>
      </c>
    </row>
    <row r="533" spans="27:28" ht="13.5" hidden="1">
      <c r="AA533" s="35">
        <f ca="1" t="shared" si="25"/>
        <v>0</v>
      </c>
      <c r="AB533" s="35">
        <v>533</v>
      </c>
    </row>
    <row r="534" spans="27:28" ht="13.5" hidden="1">
      <c r="AA534" s="35">
        <f ca="1" t="shared" si="25"/>
        <v>0</v>
      </c>
      <c r="AB534" s="35">
        <v>534</v>
      </c>
    </row>
    <row r="535" spans="27:28" ht="13.5" hidden="1">
      <c r="AA535" s="35">
        <f ca="1" t="shared" si="25"/>
        <v>0</v>
      </c>
      <c r="AB535" s="35">
        <v>535</v>
      </c>
    </row>
    <row r="536" spans="27:28" ht="13.5" hidden="1">
      <c r="AA536" s="35">
        <f ca="1" t="shared" si="25"/>
        <v>0</v>
      </c>
      <c r="AB536" s="35">
        <v>536</v>
      </c>
    </row>
    <row r="537" spans="27:28" ht="13.5" hidden="1">
      <c r="AA537" s="35">
        <f ca="1" t="shared" si="25"/>
        <v>0</v>
      </c>
      <c r="AB537" s="35">
        <v>537</v>
      </c>
    </row>
    <row r="538" spans="27:28" ht="13.5" hidden="1">
      <c r="AA538" s="35">
        <f ca="1" t="shared" si="25"/>
        <v>0</v>
      </c>
      <c r="AB538" s="35">
        <v>538</v>
      </c>
    </row>
    <row r="539" spans="27:28" ht="13.5" hidden="1">
      <c r="AA539" s="35">
        <f ca="1" t="shared" si="25"/>
        <v>0</v>
      </c>
      <c r="AB539" s="35">
        <v>539</v>
      </c>
    </row>
    <row r="540" spans="27:28" ht="13.5" hidden="1">
      <c r="AA540" s="35">
        <f ca="1" t="shared" si="25"/>
        <v>0</v>
      </c>
      <c r="AB540" s="35">
        <v>540</v>
      </c>
    </row>
    <row r="541" spans="27:28" ht="13.5" hidden="1">
      <c r="AA541" s="35">
        <f ca="1" t="shared" si="25"/>
        <v>0</v>
      </c>
      <c r="AB541" s="35">
        <v>541</v>
      </c>
    </row>
    <row r="542" spans="27:28" ht="13.5" hidden="1">
      <c r="AA542" s="35">
        <f ca="1" t="shared" si="25"/>
        <v>0</v>
      </c>
      <c r="AB542" s="35">
        <v>542</v>
      </c>
    </row>
    <row r="543" spans="27:28" ht="13.5" hidden="1">
      <c r="AA543" s="35">
        <f ca="1" t="shared" si="25"/>
        <v>0</v>
      </c>
      <c r="AB543" s="35">
        <v>543</v>
      </c>
    </row>
    <row r="544" spans="27:28" ht="13.5" hidden="1">
      <c r="AA544" s="35">
        <f ca="1" t="shared" si="25"/>
        <v>0</v>
      </c>
      <c r="AB544" s="35">
        <v>544</v>
      </c>
    </row>
    <row r="545" spans="27:28" ht="13.5" hidden="1">
      <c r="AA545" s="35">
        <f ca="1" t="shared" si="25"/>
        <v>0</v>
      </c>
      <c r="AB545" s="35">
        <v>545</v>
      </c>
    </row>
    <row r="546" spans="27:28" ht="13.5" hidden="1">
      <c r="AA546" s="35">
        <f ca="1" t="shared" si="25"/>
        <v>0</v>
      </c>
      <c r="AB546" s="35">
        <v>546</v>
      </c>
    </row>
    <row r="547" spans="27:28" ht="13.5" hidden="1">
      <c r="AA547" s="35">
        <f ca="1" t="shared" si="25"/>
        <v>0</v>
      </c>
      <c r="AB547" s="35">
        <v>547</v>
      </c>
    </row>
    <row r="548" spans="27:28" ht="13.5" hidden="1">
      <c r="AA548" s="35">
        <f ca="1" t="shared" si="25"/>
        <v>0</v>
      </c>
      <c r="AB548" s="35">
        <v>548</v>
      </c>
    </row>
    <row r="549" spans="27:28" ht="13.5" hidden="1">
      <c r="AA549" s="35">
        <f ca="1" t="shared" si="25"/>
        <v>0</v>
      </c>
      <c r="AB549" s="35">
        <v>549</v>
      </c>
    </row>
    <row r="550" spans="27:28" ht="13.5" hidden="1">
      <c r="AA550" s="35">
        <f ca="1" t="shared" si="25"/>
        <v>0</v>
      </c>
      <c r="AB550" s="35">
        <v>550</v>
      </c>
    </row>
    <row r="551" spans="27:28" ht="13.5" hidden="1">
      <c r="AA551" s="35">
        <f ca="1" t="shared" si="25"/>
        <v>0</v>
      </c>
      <c r="AB551" s="35">
        <v>551</v>
      </c>
    </row>
    <row r="552" spans="27:28" ht="13.5" hidden="1">
      <c r="AA552" s="35">
        <f ca="1" t="shared" si="25"/>
        <v>0</v>
      </c>
      <c r="AB552" s="35">
        <v>552</v>
      </c>
    </row>
    <row r="553" spans="27:28" ht="13.5" hidden="1">
      <c r="AA553" s="35">
        <f ca="1" t="shared" si="25"/>
        <v>0</v>
      </c>
      <c r="AB553" s="35">
        <v>553</v>
      </c>
    </row>
    <row r="554" spans="27:28" ht="13.5" hidden="1">
      <c r="AA554" s="35">
        <f ca="1" t="shared" si="25"/>
        <v>0</v>
      </c>
      <c r="AB554" s="35">
        <v>554</v>
      </c>
    </row>
    <row r="555" spans="27:28" ht="13.5" hidden="1">
      <c r="AA555" s="35">
        <f ca="1" t="shared" si="25"/>
        <v>0</v>
      </c>
      <c r="AB555" s="35">
        <v>555</v>
      </c>
    </row>
    <row r="556" spans="27:28" ht="13.5" hidden="1">
      <c r="AA556" s="35">
        <f ca="1" t="shared" si="25"/>
        <v>0</v>
      </c>
      <c r="AB556" s="35">
        <v>556</v>
      </c>
    </row>
    <row r="557" spans="27:28" ht="13.5" hidden="1">
      <c r="AA557" s="35">
        <f ca="1" t="shared" si="25"/>
        <v>0</v>
      </c>
      <c r="AB557" s="35">
        <v>557</v>
      </c>
    </row>
    <row r="558" spans="27:28" ht="13.5" hidden="1">
      <c r="AA558" s="35">
        <f ca="1" t="shared" si="25"/>
        <v>0</v>
      </c>
      <c r="AB558" s="35">
        <v>558</v>
      </c>
    </row>
    <row r="559" spans="27:28" ht="13.5" hidden="1">
      <c r="AA559" s="35">
        <f ca="1" t="shared" si="25"/>
        <v>0</v>
      </c>
      <c r="AB559" s="35">
        <v>559</v>
      </c>
    </row>
    <row r="560" spans="27:28" ht="13.5" hidden="1">
      <c r="AA560" s="35">
        <f ca="1" t="shared" si="25"/>
        <v>0</v>
      </c>
      <c r="AB560" s="35">
        <v>560</v>
      </c>
    </row>
    <row r="561" spans="27:28" ht="13.5" hidden="1">
      <c r="AA561" s="35">
        <f ca="1" t="shared" si="25"/>
        <v>0</v>
      </c>
      <c r="AB561" s="35">
        <v>561</v>
      </c>
    </row>
    <row r="562" spans="27:28" ht="13.5" hidden="1">
      <c r="AA562" s="35">
        <f ca="1" t="shared" si="25"/>
        <v>0</v>
      </c>
      <c r="AB562" s="35">
        <v>562</v>
      </c>
    </row>
    <row r="563" spans="27:28" ht="13.5" hidden="1">
      <c r="AA563" s="35">
        <f ca="1" t="shared" si="25"/>
        <v>0</v>
      </c>
      <c r="AB563" s="35">
        <v>563</v>
      </c>
    </row>
    <row r="564" spans="27:28" ht="13.5" hidden="1">
      <c r="AA564" s="35">
        <f ca="1" t="shared" si="25"/>
        <v>0</v>
      </c>
      <c r="AB564" s="35">
        <v>564</v>
      </c>
    </row>
    <row r="565" spans="27:28" ht="13.5" hidden="1">
      <c r="AA565" s="35">
        <f ca="1" t="shared" si="25"/>
        <v>0</v>
      </c>
      <c r="AB565" s="35">
        <v>565</v>
      </c>
    </row>
    <row r="566" spans="27:28" ht="13.5" hidden="1">
      <c r="AA566" s="35">
        <f ca="1" t="shared" si="25"/>
        <v>0</v>
      </c>
      <c r="AB566" s="35">
        <v>566</v>
      </c>
    </row>
    <row r="567" spans="27:28" ht="13.5" hidden="1">
      <c r="AA567" s="35">
        <f ca="1" t="shared" si="25"/>
        <v>0</v>
      </c>
      <c r="AB567" s="35">
        <v>567</v>
      </c>
    </row>
    <row r="568" spans="27:28" ht="13.5" hidden="1">
      <c r="AA568" s="35">
        <f ca="1" t="shared" si="25"/>
        <v>0</v>
      </c>
      <c r="AB568" s="35">
        <v>568</v>
      </c>
    </row>
    <row r="569" spans="27:28" ht="13.5" hidden="1">
      <c r="AA569" s="35">
        <f ca="1" t="shared" si="25"/>
        <v>0</v>
      </c>
      <c r="AB569" s="35">
        <v>569</v>
      </c>
    </row>
    <row r="570" spans="27:28" ht="13.5" hidden="1">
      <c r="AA570" s="35">
        <f ca="1" t="shared" si="25"/>
        <v>0</v>
      </c>
      <c r="AB570" s="35">
        <v>570</v>
      </c>
    </row>
    <row r="571" spans="27:28" ht="13.5" hidden="1">
      <c r="AA571" s="35">
        <f ca="1" t="shared" si="25"/>
        <v>0</v>
      </c>
      <c r="AB571" s="35">
        <v>571</v>
      </c>
    </row>
    <row r="572" spans="27:28" ht="13.5" hidden="1">
      <c r="AA572" s="35">
        <f ca="1" t="shared" si="25"/>
        <v>0</v>
      </c>
      <c r="AB572" s="35">
        <v>572</v>
      </c>
    </row>
    <row r="573" spans="27:28" ht="13.5" hidden="1">
      <c r="AA573" s="35">
        <f ca="1" t="shared" si="25"/>
        <v>0</v>
      </c>
      <c r="AB573" s="35">
        <v>573</v>
      </c>
    </row>
    <row r="574" spans="27:28" ht="13.5" hidden="1">
      <c r="AA574" s="35">
        <f ca="1" t="shared" si="25"/>
        <v>0</v>
      </c>
      <c r="AB574" s="35">
        <v>574</v>
      </c>
    </row>
    <row r="575" spans="27:28" ht="13.5" hidden="1">
      <c r="AA575" s="35">
        <f ca="1" t="shared" si="25"/>
        <v>0</v>
      </c>
      <c r="AB575" s="35">
        <v>575</v>
      </c>
    </row>
    <row r="576" spans="27:28" ht="13.5" hidden="1">
      <c r="AA576" s="35">
        <f ca="1" t="shared" si="25"/>
        <v>0</v>
      </c>
      <c r="AB576" s="35">
        <v>576</v>
      </c>
    </row>
    <row r="577" spans="27:28" ht="13.5" hidden="1">
      <c r="AA577" s="35">
        <f ca="1" t="shared" si="25"/>
        <v>0</v>
      </c>
      <c r="AB577" s="35">
        <v>577</v>
      </c>
    </row>
    <row r="578" spans="27:28" ht="13.5" hidden="1">
      <c r="AA578" s="35">
        <f ca="1" t="shared" si="25"/>
        <v>0</v>
      </c>
      <c r="AB578" s="35">
        <v>578</v>
      </c>
    </row>
    <row r="579" spans="27:28" ht="13.5" hidden="1">
      <c r="AA579" s="35">
        <f ca="1" t="shared" si="25"/>
        <v>0</v>
      </c>
      <c r="AB579" s="35">
        <v>579</v>
      </c>
    </row>
    <row r="580" spans="27:28" ht="13.5" hidden="1">
      <c r="AA580" s="35">
        <f ca="1" t="shared" si="25"/>
        <v>0</v>
      </c>
      <c r="AB580" s="35">
        <v>580</v>
      </c>
    </row>
    <row r="581" spans="27:28" ht="13.5" hidden="1">
      <c r="AA581" s="35">
        <f ca="1" t="shared" si="26" ref="AA581:AA644">INDIRECT($W$6&amp;"!"&amp;"B"&amp;ROW(B581))</f>
        <v>0</v>
      </c>
      <c r="AB581" s="35">
        <v>581</v>
      </c>
    </row>
    <row r="582" spans="27:28" ht="13.5" hidden="1">
      <c r="AA582" s="35">
        <f ca="1" t="shared" si="26"/>
        <v>0</v>
      </c>
      <c r="AB582" s="35">
        <v>582</v>
      </c>
    </row>
    <row r="583" spans="27:28" ht="13.5" hidden="1">
      <c r="AA583" s="35">
        <f ca="1" t="shared" si="26"/>
        <v>0</v>
      </c>
      <c r="AB583" s="35">
        <v>583</v>
      </c>
    </row>
    <row r="584" spans="27:28" ht="13.5" hidden="1">
      <c r="AA584" s="35">
        <f ca="1" t="shared" si="26"/>
        <v>0</v>
      </c>
      <c r="AB584" s="35">
        <v>584</v>
      </c>
    </row>
    <row r="585" spans="27:28" ht="13.5" hidden="1">
      <c r="AA585" s="35">
        <f ca="1" t="shared" si="26"/>
        <v>0</v>
      </c>
      <c r="AB585" s="35">
        <v>585</v>
      </c>
    </row>
    <row r="586" spans="27:28" ht="13.5" hidden="1">
      <c r="AA586" s="35">
        <f ca="1" t="shared" si="26"/>
        <v>0</v>
      </c>
      <c r="AB586" s="35">
        <v>586</v>
      </c>
    </row>
    <row r="587" spans="27:28" ht="13.5" hidden="1">
      <c r="AA587" s="35">
        <f ca="1" t="shared" si="26"/>
        <v>0</v>
      </c>
      <c r="AB587" s="35">
        <v>587</v>
      </c>
    </row>
    <row r="588" spans="27:28" ht="13.5" hidden="1">
      <c r="AA588" s="35">
        <f ca="1" t="shared" si="26"/>
        <v>0</v>
      </c>
      <c r="AB588" s="35">
        <v>588</v>
      </c>
    </row>
    <row r="589" spans="27:28" ht="13.5" hidden="1">
      <c r="AA589" s="35">
        <f ca="1" t="shared" si="26"/>
        <v>0</v>
      </c>
      <c r="AB589" s="35">
        <v>589</v>
      </c>
    </row>
    <row r="590" spans="27:28" ht="13.5" hidden="1">
      <c r="AA590" s="35">
        <f ca="1" t="shared" si="26"/>
        <v>0</v>
      </c>
      <c r="AB590" s="35">
        <v>590</v>
      </c>
    </row>
    <row r="591" spans="27:28" ht="13.5" hidden="1">
      <c r="AA591" s="35">
        <f ca="1" t="shared" si="26"/>
        <v>0</v>
      </c>
      <c r="AB591" s="35">
        <v>591</v>
      </c>
    </row>
    <row r="592" spans="27:28" ht="13.5" hidden="1">
      <c r="AA592" s="35">
        <f ca="1" t="shared" si="26"/>
        <v>0</v>
      </c>
      <c r="AB592" s="35">
        <v>592</v>
      </c>
    </row>
    <row r="593" spans="27:28" ht="13.5" hidden="1">
      <c r="AA593" s="35">
        <f ca="1" t="shared" si="26"/>
        <v>0</v>
      </c>
      <c r="AB593" s="35">
        <v>593</v>
      </c>
    </row>
    <row r="594" spans="27:28" ht="13.5" hidden="1">
      <c r="AA594" s="35">
        <f ca="1" t="shared" si="26"/>
        <v>0</v>
      </c>
      <c r="AB594" s="35">
        <v>594</v>
      </c>
    </row>
    <row r="595" spans="27:28" ht="13.5" hidden="1">
      <c r="AA595" s="35">
        <f ca="1" t="shared" si="26"/>
        <v>0</v>
      </c>
      <c r="AB595" s="35">
        <v>595</v>
      </c>
    </row>
    <row r="596" spans="27:28" ht="13.5" hidden="1">
      <c r="AA596" s="35">
        <f ca="1" t="shared" si="26"/>
        <v>0</v>
      </c>
      <c r="AB596" s="35">
        <v>596</v>
      </c>
    </row>
    <row r="597" spans="27:28" ht="13.5" hidden="1">
      <c r="AA597" s="35">
        <f ca="1" t="shared" si="26"/>
        <v>0</v>
      </c>
      <c r="AB597" s="35">
        <v>597</v>
      </c>
    </row>
    <row r="598" spans="27:28" ht="13.5" hidden="1">
      <c r="AA598" s="35">
        <f ca="1" t="shared" si="26"/>
        <v>0</v>
      </c>
      <c r="AB598" s="35">
        <v>598</v>
      </c>
    </row>
    <row r="599" spans="27:28" ht="13.5" hidden="1">
      <c r="AA599" s="35">
        <f ca="1" t="shared" si="26"/>
        <v>0</v>
      </c>
      <c r="AB599" s="35">
        <v>599</v>
      </c>
    </row>
    <row r="600" spans="27:28" ht="13.5" hidden="1">
      <c r="AA600" s="35">
        <f ca="1" t="shared" si="26"/>
        <v>0</v>
      </c>
      <c r="AB600" s="35">
        <v>600</v>
      </c>
    </row>
    <row r="601" spans="27:28" ht="13.5" hidden="1">
      <c r="AA601" s="35">
        <f ca="1" t="shared" si="26"/>
        <v>0</v>
      </c>
      <c r="AB601" s="35">
        <v>601</v>
      </c>
    </row>
    <row r="602" spans="27:28" ht="13.5" hidden="1">
      <c r="AA602" s="35">
        <f ca="1" t="shared" si="26"/>
        <v>0</v>
      </c>
      <c r="AB602" s="35">
        <v>602</v>
      </c>
    </row>
    <row r="603" spans="27:28" ht="13.5" hidden="1">
      <c r="AA603" s="35">
        <f ca="1" t="shared" si="26"/>
        <v>0</v>
      </c>
      <c r="AB603" s="35">
        <v>603</v>
      </c>
    </row>
    <row r="604" spans="27:28" ht="13.5" hidden="1">
      <c r="AA604" s="35">
        <f ca="1" t="shared" si="26"/>
        <v>0</v>
      </c>
      <c r="AB604" s="35">
        <v>604</v>
      </c>
    </row>
    <row r="605" spans="27:28" ht="13.5" hidden="1">
      <c r="AA605" s="35">
        <f ca="1" t="shared" si="26"/>
        <v>0</v>
      </c>
      <c r="AB605" s="35">
        <v>605</v>
      </c>
    </row>
    <row r="606" spans="27:28" ht="13.5" hidden="1">
      <c r="AA606" s="35">
        <f ca="1" t="shared" si="26"/>
        <v>0</v>
      </c>
      <c r="AB606" s="35">
        <v>606</v>
      </c>
    </row>
    <row r="607" spans="27:28" ht="13.5" hidden="1">
      <c r="AA607" s="35">
        <f ca="1" t="shared" si="26"/>
        <v>0</v>
      </c>
      <c r="AB607" s="35">
        <v>607</v>
      </c>
    </row>
    <row r="608" spans="27:28" ht="13.5" hidden="1">
      <c r="AA608" s="35">
        <f ca="1" t="shared" si="26"/>
        <v>0</v>
      </c>
      <c r="AB608" s="35">
        <v>608</v>
      </c>
    </row>
    <row r="609" spans="27:28" ht="13.5" hidden="1">
      <c r="AA609" s="35">
        <f ca="1" t="shared" si="26"/>
        <v>0</v>
      </c>
      <c r="AB609" s="35">
        <v>609</v>
      </c>
    </row>
    <row r="610" spans="27:28" ht="13.5" hidden="1">
      <c r="AA610" s="35">
        <f ca="1" t="shared" si="26"/>
        <v>0</v>
      </c>
      <c r="AB610" s="35">
        <v>610</v>
      </c>
    </row>
    <row r="611" spans="27:28" ht="13.5" hidden="1">
      <c r="AA611" s="35">
        <f ca="1" t="shared" si="26"/>
        <v>0</v>
      </c>
      <c r="AB611" s="35">
        <v>611</v>
      </c>
    </row>
    <row r="612" spans="27:28" ht="13.5" hidden="1">
      <c r="AA612" s="35">
        <f ca="1" t="shared" si="26"/>
        <v>0</v>
      </c>
      <c r="AB612" s="35">
        <v>612</v>
      </c>
    </row>
    <row r="613" spans="27:28" ht="13.5" hidden="1">
      <c r="AA613" s="35">
        <f ca="1" t="shared" si="26"/>
        <v>0</v>
      </c>
      <c r="AB613" s="35">
        <v>613</v>
      </c>
    </row>
    <row r="614" spans="27:28" ht="13.5" hidden="1">
      <c r="AA614" s="35">
        <f ca="1" t="shared" si="26"/>
        <v>0</v>
      </c>
      <c r="AB614" s="35">
        <v>614</v>
      </c>
    </row>
    <row r="615" spans="27:28" ht="13.5" hidden="1">
      <c r="AA615" s="35">
        <f ca="1" t="shared" si="26"/>
        <v>0</v>
      </c>
      <c r="AB615" s="35">
        <v>615</v>
      </c>
    </row>
    <row r="616" spans="27:28" ht="13.5" hidden="1">
      <c r="AA616" s="35">
        <f ca="1" t="shared" si="26"/>
        <v>0</v>
      </c>
      <c r="AB616" s="35">
        <v>616</v>
      </c>
    </row>
    <row r="617" spans="27:28" ht="13.5" hidden="1">
      <c r="AA617" s="35">
        <f ca="1" t="shared" si="26"/>
        <v>0</v>
      </c>
      <c r="AB617" s="35">
        <v>617</v>
      </c>
    </row>
    <row r="618" spans="27:28" ht="13.5" hidden="1">
      <c r="AA618" s="35">
        <f ca="1" t="shared" si="26"/>
        <v>0</v>
      </c>
      <c r="AB618" s="35">
        <v>618</v>
      </c>
    </row>
    <row r="619" spans="27:28" ht="13.5" hidden="1">
      <c r="AA619" s="35">
        <f ca="1" t="shared" si="26"/>
        <v>0</v>
      </c>
      <c r="AB619" s="35">
        <v>619</v>
      </c>
    </row>
    <row r="620" spans="27:28" ht="13.5" hidden="1">
      <c r="AA620" s="35">
        <f ca="1" t="shared" si="26"/>
        <v>0</v>
      </c>
      <c r="AB620" s="35">
        <v>620</v>
      </c>
    </row>
    <row r="621" spans="27:28" ht="13.5" hidden="1">
      <c r="AA621" s="35">
        <f ca="1" t="shared" si="26"/>
        <v>0</v>
      </c>
      <c r="AB621" s="35">
        <v>621</v>
      </c>
    </row>
    <row r="622" spans="27:28" ht="13.5" hidden="1">
      <c r="AA622" s="35">
        <f ca="1" t="shared" si="26"/>
        <v>0</v>
      </c>
      <c r="AB622" s="35">
        <v>622</v>
      </c>
    </row>
    <row r="623" spans="27:28" ht="13.5" hidden="1">
      <c r="AA623" s="35">
        <f ca="1" t="shared" si="26"/>
        <v>0</v>
      </c>
      <c r="AB623" s="35">
        <v>623</v>
      </c>
    </row>
    <row r="624" spans="27:28" ht="13.5" hidden="1">
      <c r="AA624" s="35">
        <f ca="1" t="shared" si="26"/>
        <v>0</v>
      </c>
      <c r="AB624" s="35">
        <v>624</v>
      </c>
    </row>
    <row r="625" spans="27:28" ht="13.5" hidden="1">
      <c r="AA625" s="35">
        <f ca="1" t="shared" si="26"/>
        <v>0</v>
      </c>
      <c r="AB625" s="35">
        <v>625</v>
      </c>
    </row>
    <row r="626" spans="27:28" ht="13.5" hidden="1">
      <c r="AA626" s="35">
        <f ca="1" t="shared" si="26"/>
        <v>0</v>
      </c>
      <c r="AB626" s="35">
        <v>626</v>
      </c>
    </row>
    <row r="627" spans="27:28" ht="13.5" hidden="1">
      <c r="AA627" s="35">
        <f ca="1" t="shared" si="26"/>
        <v>0</v>
      </c>
      <c r="AB627" s="35">
        <v>627</v>
      </c>
    </row>
    <row r="628" spans="27:28" ht="13.5" hidden="1">
      <c r="AA628" s="35">
        <f ca="1" t="shared" si="26"/>
        <v>0</v>
      </c>
      <c r="AB628" s="35">
        <v>628</v>
      </c>
    </row>
    <row r="629" spans="27:28" ht="13.5" hidden="1">
      <c r="AA629" s="35">
        <f ca="1" t="shared" si="26"/>
        <v>0</v>
      </c>
      <c r="AB629" s="35">
        <v>629</v>
      </c>
    </row>
    <row r="630" spans="27:28" ht="13.5" hidden="1">
      <c r="AA630" s="35">
        <f ca="1" t="shared" si="26"/>
        <v>0</v>
      </c>
      <c r="AB630" s="35">
        <v>630</v>
      </c>
    </row>
    <row r="631" spans="27:28" ht="13.5" hidden="1">
      <c r="AA631" s="35">
        <f ca="1" t="shared" si="26"/>
        <v>0</v>
      </c>
      <c r="AB631" s="35">
        <v>631</v>
      </c>
    </row>
    <row r="632" spans="27:28" ht="13.5" hidden="1">
      <c r="AA632" s="35">
        <f ca="1" t="shared" si="26"/>
        <v>0</v>
      </c>
      <c r="AB632" s="35">
        <v>632</v>
      </c>
    </row>
    <row r="633" spans="27:28" ht="13.5" hidden="1">
      <c r="AA633" s="35">
        <f ca="1" t="shared" si="26"/>
        <v>0</v>
      </c>
      <c r="AB633" s="35">
        <v>633</v>
      </c>
    </row>
    <row r="634" spans="27:28" ht="13.5" hidden="1">
      <c r="AA634" s="35">
        <f ca="1" t="shared" si="26"/>
        <v>0</v>
      </c>
      <c r="AB634" s="35">
        <v>634</v>
      </c>
    </row>
    <row r="635" spans="27:28" ht="13.5" hidden="1">
      <c r="AA635" s="35">
        <f ca="1" t="shared" si="26"/>
        <v>0</v>
      </c>
      <c r="AB635" s="35">
        <v>635</v>
      </c>
    </row>
    <row r="636" spans="27:28" ht="13.5" hidden="1">
      <c r="AA636" s="35">
        <f ca="1" t="shared" si="26"/>
        <v>0</v>
      </c>
      <c r="AB636" s="35">
        <v>636</v>
      </c>
    </row>
    <row r="637" spans="27:28" ht="13.5" hidden="1">
      <c r="AA637" s="35">
        <f ca="1" t="shared" si="26"/>
        <v>0</v>
      </c>
      <c r="AB637" s="35">
        <v>637</v>
      </c>
    </row>
    <row r="638" spans="27:28" ht="13.5" hidden="1">
      <c r="AA638" s="35">
        <f ca="1" t="shared" si="26"/>
        <v>0</v>
      </c>
      <c r="AB638" s="35">
        <v>638</v>
      </c>
    </row>
    <row r="639" spans="27:28" ht="13.5" hidden="1">
      <c r="AA639" s="35">
        <f ca="1" t="shared" si="26"/>
        <v>0</v>
      </c>
      <c r="AB639" s="35">
        <v>639</v>
      </c>
    </row>
    <row r="640" spans="27:28" ht="13.5" hidden="1">
      <c r="AA640" s="35">
        <f ca="1" t="shared" si="26"/>
        <v>0</v>
      </c>
      <c r="AB640" s="35">
        <v>640</v>
      </c>
    </row>
    <row r="641" spans="27:28" ht="13.5" hidden="1">
      <c r="AA641" s="35">
        <f ca="1" t="shared" si="26"/>
        <v>0</v>
      </c>
      <c r="AB641" s="35">
        <v>641</v>
      </c>
    </row>
    <row r="642" spans="27:28" ht="13.5" hidden="1">
      <c r="AA642" s="35">
        <f ca="1" t="shared" si="26"/>
        <v>0</v>
      </c>
      <c r="AB642" s="35">
        <v>642</v>
      </c>
    </row>
    <row r="643" spans="27:28" ht="13.5" hidden="1">
      <c r="AA643" s="35">
        <f ca="1" t="shared" si="26"/>
        <v>0</v>
      </c>
      <c r="AB643" s="35">
        <v>643</v>
      </c>
    </row>
    <row r="644" spans="27:28" ht="13.5" hidden="1">
      <c r="AA644" s="35">
        <f ca="1" t="shared" si="26"/>
        <v>0</v>
      </c>
      <c r="AB644" s="35">
        <v>644</v>
      </c>
    </row>
    <row r="645" spans="27:28" ht="13.5" hidden="1">
      <c r="AA645" s="35">
        <f ca="1" t="shared" si="27" ref="AA645:AA708">INDIRECT($W$6&amp;"!"&amp;"B"&amp;ROW(B645))</f>
        <v>0</v>
      </c>
      <c r="AB645" s="35">
        <v>645</v>
      </c>
    </row>
    <row r="646" spans="27:28" ht="13.5" hidden="1">
      <c r="AA646" s="35">
        <f ca="1" t="shared" si="27"/>
        <v>0</v>
      </c>
      <c r="AB646" s="35">
        <v>646</v>
      </c>
    </row>
    <row r="647" spans="27:28" ht="13.5" hidden="1">
      <c r="AA647" s="35">
        <f ca="1" t="shared" si="27"/>
        <v>0</v>
      </c>
      <c r="AB647" s="35">
        <v>647</v>
      </c>
    </row>
    <row r="648" spans="27:28" ht="13.5" hidden="1">
      <c r="AA648" s="35">
        <f ca="1" t="shared" si="27"/>
        <v>0</v>
      </c>
      <c r="AB648" s="35">
        <v>648</v>
      </c>
    </row>
    <row r="649" spans="27:28" ht="13.5" hidden="1">
      <c r="AA649" s="35">
        <f ca="1" t="shared" si="27"/>
        <v>0</v>
      </c>
      <c r="AB649" s="35">
        <v>649</v>
      </c>
    </row>
    <row r="650" spans="27:28" ht="13.5" hidden="1">
      <c r="AA650" s="35">
        <f ca="1" t="shared" si="27"/>
        <v>0</v>
      </c>
      <c r="AB650" s="35">
        <v>650</v>
      </c>
    </row>
    <row r="651" spans="27:28" ht="13.5" hidden="1">
      <c r="AA651" s="35">
        <f ca="1" t="shared" si="27"/>
        <v>0</v>
      </c>
      <c r="AB651" s="35">
        <v>651</v>
      </c>
    </row>
    <row r="652" spans="27:28" ht="13.5" hidden="1">
      <c r="AA652" s="35">
        <f ca="1" t="shared" si="27"/>
        <v>0</v>
      </c>
      <c r="AB652" s="35">
        <v>652</v>
      </c>
    </row>
    <row r="653" spans="27:28" ht="13.5" hidden="1">
      <c r="AA653" s="35">
        <f ca="1" t="shared" si="27"/>
        <v>0</v>
      </c>
      <c r="AB653" s="35">
        <v>653</v>
      </c>
    </row>
    <row r="654" spans="27:28" ht="13.5" hidden="1">
      <c r="AA654" s="35">
        <f ca="1" t="shared" si="27"/>
        <v>0</v>
      </c>
      <c r="AB654" s="35">
        <v>654</v>
      </c>
    </row>
    <row r="655" spans="27:28" ht="13.5" hidden="1">
      <c r="AA655" s="35">
        <f ca="1" t="shared" si="27"/>
        <v>0</v>
      </c>
      <c r="AB655" s="35">
        <v>655</v>
      </c>
    </row>
    <row r="656" spans="27:28" ht="13.5" hidden="1">
      <c r="AA656" s="35">
        <f ca="1" t="shared" si="27"/>
        <v>0</v>
      </c>
      <c r="AB656" s="35">
        <v>656</v>
      </c>
    </row>
    <row r="657" spans="27:28" ht="13.5" hidden="1">
      <c r="AA657" s="35">
        <f ca="1" t="shared" si="27"/>
        <v>0</v>
      </c>
      <c r="AB657" s="35">
        <v>657</v>
      </c>
    </row>
    <row r="658" spans="27:28" ht="13.5" hidden="1">
      <c r="AA658" s="35">
        <f ca="1" t="shared" si="27"/>
        <v>0</v>
      </c>
      <c r="AB658" s="35">
        <v>658</v>
      </c>
    </row>
    <row r="659" spans="27:28" ht="13.5" hidden="1">
      <c r="AA659" s="35">
        <f ca="1" t="shared" si="27"/>
        <v>0</v>
      </c>
      <c r="AB659" s="35">
        <v>659</v>
      </c>
    </row>
    <row r="660" spans="27:28" ht="13.5" hidden="1">
      <c r="AA660" s="35">
        <f ca="1" t="shared" si="27"/>
        <v>0</v>
      </c>
      <c r="AB660" s="35">
        <v>660</v>
      </c>
    </row>
    <row r="661" spans="27:28" ht="13.5" hidden="1">
      <c r="AA661" s="35">
        <f ca="1" t="shared" si="27"/>
        <v>0</v>
      </c>
      <c r="AB661" s="35">
        <v>661</v>
      </c>
    </row>
    <row r="662" spans="27:28" ht="13.5" hidden="1">
      <c r="AA662" s="35">
        <f ca="1" t="shared" si="27"/>
        <v>0</v>
      </c>
      <c r="AB662" s="35">
        <v>662</v>
      </c>
    </row>
    <row r="663" spans="27:28" ht="13.5" hidden="1">
      <c r="AA663" s="35">
        <f ca="1" t="shared" si="27"/>
        <v>0</v>
      </c>
      <c r="AB663" s="35">
        <v>663</v>
      </c>
    </row>
    <row r="664" spans="27:28" ht="13.5" hidden="1">
      <c r="AA664" s="35">
        <f ca="1" t="shared" si="27"/>
        <v>0</v>
      </c>
      <c r="AB664" s="35">
        <v>664</v>
      </c>
    </row>
    <row r="665" spans="27:28" ht="13.5" hidden="1">
      <c r="AA665" s="35">
        <f ca="1" t="shared" si="27"/>
        <v>0</v>
      </c>
      <c r="AB665" s="35">
        <v>665</v>
      </c>
    </row>
    <row r="666" spans="27:28" ht="13.5" hidden="1">
      <c r="AA666" s="35">
        <f ca="1" t="shared" si="27"/>
        <v>0</v>
      </c>
      <c r="AB666" s="35">
        <v>666</v>
      </c>
    </row>
    <row r="667" spans="27:28" ht="13.5" hidden="1">
      <c r="AA667" s="35">
        <f ca="1" t="shared" si="27"/>
        <v>0</v>
      </c>
      <c r="AB667" s="35">
        <v>667</v>
      </c>
    </row>
    <row r="668" spans="27:28" ht="13.5" hidden="1">
      <c r="AA668" s="35">
        <f ca="1" t="shared" si="27"/>
        <v>0</v>
      </c>
      <c r="AB668" s="35">
        <v>668</v>
      </c>
    </row>
    <row r="669" spans="27:28" ht="13.5" hidden="1">
      <c r="AA669" s="35">
        <f ca="1" t="shared" si="27"/>
        <v>0</v>
      </c>
      <c r="AB669" s="35">
        <v>669</v>
      </c>
    </row>
    <row r="670" spans="27:28" ht="13.5" hidden="1">
      <c r="AA670" s="35">
        <f ca="1" t="shared" si="27"/>
        <v>0</v>
      </c>
      <c r="AB670" s="35">
        <v>670</v>
      </c>
    </row>
    <row r="671" spans="27:28" ht="13.5" hidden="1">
      <c r="AA671" s="35">
        <f ca="1" t="shared" si="27"/>
        <v>0</v>
      </c>
      <c r="AB671" s="35">
        <v>671</v>
      </c>
    </row>
    <row r="672" spans="27:28" ht="13.5" hidden="1">
      <c r="AA672" s="35">
        <f ca="1" t="shared" si="27"/>
        <v>0</v>
      </c>
      <c r="AB672" s="35">
        <v>672</v>
      </c>
    </row>
    <row r="673" spans="27:28" ht="13.5" hidden="1">
      <c r="AA673" s="35">
        <f ca="1" t="shared" si="27"/>
        <v>0</v>
      </c>
      <c r="AB673" s="35">
        <v>673</v>
      </c>
    </row>
    <row r="674" spans="27:28" ht="13.5" hidden="1">
      <c r="AA674" s="35">
        <f ca="1" t="shared" si="27"/>
        <v>0</v>
      </c>
      <c r="AB674" s="35">
        <v>674</v>
      </c>
    </row>
    <row r="675" spans="27:28" ht="13.5" hidden="1">
      <c r="AA675" s="35">
        <f ca="1" t="shared" si="27"/>
        <v>0</v>
      </c>
      <c r="AB675" s="35">
        <v>675</v>
      </c>
    </row>
    <row r="676" spans="27:28" ht="13.5" hidden="1">
      <c r="AA676" s="35">
        <f ca="1" t="shared" si="27"/>
        <v>0</v>
      </c>
      <c r="AB676" s="35">
        <v>676</v>
      </c>
    </row>
    <row r="677" spans="27:28" ht="13.5" hidden="1">
      <c r="AA677" s="35">
        <f ca="1" t="shared" si="27"/>
        <v>0</v>
      </c>
      <c r="AB677" s="35">
        <v>677</v>
      </c>
    </row>
    <row r="678" spans="27:28" ht="13.5" hidden="1">
      <c r="AA678" s="35">
        <f ca="1" t="shared" si="27"/>
        <v>0</v>
      </c>
      <c r="AB678" s="35">
        <v>678</v>
      </c>
    </row>
    <row r="679" spans="27:28" ht="13.5" hidden="1">
      <c r="AA679" s="35">
        <f ca="1" t="shared" si="27"/>
        <v>0</v>
      </c>
      <c r="AB679" s="35">
        <v>679</v>
      </c>
    </row>
    <row r="680" spans="27:28" ht="13.5" hidden="1">
      <c r="AA680" s="35">
        <f ca="1" t="shared" si="27"/>
        <v>0</v>
      </c>
      <c r="AB680" s="35">
        <v>680</v>
      </c>
    </row>
    <row r="681" spans="27:28" ht="13.5" hidden="1">
      <c r="AA681" s="35">
        <f ca="1" t="shared" si="27"/>
        <v>0</v>
      </c>
      <c r="AB681" s="35">
        <v>681</v>
      </c>
    </row>
    <row r="682" spans="27:28" ht="13.5" hidden="1">
      <c r="AA682" s="35">
        <f ca="1" t="shared" si="27"/>
        <v>0</v>
      </c>
      <c r="AB682" s="35">
        <v>682</v>
      </c>
    </row>
    <row r="683" spans="27:28" ht="13.5" hidden="1">
      <c r="AA683" s="35">
        <f ca="1" t="shared" si="27"/>
        <v>0</v>
      </c>
      <c r="AB683" s="35">
        <v>683</v>
      </c>
    </row>
    <row r="684" spans="27:28" ht="13.5" hidden="1">
      <c r="AA684" s="35">
        <f ca="1" t="shared" si="27"/>
        <v>0</v>
      </c>
      <c r="AB684" s="35">
        <v>684</v>
      </c>
    </row>
    <row r="685" spans="27:28" ht="13.5" hidden="1">
      <c r="AA685" s="35">
        <f ca="1" t="shared" si="27"/>
        <v>0</v>
      </c>
      <c r="AB685" s="35">
        <v>685</v>
      </c>
    </row>
    <row r="686" spans="27:28" ht="13.5" hidden="1">
      <c r="AA686" s="35">
        <f ca="1" t="shared" si="27"/>
        <v>0</v>
      </c>
      <c r="AB686" s="35">
        <v>686</v>
      </c>
    </row>
    <row r="687" spans="27:28" ht="13.5" hidden="1">
      <c r="AA687" s="35">
        <f ca="1" t="shared" si="27"/>
        <v>0</v>
      </c>
      <c r="AB687" s="35">
        <v>687</v>
      </c>
    </row>
    <row r="688" spans="27:28" ht="13.5" hidden="1">
      <c r="AA688" s="35">
        <f ca="1" t="shared" si="27"/>
        <v>0</v>
      </c>
      <c r="AB688" s="35">
        <v>688</v>
      </c>
    </row>
    <row r="689" spans="27:28" ht="13.5" hidden="1">
      <c r="AA689" s="35">
        <f ca="1" t="shared" si="27"/>
        <v>0</v>
      </c>
      <c r="AB689" s="35">
        <v>689</v>
      </c>
    </row>
    <row r="690" spans="27:28" ht="13.5" hidden="1">
      <c r="AA690" s="35">
        <f ca="1" t="shared" si="27"/>
        <v>0</v>
      </c>
      <c r="AB690" s="35">
        <v>690</v>
      </c>
    </row>
    <row r="691" spans="27:28" ht="13.5" hidden="1">
      <c r="AA691" s="35">
        <f ca="1" t="shared" si="27"/>
        <v>0</v>
      </c>
      <c r="AB691" s="35">
        <v>691</v>
      </c>
    </row>
    <row r="692" spans="27:28" ht="13.5" hidden="1">
      <c r="AA692" s="35">
        <f ca="1" t="shared" si="27"/>
        <v>0</v>
      </c>
      <c r="AB692" s="35">
        <v>692</v>
      </c>
    </row>
    <row r="693" spans="27:28" ht="13.5" hidden="1">
      <c r="AA693" s="35">
        <f ca="1" t="shared" si="27"/>
        <v>0</v>
      </c>
      <c r="AB693" s="35">
        <v>693</v>
      </c>
    </row>
    <row r="694" spans="27:28" ht="13.5" hidden="1">
      <c r="AA694" s="35">
        <f ca="1" t="shared" si="27"/>
        <v>0</v>
      </c>
      <c r="AB694" s="35">
        <v>694</v>
      </c>
    </row>
    <row r="695" spans="27:28" ht="13.5" hidden="1">
      <c r="AA695" s="35">
        <f ca="1" t="shared" si="27"/>
        <v>0</v>
      </c>
      <c r="AB695" s="35">
        <v>695</v>
      </c>
    </row>
    <row r="696" spans="27:28" ht="13.5" hidden="1">
      <c r="AA696" s="35">
        <f ca="1" t="shared" si="27"/>
        <v>0</v>
      </c>
      <c r="AB696" s="35">
        <v>696</v>
      </c>
    </row>
    <row r="697" spans="27:28" ht="13.5" hidden="1">
      <c r="AA697" s="35">
        <f ca="1" t="shared" si="27"/>
        <v>0</v>
      </c>
      <c r="AB697" s="35">
        <v>697</v>
      </c>
    </row>
    <row r="698" spans="27:28" ht="13.5" hidden="1">
      <c r="AA698" s="35">
        <f ca="1" t="shared" si="27"/>
        <v>0</v>
      </c>
      <c r="AB698" s="35">
        <v>698</v>
      </c>
    </row>
    <row r="699" spans="27:28" ht="13.5" hidden="1">
      <c r="AA699" s="35">
        <f ca="1" t="shared" si="27"/>
        <v>0</v>
      </c>
      <c r="AB699" s="35">
        <v>699</v>
      </c>
    </row>
    <row r="700" spans="27:28" ht="13.5" hidden="1">
      <c r="AA700" s="35">
        <f ca="1" t="shared" si="27"/>
        <v>0</v>
      </c>
      <c r="AB700" s="35">
        <v>700</v>
      </c>
    </row>
    <row r="701" spans="27:28" ht="13.5" hidden="1">
      <c r="AA701" s="35">
        <f ca="1" t="shared" si="27"/>
        <v>0</v>
      </c>
      <c r="AB701" s="35">
        <v>701</v>
      </c>
    </row>
    <row r="702" spans="27:28" ht="13.5" hidden="1">
      <c r="AA702" s="35">
        <f ca="1" t="shared" si="27"/>
        <v>0</v>
      </c>
      <c r="AB702" s="35">
        <v>702</v>
      </c>
    </row>
    <row r="703" spans="27:28" ht="13.5" hidden="1">
      <c r="AA703" s="35">
        <f ca="1" t="shared" si="27"/>
        <v>0</v>
      </c>
      <c r="AB703" s="35">
        <v>703</v>
      </c>
    </row>
    <row r="704" spans="27:28" ht="13.5" hidden="1">
      <c r="AA704" s="35">
        <f ca="1" t="shared" si="27"/>
        <v>0</v>
      </c>
      <c r="AB704" s="35">
        <v>704</v>
      </c>
    </row>
    <row r="705" spans="27:28" ht="13.5" hidden="1">
      <c r="AA705" s="35">
        <f ca="1" t="shared" si="27"/>
        <v>0</v>
      </c>
      <c r="AB705" s="35">
        <v>705</v>
      </c>
    </row>
    <row r="706" spans="27:28" ht="13.5" hidden="1">
      <c r="AA706" s="35">
        <f ca="1" t="shared" si="27"/>
        <v>0</v>
      </c>
      <c r="AB706" s="35">
        <v>706</v>
      </c>
    </row>
    <row r="707" spans="27:28" ht="13.5" hidden="1">
      <c r="AA707" s="35">
        <f ca="1" t="shared" si="27"/>
        <v>0</v>
      </c>
      <c r="AB707" s="35">
        <v>707</v>
      </c>
    </row>
    <row r="708" spans="27:28" ht="13.5" hidden="1">
      <c r="AA708" s="35">
        <f ca="1" t="shared" si="27"/>
        <v>0</v>
      </c>
      <c r="AB708" s="35">
        <v>708</v>
      </c>
    </row>
    <row r="709" spans="27:28" ht="13.5" hidden="1">
      <c r="AA709" s="35">
        <f ca="1" t="shared" si="28" ref="AA709:AA772">INDIRECT($W$6&amp;"!"&amp;"B"&amp;ROW(B709))</f>
        <v>0</v>
      </c>
      <c r="AB709" s="35">
        <v>709</v>
      </c>
    </row>
    <row r="710" spans="27:28" ht="13.5" hidden="1">
      <c r="AA710" s="35">
        <f ca="1" t="shared" si="28"/>
        <v>0</v>
      </c>
      <c r="AB710" s="35">
        <v>710</v>
      </c>
    </row>
    <row r="711" spans="27:28" ht="13.5" hidden="1">
      <c r="AA711" s="35">
        <f ca="1" t="shared" si="28"/>
        <v>0</v>
      </c>
      <c r="AB711" s="35">
        <v>711</v>
      </c>
    </row>
    <row r="712" spans="27:28" ht="13.5" hidden="1">
      <c r="AA712" s="35">
        <f ca="1" t="shared" si="28"/>
        <v>0</v>
      </c>
      <c r="AB712" s="35">
        <v>712</v>
      </c>
    </row>
    <row r="713" spans="27:28" ht="13.5" hidden="1">
      <c r="AA713" s="35">
        <f ca="1" t="shared" si="28"/>
        <v>0</v>
      </c>
      <c r="AB713" s="35">
        <v>713</v>
      </c>
    </row>
    <row r="714" spans="27:28" ht="13.5" hidden="1">
      <c r="AA714" s="35">
        <f ca="1" t="shared" si="28"/>
        <v>0</v>
      </c>
      <c r="AB714" s="35">
        <v>714</v>
      </c>
    </row>
    <row r="715" spans="27:28" ht="13.5" hidden="1">
      <c r="AA715" s="35">
        <f ca="1" t="shared" si="28"/>
        <v>0</v>
      </c>
      <c r="AB715" s="35">
        <v>715</v>
      </c>
    </row>
    <row r="716" spans="27:28" ht="13.5" hidden="1">
      <c r="AA716" s="35">
        <f ca="1" t="shared" si="28"/>
        <v>0</v>
      </c>
      <c r="AB716" s="35">
        <v>716</v>
      </c>
    </row>
    <row r="717" spans="27:28" ht="13.5" hidden="1">
      <c r="AA717" s="35">
        <f ca="1" t="shared" si="28"/>
        <v>0</v>
      </c>
      <c r="AB717" s="35">
        <v>717</v>
      </c>
    </row>
    <row r="718" spans="27:28" ht="13.5" hidden="1">
      <c r="AA718" s="35">
        <f ca="1" t="shared" si="28"/>
        <v>0</v>
      </c>
      <c r="AB718" s="35">
        <v>718</v>
      </c>
    </row>
    <row r="719" spans="27:28" ht="13.5" hidden="1">
      <c r="AA719" s="35">
        <f ca="1" t="shared" si="28"/>
        <v>0</v>
      </c>
      <c r="AB719" s="35">
        <v>719</v>
      </c>
    </row>
    <row r="720" spans="27:28" ht="13.5" hidden="1">
      <c r="AA720" s="35">
        <f ca="1" t="shared" si="28"/>
        <v>0</v>
      </c>
      <c r="AB720" s="35">
        <v>720</v>
      </c>
    </row>
    <row r="721" spans="27:28" ht="13.5" hidden="1">
      <c r="AA721" s="35">
        <f ca="1" t="shared" si="28"/>
        <v>0</v>
      </c>
      <c r="AB721" s="35">
        <v>721</v>
      </c>
    </row>
    <row r="722" spans="27:28" ht="13.5" hidden="1">
      <c r="AA722" s="35">
        <f ca="1" t="shared" si="28"/>
        <v>0</v>
      </c>
      <c r="AB722" s="35">
        <v>722</v>
      </c>
    </row>
    <row r="723" spans="27:28" ht="13.5" hidden="1">
      <c r="AA723" s="35">
        <f ca="1" t="shared" si="28"/>
        <v>0</v>
      </c>
      <c r="AB723" s="35">
        <v>723</v>
      </c>
    </row>
    <row r="724" spans="27:28" ht="13.5" hidden="1">
      <c r="AA724" s="35">
        <f ca="1" t="shared" si="28"/>
        <v>0</v>
      </c>
      <c r="AB724" s="35">
        <v>724</v>
      </c>
    </row>
    <row r="725" spans="27:28" ht="13.5" hidden="1">
      <c r="AA725" s="35">
        <f ca="1" t="shared" si="28"/>
        <v>0</v>
      </c>
      <c r="AB725" s="35">
        <v>725</v>
      </c>
    </row>
    <row r="726" spans="27:28" ht="13.5" hidden="1">
      <c r="AA726" s="35">
        <f ca="1" t="shared" si="28"/>
        <v>0</v>
      </c>
      <c r="AB726" s="35">
        <v>726</v>
      </c>
    </row>
    <row r="727" spans="27:28" ht="13.5" hidden="1">
      <c r="AA727" s="35">
        <f ca="1" t="shared" si="28"/>
        <v>0</v>
      </c>
      <c r="AB727" s="35">
        <v>727</v>
      </c>
    </row>
    <row r="728" spans="27:28" ht="13.5" hidden="1">
      <c r="AA728" s="35">
        <f ca="1" t="shared" si="28"/>
        <v>0</v>
      </c>
      <c r="AB728" s="35">
        <v>728</v>
      </c>
    </row>
    <row r="729" spans="27:28" ht="13.5" hidden="1">
      <c r="AA729" s="35">
        <f ca="1" t="shared" si="28"/>
        <v>0</v>
      </c>
      <c r="AB729" s="35">
        <v>729</v>
      </c>
    </row>
    <row r="730" spans="27:28" ht="13.5" hidden="1">
      <c r="AA730" s="35">
        <f ca="1" t="shared" si="28"/>
        <v>0</v>
      </c>
      <c r="AB730" s="35">
        <v>730</v>
      </c>
    </row>
    <row r="731" spans="27:28" ht="13.5" hidden="1">
      <c r="AA731" s="35">
        <f ca="1" t="shared" si="28"/>
        <v>0</v>
      </c>
      <c r="AB731" s="35">
        <v>731</v>
      </c>
    </row>
    <row r="732" spans="27:28" ht="13.5" hidden="1">
      <c r="AA732" s="35">
        <f ca="1" t="shared" si="28"/>
        <v>0</v>
      </c>
      <c r="AB732" s="35">
        <v>732</v>
      </c>
    </row>
    <row r="733" spans="27:28" ht="13.5" hidden="1">
      <c r="AA733" s="35">
        <f ca="1" t="shared" si="28"/>
        <v>0</v>
      </c>
      <c r="AB733" s="35">
        <v>733</v>
      </c>
    </row>
    <row r="734" spans="27:28" ht="13.5" hidden="1">
      <c r="AA734" s="35">
        <f ca="1" t="shared" si="28"/>
        <v>0</v>
      </c>
      <c r="AB734" s="35">
        <v>734</v>
      </c>
    </row>
    <row r="735" spans="27:28" ht="13.5" hidden="1">
      <c r="AA735" s="35">
        <f ca="1" t="shared" si="28"/>
        <v>0</v>
      </c>
      <c r="AB735" s="35">
        <v>735</v>
      </c>
    </row>
    <row r="736" spans="27:28" ht="13.5" hidden="1">
      <c r="AA736" s="35">
        <f ca="1" t="shared" si="28"/>
        <v>0</v>
      </c>
      <c r="AB736" s="35">
        <v>736</v>
      </c>
    </row>
    <row r="737" spans="27:28" ht="13.5" hidden="1">
      <c r="AA737" s="35">
        <f ca="1" t="shared" si="28"/>
        <v>0</v>
      </c>
      <c r="AB737" s="35">
        <v>737</v>
      </c>
    </row>
    <row r="738" spans="27:28" ht="13.5" hidden="1">
      <c r="AA738" s="35">
        <f ca="1" t="shared" si="28"/>
        <v>0</v>
      </c>
      <c r="AB738" s="35">
        <v>738</v>
      </c>
    </row>
    <row r="739" spans="27:28" ht="13.5" hidden="1">
      <c r="AA739" s="35">
        <f ca="1" t="shared" si="28"/>
        <v>0</v>
      </c>
      <c r="AB739" s="35">
        <v>739</v>
      </c>
    </row>
    <row r="740" spans="27:28" ht="13.5" hidden="1">
      <c r="AA740" s="35">
        <f ca="1" t="shared" si="28"/>
        <v>0</v>
      </c>
      <c r="AB740" s="35">
        <v>740</v>
      </c>
    </row>
    <row r="741" spans="27:28" ht="13.5" hidden="1">
      <c r="AA741" s="35">
        <f ca="1" t="shared" si="28"/>
        <v>0</v>
      </c>
      <c r="AB741" s="35">
        <v>741</v>
      </c>
    </row>
    <row r="742" spans="27:28" ht="13.5" hidden="1">
      <c r="AA742" s="35">
        <f ca="1" t="shared" si="28"/>
        <v>0</v>
      </c>
      <c r="AB742" s="35">
        <v>742</v>
      </c>
    </row>
    <row r="743" spans="27:28" ht="13.5" hidden="1">
      <c r="AA743" s="35">
        <f ca="1" t="shared" si="28"/>
        <v>0</v>
      </c>
      <c r="AB743" s="35">
        <v>743</v>
      </c>
    </row>
    <row r="744" spans="27:28" ht="13.5" hidden="1">
      <c r="AA744" s="35">
        <f ca="1" t="shared" si="28"/>
        <v>0</v>
      </c>
      <c r="AB744" s="35">
        <v>744</v>
      </c>
    </row>
    <row r="745" spans="27:28" ht="13.5" hidden="1">
      <c r="AA745" s="35">
        <f ca="1" t="shared" si="28"/>
        <v>0</v>
      </c>
      <c r="AB745" s="35">
        <v>745</v>
      </c>
    </row>
    <row r="746" spans="27:28" ht="13.5" hidden="1">
      <c r="AA746" s="35">
        <f ca="1" t="shared" si="28"/>
        <v>0</v>
      </c>
      <c r="AB746" s="35">
        <v>746</v>
      </c>
    </row>
    <row r="747" spans="27:28" ht="13.5" hidden="1">
      <c r="AA747" s="35">
        <f ca="1" t="shared" si="28"/>
        <v>0</v>
      </c>
      <c r="AB747" s="35">
        <v>747</v>
      </c>
    </row>
    <row r="748" spans="27:28" ht="13.5" hidden="1">
      <c r="AA748" s="35">
        <f ca="1" t="shared" si="28"/>
        <v>0</v>
      </c>
      <c r="AB748" s="35">
        <v>748</v>
      </c>
    </row>
    <row r="749" spans="27:28" ht="13.5" hidden="1">
      <c r="AA749" s="35">
        <f ca="1" t="shared" si="28"/>
        <v>0</v>
      </c>
      <c r="AB749" s="35">
        <v>749</v>
      </c>
    </row>
    <row r="750" spans="27:28" ht="13.5" hidden="1">
      <c r="AA750" s="35">
        <f ca="1" t="shared" si="28"/>
        <v>0</v>
      </c>
      <c r="AB750" s="35">
        <v>750</v>
      </c>
    </row>
    <row r="751" spans="27:28" ht="13.5" hidden="1">
      <c r="AA751" s="35">
        <f ca="1" t="shared" si="28"/>
        <v>0</v>
      </c>
      <c r="AB751" s="35">
        <v>751</v>
      </c>
    </row>
    <row r="752" spans="27:28" ht="13.5" hidden="1">
      <c r="AA752" s="35">
        <f ca="1" t="shared" si="28"/>
        <v>0</v>
      </c>
      <c r="AB752" s="35">
        <v>752</v>
      </c>
    </row>
    <row r="753" spans="27:28" ht="13.5" hidden="1">
      <c r="AA753" s="35">
        <f ca="1" t="shared" si="28"/>
        <v>0</v>
      </c>
      <c r="AB753" s="35">
        <v>753</v>
      </c>
    </row>
    <row r="754" spans="27:28" ht="13.5" hidden="1">
      <c r="AA754" s="35">
        <f ca="1" t="shared" si="28"/>
        <v>0</v>
      </c>
      <c r="AB754" s="35">
        <v>754</v>
      </c>
    </row>
    <row r="755" spans="27:28" ht="13.5" hidden="1">
      <c r="AA755" s="35">
        <f ca="1" t="shared" si="28"/>
        <v>0</v>
      </c>
      <c r="AB755" s="35">
        <v>755</v>
      </c>
    </row>
    <row r="756" spans="27:28" ht="13.5" hidden="1">
      <c r="AA756" s="35">
        <f ca="1" t="shared" si="28"/>
        <v>0</v>
      </c>
      <c r="AB756" s="35">
        <v>756</v>
      </c>
    </row>
    <row r="757" spans="27:28" ht="13.5" hidden="1">
      <c r="AA757" s="35">
        <f ca="1" t="shared" si="28"/>
        <v>0</v>
      </c>
      <c r="AB757" s="35">
        <v>757</v>
      </c>
    </row>
    <row r="758" spans="27:28" ht="13.5" hidden="1">
      <c r="AA758" s="35">
        <f ca="1" t="shared" si="28"/>
        <v>0</v>
      </c>
      <c r="AB758" s="35">
        <v>758</v>
      </c>
    </row>
    <row r="759" spans="27:28" ht="13.5" hidden="1">
      <c r="AA759" s="35">
        <f ca="1" t="shared" si="28"/>
        <v>0</v>
      </c>
      <c r="AB759" s="35">
        <v>759</v>
      </c>
    </row>
    <row r="760" spans="27:28" ht="13.5" hidden="1">
      <c r="AA760" s="35">
        <f ca="1" t="shared" si="28"/>
        <v>0</v>
      </c>
      <c r="AB760" s="35">
        <v>760</v>
      </c>
    </row>
    <row r="761" spans="27:28" ht="13.5" hidden="1">
      <c r="AA761" s="35">
        <f ca="1" t="shared" si="28"/>
        <v>0</v>
      </c>
      <c r="AB761" s="35">
        <v>761</v>
      </c>
    </row>
    <row r="762" spans="27:28" ht="13.5" hidden="1">
      <c r="AA762" s="35">
        <f ca="1" t="shared" si="28"/>
        <v>0</v>
      </c>
      <c r="AB762" s="35">
        <v>762</v>
      </c>
    </row>
    <row r="763" spans="27:28" ht="13.5" hidden="1">
      <c r="AA763" s="35">
        <f ca="1" t="shared" si="28"/>
        <v>0</v>
      </c>
      <c r="AB763" s="35">
        <v>763</v>
      </c>
    </row>
    <row r="764" spans="27:28" ht="13.5" hidden="1">
      <c r="AA764" s="35">
        <f ca="1" t="shared" si="28"/>
        <v>0</v>
      </c>
      <c r="AB764" s="35">
        <v>764</v>
      </c>
    </row>
    <row r="765" spans="27:28" ht="13.5" hidden="1">
      <c r="AA765" s="35">
        <f ca="1" t="shared" si="28"/>
        <v>0</v>
      </c>
      <c r="AB765" s="35">
        <v>765</v>
      </c>
    </row>
    <row r="766" spans="27:28" ht="13.5" hidden="1">
      <c r="AA766" s="35">
        <f ca="1" t="shared" si="28"/>
        <v>0</v>
      </c>
      <c r="AB766" s="35">
        <v>766</v>
      </c>
    </row>
    <row r="767" spans="27:28" ht="13.5" hidden="1">
      <c r="AA767" s="35">
        <f ca="1" t="shared" si="28"/>
        <v>0</v>
      </c>
      <c r="AB767" s="35">
        <v>767</v>
      </c>
    </row>
    <row r="768" spans="27:28" ht="13.5" hidden="1">
      <c r="AA768" s="35">
        <f ca="1" t="shared" si="28"/>
        <v>0</v>
      </c>
      <c r="AB768" s="35">
        <v>768</v>
      </c>
    </row>
    <row r="769" spans="27:28" ht="13.5" hidden="1">
      <c r="AA769" s="35">
        <f ca="1" t="shared" si="28"/>
        <v>0</v>
      </c>
      <c r="AB769" s="35">
        <v>769</v>
      </c>
    </row>
    <row r="770" spans="27:28" ht="13.5" hidden="1">
      <c r="AA770" s="35">
        <f ca="1" t="shared" si="28"/>
        <v>0</v>
      </c>
      <c r="AB770" s="35">
        <v>770</v>
      </c>
    </row>
    <row r="771" spans="27:28" ht="13.5" hidden="1">
      <c r="AA771" s="35">
        <f ca="1" t="shared" si="28"/>
        <v>0</v>
      </c>
      <c r="AB771" s="35">
        <v>771</v>
      </c>
    </row>
    <row r="772" spans="27:28" ht="13.5" hidden="1">
      <c r="AA772" s="35">
        <f ca="1" t="shared" si="28"/>
        <v>0</v>
      </c>
      <c r="AB772" s="35">
        <v>772</v>
      </c>
    </row>
    <row r="773" spans="27:28" ht="13.5" hidden="1">
      <c r="AA773" s="35">
        <f ca="1" t="shared" si="29" ref="AA773:AA836">INDIRECT($W$6&amp;"!"&amp;"B"&amp;ROW(B773))</f>
        <v>0</v>
      </c>
      <c r="AB773" s="35">
        <v>773</v>
      </c>
    </row>
    <row r="774" spans="27:28" ht="13.5" hidden="1">
      <c r="AA774" s="35">
        <f ca="1" t="shared" si="29"/>
        <v>0</v>
      </c>
      <c r="AB774" s="35">
        <v>774</v>
      </c>
    </row>
    <row r="775" spans="27:28" ht="13.5" hidden="1">
      <c r="AA775" s="35">
        <f ca="1" t="shared" si="29"/>
        <v>0</v>
      </c>
      <c r="AB775" s="35">
        <v>775</v>
      </c>
    </row>
    <row r="776" spans="27:28" ht="13.5" hidden="1">
      <c r="AA776" s="35">
        <f ca="1" t="shared" si="29"/>
        <v>0</v>
      </c>
      <c r="AB776" s="35">
        <v>776</v>
      </c>
    </row>
    <row r="777" spans="27:28" ht="13.5" hidden="1">
      <c r="AA777" s="35">
        <f ca="1" t="shared" si="29"/>
        <v>0</v>
      </c>
      <c r="AB777" s="35">
        <v>777</v>
      </c>
    </row>
    <row r="778" spans="27:28" ht="13.5" hidden="1">
      <c r="AA778" s="35">
        <f ca="1" t="shared" si="29"/>
        <v>0</v>
      </c>
      <c r="AB778" s="35">
        <v>778</v>
      </c>
    </row>
    <row r="779" spans="27:28" ht="13.5" hidden="1">
      <c r="AA779" s="35">
        <f ca="1" t="shared" si="29"/>
        <v>0</v>
      </c>
      <c r="AB779" s="35">
        <v>779</v>
      </c>
    </row>
    <row r="780" spans="27:28" ht="13.5" hidden="1">
      <c r="AA780" s="35">
        <f ca="1" t="shared" si="29"/>
        <v>0</v>
      </c>
      <c r="AB780" s="35">
        <v>780</v>
      </c>
    </row>
    <row r="781" spans="27:28" ht="13.5" hidden="1">
      <c r="AA781" s="35">
        <f ca="1" t="shared" si="29"/>
        <v>0</v>
      </c>
      <c r="AB781" s="35">
        <v>781</v>
      </c>
    </row>
    <row r="782" spans="27:28" ht="13.5" hidden="1">
      <c r="AA782" s="35">
        <f ca="1" t="shared" si="29"/>
        <v>0</v>
      </c>
      <c r="AB782" s="35">
        <v>782</v>
      </c>
    </row>
    <row r="783" spans="27:28" ht="13.5" hidden="1">
      <c r="AA783" s="35">
        <f ca="1" t="shared" si="29"/>
        <v>0</v>
      </c>
      <c r="AB783" s="35">
        <v>783</v>
      </c>
    </row>
    <row r="784" spans="27:28" ht="13.5" hidden="1">
      <c r="AA784" s="35">
        <f ca="1" t="shared" si="29"/>
        <v>0</v>
      </c>
      <c r="AB784" s="35">
        <v>784</v>
      </c>
    </row>
    <row r="785" spans="27:28" ht="13.5" hidden="1">
      <c r="AA785" s="35">
        <f ca="1" t="shared" si="29"/>
        <v>0</v>
      </c>
      <c r="AB785" s="35">
        <v>785</v>
      </c>
    </row>
    <row r="786" spans="27:28" ht="13.5" hidden="1">
      <c r="AA786" s="35">
        <f ca="1" t="shared" si="29"/>
        <v>0</v>
      </c>
      <c r="AB786" s="35">
        <v>786</v>
      </c>
    </row>
    <row r="787" spans="27:28" ht="13.5" hidden="1">
      <c r="AA787" s="35">
        <f ca="1" t="shared" si="29"/>
        <v>0</v>
      </c>
      <c r="AB787" s="35">
        <v>787</v>
      </c>
    </row>
    <row r="788" spans="27:28" ht="13.5" hidden="1">
      <c r="AA788" s="35">
        <f ca="1" t="shared" si="29"/>
        <v>0</v>
      </c>
      <c r="AB788" s="35">
        <v>788</v>
      </c>
    </row>
    <row r="789" spans="27:28" ht="13.5" hidden="1">
      <c r="AA789" s="35">
        <f ca="1" t="shared" si="29"/>
        <v>0</v>
      </c>
      <c r="AB789" s="35">
        <v>789</v>
      </c>
    </row>
    <row r="790" spans="27:28" ht="13.5" hidden="1">
      <c r="AA790" s="35">
        <f ca="1" t="shared" si="29"/>
        <v>0</v>
      </c>
      <c r="AB790" s="35">
        <v>790</v>
      </c>
    </row>
    <row r="791" spans="27:28" ht="13.5" hidden="1">
      <c r="AA791" s="35">
        <f ca="1" t="shared" si="29"/>
        <v>0</v>
      </c>
      <c r="AB791" s="35">
        <v>791</v>
      </c>
    </row>
    <row r="792" spans="27:28" ht="13.5" hidden="1">
      <c r="AA792" s="35">
        <f ca="1" t="shared" si="29"/>
        <v>0</v>
      </c>
      <c r="AB792" s="35">
        <v>792</v>
      </c>
    </row>
    <row r="793" spans="27:28" ht="13.5" hidden="1">
      <c r="AA793" s="35">
        <f ca="1" t="shared" si="29"/>
        <v>0</v>
      </c>
      <c r="AB793" s="35">
        <v>793</v>
      </c>
    </row>
    <row r="794" spans="27:28" ht="13.5" hidden="1">
      <c r="AA794" s="35">
        <f ca="1" t="shared" si="29"/>
        <v>0</v>
      </c>
      <c r="AB794" s="35">
        <v>794</v>
      </c>
    </row>
    <row r="795" spans="27:28" ht="13.5" hidden="1">
      <c r="AA795" s="35">
        <f ca="1" t="shared" si="29"/>
        <v>0</v>
      </c>
      <c r="AB795" s="35">
        <v>795</v>
      </c>
    </row>
    <row r="796" spans="27:28" ht="13.5" hidden="1">
      <c r="AA796" s="35">
        <f ca="1" t="shared" si="29"/>
        <v>0</v>
      </c>
      <c r="AB796" s="35">
        <v>796</v>
      </c>
    </row>
    <row r="797" spans="27:28" ht="13.5" hidden="1">
      <c r="AA797" s="35">
        <f ca="1" t="shared" si="29"/>
        <v>0</v>
      </c>
      <c r="AB797" s="35">
        <v>797</v>
      </c>
    </row>
    <row r="798" spans="27:28" ht="13.5" hidden="1">
      <c r="AA798" s="35">
        <f ca="1" t="shared" si="29"/>
        <v>0</v>
      </c>
      <c r="AB798" s="35">
        <v>798</v>
      </c>
    </row>
    <row r="799" spans="27:28" ht="13.5" hidden="1">
      <c r="AA799" s="35">
        <f ca="1" t="shared" si="29"/>
        <v>0</v>
      </c>
      <c r="AB799" s="35">
        <v>799</v>
      </c>
    </row>
    <row r="800" spans="27:28" ht="13.5" hidden="1">
      <c r="AA800" s="35">
        <f ca="1" t="shared" si="29"/>
        <v>0</v>
      </c>
      <c r="AB800" s="35">
        <v>800</v>
      </c>
    </row>
    <row r="801" spans="27:28" ht="13.5" hidden="1">
      <c r="AA801" s="35">
        <f ca="1" t="shared" si="29"/>
        <v>0</v>
      </c>
      <c r="AB801" s="35">
        <v>801</v>
      </c>
    </row>
    <row r="802" spans="27:28" ht="13.5" hidden="1">
      <c r="AA802" s="35">
        <f ca="1" t="shared" si="29"/>
        <v>0</v>
      </c>
      <c r="AB802" s="35">
        <v>802</v>
      </c>
    </row>
    <row r="803" spans="27:28" ht="13.5" hidden="1">
      <c r="AA803" s="35">
        <f ca="1" t="shared" si="29"/>
        <v>0</v>
      </c>
      <c r="AB803" s="35">
        <v>803</v>
      </c>
    </row>
    <row r="804" spans="27:28" ht="13.5" hidden="1">
      <c r="AA804" s="35">
        <f ca="1" t="shared" si="29"/>
        <v>0</v>
      </c>
      <c r="AB804" s="35">
        <v>804</v>
      </c>
    </row>
    <row r="805" spans="27:28" ht="13.5" hidden="1">
      <c r="AA805" s="35">
        <f ca="1" t="shared" si="29"/>
        <v>0</v>
      </c>
      <c r="AB805" s="35">
        <v>805</v>
      </c>
    </row>
    <row r="806" spans="27:28" ht="13.5" hidden="1">
      <c r="AA806" s="35">
        <f ca="1" t="shared" si="29"/>
        <v>0</v>
      </c>
      <c r="AB806" s="35">
        <v>806</v>
      </c>
    </row>
    <row r="807" spans="27:28" ht="13.5" hidden="1">
      <c r="AA807" s="35">
        <f ca="1" t="shared" si="29"/>
        <v>0</v>
      </c>
      <c r="AB807" s="35">
        <v>807</v>
      </c>
    </row>
    <row r="808" spans="27:28" ht="13.5" hidden="1">
      <c r="AA808" s="35">
        <f ca="1" t="shared" si="29"/>
        <v>0</v>
      </c>
      <c r="AB808" s="35">
        <v>808</v>
      </c>
    </row>
    <row r="809" spans="27:28" ht="13.5" hidden="1">
      <c r="AA809" s="35">
        <f ca="1" t="shared" si="29"/>
        <v>0</v>
      </c>
      <c r="AB809" s="35">
        <v>809</v>
      </c>
    </row>
    <row r="810" spans="27:28" ht="13.5" hidden="1">
      <c r="AA810" s="35">
        <f ca="1" t="shared" si="29"/>
        <v>0</v>
      </c>
      <c r="AB810" s="35">
        <v>810</v>
      </c>
    </row>
    <row r="811" spans="27:28" ht="13.5" hidden="1">
      <c r="AA811" s="35">
        <f ca="1" t="shared" si="29"/>
        <v>0</v>
      </c>
      <c r="AB811" s="35">
        <v>811</v>
      </c>
    </row>
    <row r="812" spans="27:28" ht="13.5" hidden="1">
      <c r="AA812" s="35">
        <f ca="1" t="shared" si="29"/>
        <v>0</v>
      </c>
      <c r="AB812" s="35">
        <v>812</v>
      </c>
    </row>
    <row r="813" spans="27:28" ht="13.5" hidden="1">
      <c r="AA813" s="35">
        <f ca="1" t="shared" si="29"/>
        <v>0</v>
      </c>
      <c r="AB813" s="35">
        <v>813</v>
      </c>
    </row>
    <row r="814" spans="27:28" ht="13.5" hidden="1">
      <c r="AA814" s="35">
        <f ca="1" t="shared" si="29"/>
        <v>0</v>
      </c>
      <c r="AB814" s="35">
        <v>814</v>
      </c>
    </row>
    <row r="815" spans="27:28" ht="13.5" hidden="1">
      <c r="AA815" s="35">
        <f ca="1" t="shared" si="29"/>
        <v>0</v>
      </c>
      <c r="AB815" s="35">
        <v>815</v>
      </c>
    </row>
    <row r="816" spans="27:28" ht="13.5" hidden="1">
      <c r="AA816" s="35">
        <f ca="1" t="shared" si="29"/>
        <v>0</v>
      </c>
      <c r="AB816" s="35">
        <v>816</v>
      </c>
    </row>
    <row r="817" spans="27:28" ht="13.5" hidden="1">
      <c r="AA817" s="35">
        <f ca="1" t="shared" si="29"/>
        <v>0</v>
      </c>
      <c r="AB817" s="35">
        <v>817</v>
      </c>
    </row>
    <row r="818" spans="27:28" ht="13.5" hidden="1">
      <c r="AA818" s="35">
        <f ca="1" t="shared" si="29"/>
        <v>0</v>
      </c>
      <c r="AB818" s="35">
        <v>818</v>
      </c>
    </row>
    <row r="819" spans="27:28" ht="13.5" hidden="1">
      <c r="AA819" s="35">
        <f ca="1" t="shared" si="29"/>
        <v>0</v>
      </c>
      <c r="AB819" s="35">
        <v>819</v>
      </c>
    </row>
    <row r="820" spans="27:28" ht="13.5" hidden="1">
      <c r="AA820" s="35">
        <f ca="1" t="shared" si="29"/>
        <v>0</v>
      </c>
      <c r="AB820" s="35">
        <v>820</v>
      </c>
    </row>
    <row r="821" spans="27:28" ht="13.5" hidden="1">
      <c r="AA821" s="35">
        <f ca="1" t="shared" si="29"/>
        <v>0</v>
      </c>
      <c r="AB821" s="35">
        <v>821</v>
      </c>
    </row>
    <row r="822" spans="27:28" ht="13.5" hidden="1">
      <c r="AA822" s="35">
        <f ca="1" t="shared" si="29"/>
        <v>0</v>
      </c>
      <c r="AB822" s="35">
        <v>822</v>
      </c>
    </row>
    <row r="823" spans="27:28" ht="13.5" hidden="1">
      <c r="AA823" s="35">
        <f ca="1" t="shared" si="29"/>
        <v>0</v>
      </c>
      <c r="AB823" s="35">
        <v>823</v>
      </c>
    </row>
    <row r="824" spans="27:28" ht="13.5" hidden="1">
      <c r="AA824" s="35">
        <f ca="1" t="shared" si="29"/>
        <v>0</v>
      </c>
      <c r="AB824" s="35">
        <v>824</v>
      </c>
    </row>
    <row r="825" spans="27:28" ht="13.5" hidden="1">
      <c r="AA825" s="35">
        <f ca="1" t="shared" si="29"/>
        <v>0</v>
      </c>
      <c r="AB825" s="35">
        <v>825</v>
      </c>
    </row>
    <row r="826" spans="27:28" ht="13.5" hidden="1">
      <c r="AA826" s="35">
        <f ca="1" t="shared" si="29"/>
        <v>0</v>
      </c>
      <c r="AB826" s="35">
        <v>826</v>
      </c>
    </row>
    <row r="827" spans="27:28" ht="13.5" hidden="1">
      <c r="AA827" s="35">
        <f ca="1" t="shared" si="29"/>
        <v>0</v>
      </c>
      <c r="AB827" s="35">
        <v>827</v>
      </c>
    </row>
    <row r="828" spans="27:28" ht="13.5" hidden="1">
      <c r="AA828" s="35">
        <f ca="1" t="shared" si="29"/>
        <v>0</v>
      </c>
      <c r="AB828" s="35">
        <v>828</v>
      </c>
    </row>
    <row r="829" spans="27:28" ht="13.5" hidden="1">
      <c r="AA829" s="35">
        <f ca="1" t="shared" si="29"/>
        <v>0</v>
      </c>
      <c r="AB829" s="35">
        <v>829</v>
      </c>
    </row>
    <row r="830" spans="27:28" ht="13.5" hidden="1">
      <c r="AA830" s="35">
        <f ca="1" t="shared" si="29"/>
        <v>0</v>
      </c>
      <c r="AB830" s="35">
        <v>830</v>
      </c>
    </row>
    <row r="831" spans="27:28" ht="13.5" hidden="1">
      <c r="AA831" s="35">
        <f ca="1" t="shared" si="29"/>
        <v>0</v>
      </c>
      <c r="AB831" s="35">
        <v>831</v>
      </c>
    </row>
    <row r="832" spans="27:28" ht="13.5" hidden="1">
      <c r="AA832" s="35">
        <f ca="1" t="shared" si="29"/>
        <v>0</v>
      </c>
      <c r="AB832" s="35">
        <v>832</v>
      </c>
    </row>
    <row r="833" spans="27:28" ht="13.5" hidden="1">
      <c r="AA833" s="35">
        <f ca="1" t="shared" si="29"/>
        <v>0</v>
      </c>
      <c r="AB833" s="35">
        <v>833</v>
      </c>
    </row>
    <row r="834" spans="27:28" ht="13.5" hidden="1">
      <c r="AA834" s="35">
        <f ca="1" t="shared" si="29"/>
        <v>0</v>
      </c>
      <c r="AB834" s="35">
        <v>834</v>
      </c>
    </row>
    <row r="835" spans="27:28" ht="13.5" hidden="1">
      <c r="AA835" s="35">
        <f ca="1" t="shared" si="29"/>
        <v>0</v>
      </c>
      <c r="AB835" s="35">
        <v>835</v>
      </c>
    </row>
    <row r="836" spans="27:28" ht="13.5" hidden="1">
      <c r="AA836" s="35">
        <f ca="1" t="shared" si="29"/>
        <v>0</v>
      </c>
      <c r="AB836" s="35">
        <v>836</v>
      </c>
    </row>
    <row r="837" spans="27:28" ht="13.5" hidden="1">
      <c r="AA837" s="35">
        <f ca="1" t="shared" si="30" ref="AA837:AA900">INDIRECT($W$6&amp;"!"&amp;"B"&amp;ROW(B837))</f>
        <v>0</v>
      </c>
      <c r="AB837" s="35">
        <v>837</v>
      </c>
    </row>
    <row r="838" spans="27:28" ht="13.5" hidden="1">
      <c r="AA838" s="35">
        <f ca="1" t="shared" si="30"/>
        <v>0</v>
      </c>
      <c r="AB838" s="35">
        <v>838</v>
      </c>
    </row>
    <row r="839" spans="27:28" ht="13.5" hidden="1">
      <c r="AA839" s="35">
        <f ca="1" t="shared" si="30"/>
        <v>0</v>
      </c>
      <c r="AB839" s="35">
        <v>839</v>
      </c>
    </row>
    <row r="840" spans="27:28" ht="13.5" hidden="1">
      <c r="AA840" s="35">
        <f ca="1" t="shared" si="30"/>
        <v>0</v>
      </c>
      <c r="AB840" s="35">
        <v>840</v>
      </c>
    </row>
    <row r="841" spans="27:28" ht="13.5" hidden="1">
      <c r="AA841" s="35">
        <f ca="1" t="shared" si="30"/>
        <v>0</v>
      </c>
      <c r="AB841" s="35">
        <v>841</v>
      </c>
    </row>
    <row r="842" spans="27:28" ht="13.5" hidden="1">
      <c r="AA842" s="35">
        <f ca="1" t="shared" si="30"/>
        <v>0</v>
      </c>
      <c r="AB842" s="35">
        <v>842</v>
      </c>
    </row>
    <row r="843" spans="27:28" ht="13.5" hidden="1">
      <c r="AA843" s="35">
        <f ca="1" t="shared" si="30"/>
        <v>0</v>
      </c>
      <c r="AB843" s="35">
        <v>843</v>
      </c>
    </row>
    <row r="844" spans="27:28" ht="13.5" hidden="1">
      <c r="AA844" s="35">
        <f ca="1" t="shared" si="30"/>
        <v>0</v>
      </c>
      <c r="AB844" s="35">
        <v>844</v>
      </c>
    </row>
    <row r="845" spans="27:28" ht="13.5" hidden="1">
      <c r="AA845" s="35">
        <f ca="1" t="shared" si="30"/>
        <v>0</v>
      </c>
      <c r="AB845" s="35">
        <v>845</v>
      </c>
    </row>
    <row r="846" spans="27:28" ht="13.5" hidden="1">
      <c r="AA846" s="35">
        <f ca="1" t="shared" si="30"/>
        <v>0</v>
      </c>
      <c r="AB846" s="35">
        <v>846</v>
      </c>
    </row>
    <row r="847" spans="27:28" ht="13.5" hidden="1">
      <c r="AA847" s="35">
        <f ca="1" t="shared" si="30"/>
        <v>0</v>
      </c>
      <c r="AB847" s="35">
        <v>847</v>
      </c>
    </row>
    <row r="848" spans="27:28" ht="13.5" hidden="1">
      <c r="AA848" s="35">
        <f ca="1" t="shared" si="30"/>
        <v>0</v>
      </c>
      <c r="AB848" s="35">
        <v>848</v>
      </c>
    </row>
    <row r="849" spans="27:28" ht="13.5" hidden="1">
      <c r="AA849" s="35">
        <f ca="1" t="shared" si="30"/>
        <v>0</v>
      </c>
      <c r="AB849" s="35">
        <v>849</v>
      </c>
    </row>
    <row r="850" spans="27:28" ht="13.5" hidden="1">
      <c r="AA850" s="35">
        <f ca="1" t="shared" si="30"/>
        <v>0</v>
      </c>
      <c r="AB850" s="35">
        <v>850</v>
      </c>
    </row>
    <row r="851" spans="27:28" ht="13.5" hidden="1">
      <c r="AA851" s="35">
        <f ca="1" t="shared" si="30"/>
        <v>0</v>
      </c>
      <c r="AB851" s="35">
        <v>851</v>
      </c>
    </row>
    <row r="852" spans="27:28" ht="13.5" hidden="1">
      <c r="AA852" s="35">
        <f ca="1" t="shared" si="30"/>
        <v>0</v>
      </c>
      <c r="AB852" s="35">
        <v>852</v>
      </c>
    </row>
    <row r="853" spans="27:28" ht="13.5" hidden="1">
      <c r="AA853" s="35">
        <f ca="1" t="shared" si="30"/>
        <v>0</v>
      </c>
      <c r="AB853" s="35">
        <v>853</v>
      </c>
    </row>
    <row r="854" spans="27:28" ht="13.5" hidden="1">
      <c r="AA854" s="35">
        <f ca="1" t="shared" si="30"/>
        <v>0</v>
      </c>
      <c r="AB854" s="35">
        <v>854</v>
      </c>
    </row>
    <row r="855" spans="27:28" ht="13.5" hidden="1">
      <c r="AA855" s="35">
        <f ca="1" t="shared" si="30"/>
        <v>0</v>
      </c>
      <c r="AB855" s="35">
        <v>855</v>
      </c>
    </row>
    <row r="856" spans="27:28" ht="13.5" hidden="1">
      <c r="AA856" s="35">
        <f ca="1" t="shared" si="30"/>
        <v>0</v>
      </c>
      <c r="AB856" s="35">
        <v>856</v>
      </c>
    </row>
    <row r="857" spans="27:28" ht="13.5" hidden="1">
      <c r="AA857" s="35">
        <f ca="1" t="shared" si="30"/>
        <v>0</v>
      </c>
      <c r="AB857" s="35">
        <v>857</v>
      </c>
    </row>
    <row r="858" spans="27:28" ht="13.5" hidden="1">
      <c r="AA858" s="35">
        <f ca="1" t="shared" si="30"/>
        <v>0</v>
      </c>
      <c r="AB858" s="35">
        <v>858</v>
      </c>
    </row>
    <row r="859" spans="27:28" ht="13.5" hidden="1">
      <c r="AA859" s="35">
        <f ca="1" t="shared" si="30"/>
        <v>0</v>
      </c>
      <c r="AB859" s="35">
        <v>859</v>
      </c>
    </row>
    <row r="860" spans="27:28" ht="13.5" hidden="1">
      <c r="AA860" s="35">
        <f ca="1" t="shared" si="30"/>
        <v>0</v>
      </c>
      <c r="AB860" s="35">
        <v>860</v>
      </c>
    </row>
    <row r="861" spans="27:28" ht="13.5" hidden="1">
      <c r="AA861" s="35">
        <f ca="1" t="shared" si="30"/>
        <v>0</v>
      </c>
      <c r="AB861" s="35">
        <v>861</v>
      </c>
    </row>
    <row r="862" spans="27:28" ht="13.5" hidden="1">
      <c r="AA862" s="35">
        <f ca="1" t="shared" si="30"/>
        <v>0</v>
      </c>
      <c r="AB862" s="35">
        <v>862</v>
      </c>
    </row>
    <row r="863" spans="27:28" ht="13.5" hidden="1">
      <c r="AA863" s="35">
        <f ca="1" t="shared" si="30"/>
        <v>0</v>
      </c>
      <c r="AB863" s="35">
        <v>863</v>
      </c>
    </row>
    <row r="864" spans="27:28" ht="13.5" hidden="1">
      <c r="AA864" s="35">
        <f ca="1" t="shared" si="30"/>
        <v>0</v>
      </c>
      <c r="AB864" s="35">
        <v>864</v>
      </c>
    </row>
    <row r="865" spans="27:28" ht="13.5" hidden="1">
      <c r="AA865" s="35">
        <f ca="1" t="shared" si="30"/>
        <v>0</v>
      </c>
      <c r="AB865" s="35">
        <v>865</v>
      </c>
    </row>
    <row r="866" spans="27:28" ht="13.5" hidden="1">
      <c r="AA866" s="35">
        <f ca="1" t="shared" si="30"/>
        <v>0</v>
      </c>
      <c r="AB866" s="35">
        <v>866</v>
      </c>
    </row>
    <row r="867" spans="27:28" ht="13.5" hidden="1">
      <c r="AA867" s="35">
        <f ca="1" t="shared" si="30"/>
        <v>0</v>
      </c>
      <c r="AB867" s="35">
        <v>867</v>
      </c>
    </row>
    <row r="868" spans="27:28" ht="13.5" hidden="1">
      <c r="AA868" s="35">
        <f ca="1" t="shared" si="30"/>
        <v>0</v>
      </c>
      <c r="AB868" s="35">
        <v>868</v>
      </c>
    </row>
    <row r="869" spans="27:28" ht="13.5" hidden="1">
      <c r="AA869" s="35">
        <f ca="1" t="shared" si="30"/>
        <v>0</v>
      </c>
      <c r="AB869" s="35">
        <v>869</v>
      </c>
    </row>
    <row r="870" spans="27:28" ht="13.5" hidden="1">
      <c r="AA870" s="35">
        <f ca="1" t="shared" si="30"/>
        <v>0</v>
      </c>
      <c r="AB870" s="35">
        <v>870</v>
      </c>
    </row>
    <row r="871" spans="27:28" ht="13.5" hidden="1">
      <c r="AA871" s="35">
        <f ca="1" t="shared" si="30"/>
        <v>0</v>
      </c>
      <c r="AB871" s="35">
        <v>871</v>
      </c>
    </row>
    <row r="872" spans="27:28" ht="13.5" hidden="1">
      <c r="AA872" s="35">
        <f ca="1" t="shared" si="30"/>
        <v>0</v>
      </c>
      <c r="AB872" s="35">
        <v>872</v>
      </c>
    </row>
    <row r="873" spans="27:28" ht="13.5" hidden="1">
      <c r="AA873" s="35">
        <f ca="1" t="shared" si="30"/>
        <v>0</v>
      </c>
      <c r="AB873" s="35">
        <v>873</v>
      </c>
    </row>
    <row r="874" spans="27:28" ht="13.5" hidden="1">
      <c r="AA874" s="35">
        <f ca="1" t="shared" si="30"/>
        <v>0</v>
      </c>
      <c r="AB874" s="35">
        <v>874</v>
      </c>
    </row>
    <row r="875" spans="27:28" ht="13.5" hidden="1">
      <c r="AA875" s="35">
        <f ca="1" t="shared" si="30"/>
        <v>0</v>
      </c>
      <c r="AB875" s="35">
        <v>875</v>
      </c>
    </row>
    <row r="876" spans="27:28" ht="13.5" hidden="1">
      <c r="AA876" s="35">
        <f ca="1" t="shared" si="30"/>
        <v>0</v>
      </c>
      <c r="AB876" s="35">
        <v>876</v>
      </c>
    </row>
    <row r="877" spans="27:28" ht="13.5" hidden="1">
      <c r="AA877" s="35">
        <f ca="1" t="shared" si="30"/>
        <v>0</v>
      </c>
      <c r="AB877" s="35">
        <v>877</v>
      </c>
    </row>
    <row r="878" spans="27:28" ht="13.5" hidden="1">
      <c r="AA878" s="35">
        <f ca="1" t="shared" si="30"/>
        <v>0</v>
      </c>
      <c r="AB878" s="35">
        <v>878</v>
      </c>
    </row>
    <row r="879" spans="27:28" ht="13.5" hidden="1">
      <c r="AA879" s="35">
        <f ca="1" t="shared" si="30"/>
        <v>0</v>
      </c>
      <c r="AB879" s="35">
        <v>879</v>
      </c>
    </row>
    <row r="880" spans="27:28" ht="13.5" hidden="1">
      <c r="AA880" s="35">
        <f ca="1" t="shared" si="30"/>
        <v>0</v>
      </c>
      <c r="AB880" s="35">
        <v>880</v>
      </c>
    </row>
    <row r="881" spans="27:28" ht="13.5" hidden="1">
      <c r="AA881" s="35">
        <f ca="1" t="shared" si="30"/>
        <v>0</v>
      </c>
      <c r="AB881" s="35">
        <v>881</v>
      </c>
    </row>
    <row r="882" spans="27:28" ht="13.5" hidden="1">
      <c r="AA882" s="35">
        <f ca="1" t="shared" si="30"/>
        <v>0</v>
      </c>
      <c r="AB882" s="35">
        <v>882</v>
      </c>
    </row>
    <row r="883" spans="27:28" ht="13.5" hidden="1">
      <c r="AA883" s="35">
        <f ca="1" t="shared" si="30"/>
        <v>0</v>
      </c>
      <c r="AB883" s="35">
        <v>883</v>
      </c>
    </row>
    <row r="884" spans="27:28" ht="13.5" hidden="1">
      <c r="AA884" s="35">
        <f ca="1" t="shared" si="30"/>
        <v>0</v>
      </c>
      <c r="AB884" s="35">
        <v>884</v>
      </c>
    </row>
    <row r="885" spans="27:28" ht="13.5" hidden="1">
      <c r="AA885" s="35">
        <f ca="1" t="shared" si="30"/>
        <v>0</v>
      </c>
      <c r="AB885" s="35">
        <v>885</v>
      </c>
    </row>
    <row r="886" spans="27:28" ht="13.5" hidden="1">
      <c r="AA886" s="35">
        <f ca="1" t="shared" si="30"/>
        <v>0</v>
      </c>
      <c r="AB886" s="35">
        <v>886</v>
      </c>
    </row>
    <row r="887" spans="27:28" ht="13.5" hidden="1">
      <c r="AA887" s="35">
        <f ca="1" t="shared" si="30"/>
        <v>0</v>
      </c>
      <c r="AB887" s="35">
        <v>887</v>
      </c>
    </row>
    <row r="888" spans="27:28" ht="13.5" hidden="1">
      <c r="AA888" s="35">
        <f ca="1" t="shared" si="30"/>
        <v>0</v>
      </c>
      <c r="AB888" s="35">
        <v>888</v>
      </c>
    </row>
    <row r="889" spans="27:28" ht="13.5" hidden="1">
      <c r="AA889" s="35">
        <f ca="1" t="shared" si="30"/>
        <v>0</v>
      </c>
      <c r="AB889" s="35">
        <v>889</v>
      </c>
    </row>
    <row r="890" spans="27:28" ht="13.5" hidden="1">
      <c r="AA890" s="35">
        <f ca="1" t="shared" si="30"/>
        <v>0</v>
      </c>
      <c r="AB890" s="35">
        <v>890</v>
      </c>
    </row>
    <row r="891" spans="27:28" ht="13.5" hidden="1">
      <c r="AA891" s="35">
        <f ca="1" t="shared" si="30"/>
        <v>0</v>
      </c>
      <c r="AB891" s="35">
        <v>891</v>
      </c>
    </row>
    <row r="892" spans="27:28" ht="13.5" hidden="1">
      <c r="AA892" s="35">
        <f ca="1" t="shared" si="30"/>
        <v>0</v>
      </c>
      <c r="AB892" s="35">
        <v>892</v>
      </c>
    </row>
    <row r="893" spans="27:28" ht="13.5" hidden="1">
      <c r="AA893" s="35">
        <f ca="1" t="shared" si="30"/>
        <v>0</v>
      </c>
      <c r="AB893" s="35">
        <v>893</v>
      </c>
    </row>
    <row r="894" spans="27:28" ht="13.5" hidden="1">
      <c r="AA894" s="35">
        <f ca="1" t="shared" si="30"/>
        <v>0</v>
      </c>
      <c r="AB894" s="35">
        <v>894</v>
      </c>
    </row>
    <row r="895" spans="27:28" ht="13.5" hidden="1">
      <c r="AA895" s="35">
        <f ca="1" t="shared" si="30"/>
        <v>0</v>
      </c>
      <c r="AB895" s="35">
        <v>895</v>
      </c>
    </row>
    <row r="896" spans="27:28" ht="13.5" hidden="1">
      <c r="AA896" s="35">
        <f ca="1" t="shared" si="30"/>
        <v>0</v>
      </c>
      <c r="AB896" s="35">
        <v>896</v>
      </c>
    </row>
    <row r="897" spans="27:28" ht="13.5" hidden="1">
      <c r="AA897" s="35">
        <f ca="1" t="shared" si="30"/>
        <v>0</v>
      </c>
      <c r="AB897" s="35">
        <v>897</v>
      </c>
    </row>
    <row r="898" spans="27:28" ht="13.5" hidden="1">
      <c r="AA898" s="35">
        <f ca="1" t="shared" si="30"/>
        <v>0</v>
      </c>
      <c r="AB898" s="35">
        <v>898</v>
      </c>
    </row>
    <row r="899" spans="27:28" ht="13.5" hidden="1">
      <c r="AA899" s="35">
        <f ca="1" t="shared" si="30"/>
        <v>0</v>
      </c>
      <c r="AB899" s="35">
        <v>899</v>
      </c>
    </row>
    <row r="900" spans="27:28" ht="13.5" hidden="1">
      <c r="AA900" s="35">
        <f ca="1" t="shared" si="30"/>
        <v>0</v>
      </c>
      <c r="AB900" s="35">
        <v>900</v>
      </c>
    </row>
    <row r="901" spans="27:28" ht="13.5" hidden="1">
      <c r="AA901" s="35">
        <f ca="1" t="shared" si="31" ref="AA901:AA964">INDIRECT($W$6&amp;"!"&amp;"B"&amp;ROW(B901))</f>
        <v>0</v>
      </c>
      <c r="AB901" s="35">
        <v>901</v>
      </c>
    </row>
    <row r="902" spans="27:28" ht="13.5" hidden="1">
      <c r="AA902" s="35">
        <f ca="1" t="shared" si="31"/>
        <v>0</v>
      </c>
      <c r="AB902" s="35">
        <v>902</v>
      </c>
    </row>
    <row r="903" spans="27:28" ht="13.5" hidden="1">
      <c r="AA903" s="35">
        <f ca="1" t="shared" si="31"/>
        <v>0</v>
      </c>
      <c r="AB903" s="35">
        <v>903</v>
      </c>
    </row>
    <row r="904" spans="27:28" ht="13.5" hidden="1">
      <c r="AA904" s="35">
        <f ca="1" t="shared" si="31"/>
        <v>0</v>
      </c>
      <c r="AB904" s="35">
        <v>904</v>
      </c>
    </row>
    <row r="905" spans="27:28" ht="13.5" hidden="1">
      <c r="AA905" s="35">
        <f ca="1" t="shared" si="31"/>
        <v>0</v>
      </c>
      <c r="AB905" s="35">
        <v>905</v>
      </c>
    </row>
    <row r="906" spans="27:28" ht="13.5" hidden="1">
      <c r="AA906" s="35">
        <f ca="1" t="shared" si="31"/>
        <v>0</v>
      </c>
      <c r="AB906" s="35">
        <v>906</v>
      </c>
    </row>
    <row r="907" spans="27:28" ht="13.5" hidden="1">
      <c r="AA907" s="35">
        <f ca="1" t="shared" si="31"/>
        <v>0</v>
      </c>
      <c r="AB907" s="35">
        <v>907</v>
      </c>
    </row>
    <row r="908" spans="27:28" ht="13.5" hidden="1">
      <c r="AA908" s="35">
        <f ca="1" t="shared" si="31"/>
        <v>0</v>
      </c>
      <c r="AB908" s="35">
        <v>908</v>
      </c>
    </row>
    <row r="909" spans="27:28" ht="13.5" hidden="1">
      <c r="AA909" s="35">
        <f ca="1" t="shared" si="31"/>
        <v>0</v>
      </c>
      <c r="AB909" s="35">
        <v>909</v>
      </c>
    </row>
    <row r="910" spans="27:28" ht="13.5" hidden="1">
      <c r="AA910" s="35">
        <f ca="1" t="shared" si="31"/>
        <v>0</v>
      </c>
      <c r="AB910" s="35">
        <v>910</v>
      </c>
    </row>
    <row r="911" spans="27:28" ht="13.5" hidden="1">
      <c r="AA911" s="35">
        <f ca="1" t="shared" si="31"/>
        <v>0</v>
      </c>
      <c r="AB911" s="35">
        <v>911</v>
      </c>
    </row>
    <row r="912" spans="27:28" ht="13.5" hidden="1">
      <c r="AA912" s="35">
        <f ca="1" t="shared" si="31"/>
        <v>0</v>
      </c>
      <c r="AB912" s="35">
        <v>912</v>
      </c>
    </row>
    <row r="913" spans="27:28" ht="13.5" hidden="1">
      <c r="AA913" s="35">
        <f ca="1" t="shared" si="31"/>
        <v>0</v>
      </c>
      <c r="AB913" s="35">
        <v>913</v>
      </c>
    </row>
    <row r="914" spans="27:28" ht="13.5" hidden="1">
      <c r="AA914" s="35">
        <f ca="1" t="shared" si="31"/>
        <v>0</v>
      </c>
      <c r="AB914" s="35">
        <v>914</v>
      </c>
    </row>
    <row r="915" spans="27:28" ht="13.5" hidden="1">
      <c r="AA915" s="35">
        <f ca="1" t="shared" si="31"/>
        <v>0</v>
      </c>
      <c r="AB915" s="35">
        <v>915</v>
      </c>
    </row>
    <row r="916" spans="27:28" ht="13.5" hidden="1">
      <c r="AA916" s="35">
        <f ca="1" t="shared" si="31"/>
        <v>0</v>
      </c>
      <c r="AB916" s="35">
        <v>916</v>
      </c>
    </row>
    <row r="917" spans="27:28" ht="13.5" hidden="1">
      <c r="AA917" s="35">
        <f ca="1" t="shared" si="31"/>
        <v>0</v>
      </c>
      <c r="AB917" s="35">
        <v>917</v>
      </c>
    </row>
    <row r="918" spans="27:28" ht="13.5" hidden="1">
      <c r="AA918" s="35">
        <f ca="1" t="shared" si="31"/>
        <v>0</v>
      </c>
      <c r="AB918" s="35">
        <v>918</v>
      </c>
    </row>
    <row r="919" spans="27:28" ht="13.5" hidden="1">
      <c r="AA919" s="35">
        <f ca="1" t="shared" si="31"/>
        <v>0</v>
      </c>
      <c r="AB919" s="35">
        <v>919</v>
      </c>
    </row>
    <row r="920" spans="27:28" ht="13.5" hidden="1">
      <c r="AA920" s="35">
        <f ca="1" t="shared" si="31"/>
        <v>0</v>
      </c>
      <c r="AB920" s="35">
        <v>920</v>
      </c>
    </row>
    <row r="921" spans="27:28" ht="13.5" hidden="1">
      <c r="AA921" s="35">
        <f ca="1" t="shared" si="31"/>
        <v>0</v>
      </c>
      <c r="AB921" s="35">
        <v>921</v>
      </c>
    </row>
    <row r="922" spans="27:28" ht="13.5" hidden="1">
      <c r="AA922" s="35">
        <f ca="1" t="shared" si="31"/>
        <v>0</v>
      </c>
      <c r="AB922" s="35">
        <v>922</v>
      </c>
    </row>
    <row r="923" spans="27:28" ht="13.5" hidden="1">
      <c r="AA923" s="35">
        <f ca="1" t="shared" si="31"/>
        <v>0</v>
      </c>
      <c r="AB923" s="35">
        <v>923</v>
      </c>
    </row>
    <row r="924" spans="27:28" ht="13.5" hidden="1">
      <c r="AA924" s="35">
        <f ca="1" t="shared" si="31"/>
        <v>0</v>
      </c>
      <c r="AB924" s="35">
        <v>924</v>
      </c>
    </row>
    <row r="925" spans="27:28" ht="13.5" hidden="1">
      <c r="AA925" s="35">
        <f ca="1" t="shared" si="31"/>
        <v>0</v>
      </c>
      <c r="AB925" s="35">
        <v>925</v>
      </c>
    </row>
    <row r="926" spans="27:28" ht="13.5" hidden="1">
      <c r="AA926" s="35">
        <f ca="1" t="shared" si="31"/>
        <v>0</v>
      </c>
      <c r="AB926" s="35">
        <v>926</v>
      </c>
    </row>
    <row r="927" spans="27:28" ht="13.5" hidden="1">
      <c r="AA927" s="35">
        <f ca="1" t="shared" si="31"/>
        <v>0</v>
      </c>
      <c r="AB927" s="35">
        <v>927</v>
      </c>
    </row>
    <row r="928" spans="27:28" ht="13.5" hidden="1">
      <c r="AA928" s="35">
        <f ca="1" t="shared" si="31"/>
        <v>0</v>
      </c>
      <c r="AB928" s="35">
        <v>928</v>
      </c>
    </row>
    <row r="929" spans="27:28" ht="13.5" hidden="1">
      <c r="AA929" s="35">
        <f ca="1" t="shared" si="31"/>
        <v>0</v>
      </c>
      <c r="AB929" s="35">
        <v>929</v>
      </c>
    </row>
    <row r="930" spans="27:28" ht="13.5" hidden="1">
      <c r="AA930" s="35">
        <f ca="1" t="shared" si="31"/>
        <v>0</v>
      </c>
      <c r="AB930" s="35">
        <v>930</v>
      </c>
    </row>
    <row r="931" spans="27:28" ht="13.5" hidden="1">
      <c r="AA931" s="35">
        <f ca="1" t="shared" si="31"/>
        <v>0</v>
      </c>
      <c r="AB931" s="35">
        <v>931</v>
      </c>
    </row>
    <row r="932" spans="27:28" ht="13.5" hidden="1">
      <c r="AA932" s="35">
        <f ca="1" t="shared" si="31"/>
        <v>0</v>
      </c>
      <c r="AB932" s="35">
        <v>932</v>
      </c>
    </row>
    <row r="933" spans="27:28" ht="13.5" hidden="1">
      <c r="AA933" s="35">
        <f ca="1" t="shared" si="31"/>
        <v>0</v>
      </c>
      <c r="AB933" s="35">
        <v>933</v>
      </c>
    </row>
    <row r="934" spans="27:28" ht="13.5" hidden="1">
      <c r="AA934" s="35">
        <f ca="1" t="shared" si="31"/>
        <v>0</v>
      </c>
      <c r="AB934" s="35">
        <v>934</v>
      </c>
    </row>
    <row r="935" spans="27:28" ht="13.5" hidden="1">
      <c r="AA935" s="35">
        <f ca="1" t="shared" si="31"/>
        <v>0</v>
      </c>
      <c r="AB935" s="35">
        <v>935</v>
      </c>
    </row>
    <row r="936" spans="27:28" ht="13.5" hidden="1">
      <c r="AA936" s="35">
        <f ca="1" t="shared" si="31"/>
        <v>0</v>
      </c>
      <c r="AB936" s="35">
        <v>936</v>
      </c>
    </row>
    <row r="937" spans="27:28" ht="13.5" hidden="1">
      <c r="AA937" s="35">
        <f ca="1" t="shared" si="31"/>
        <v>0</v>
      </c>
      <c r="AB937" s="35">
        <v>937</v>
      </c>
    </row>
    <row r="938" spans="27:28" ht="13.5" hidden="1">
      <c r="AA938" s="35">
        <f ca="1" t="shared" si="31"/>
        <v>0</v>
      </c>
      <c r="AB938" s="35">
        <v>938</v>
      </c>
    </row>
    <row r="939" spans="27:28" ht="13.5" hidden="1">
      <c r="AA939" s="35">
        <f ca="1" t="shared" si="31"/>
        <v>0</v>
      </c>
      <c r="AB939" s="35">
        <v>939</v>
      </c>
    </row>
    <row r="940" spans="27:28" ht="13.5" hidden="1">
      <c r="AA940" s="35">
        <f ca="1" t="shared" si="31"/>
        <v>0</v>
      </c>
      <c r="AB940" s="35">
        <v>940</v>
      </c>
    </row>
    <row r="941" spans="27:28" ht="13.5" hidden="1">
      <c r="AA941" s="35">
        <f ca="1" t="shared" si="31"/>
        <v>0</v>
      </c>
      <c r="AB941" s="35">
        <v>941</v>
      </c>
    </row>
    <row r="942" spans="27:28" ht="13.5" hidden="1">
      <c r="AA942" s="35">
        <f ca="1" t="shared" si="31"/>
        <v>0</v>
      </c>
      <c r="AB942" s="35">
        <v>942</v>
      </c>
    </row>
    <row r="943" spans="27:28" ht="13.5" hidden="1">
      <c r="AA943" s="35">
        <f ca="1" t="shared" si="31"/>
        <v>0</v>
      </c>
      <c r="AB943" s="35">
        <v>943</v>
      </c>
    </row>
    <row r="944" spans="27:28" ht="13.5" hidden="1">
      <c r="AA944" s="35">
        <f ca="1" t="shared" si="31"/>
        <v>0</v>
      </c>
      <c r="AB944" s="35">
        <v>944</v>
      </c>
    </row>
    <row r="945" spans="27:28" ht="13.5" hidden="1">
      <c r="AA945" s="35">
        <f ca="1" t="shared" si="31"/>
        <v>0</v>
      </c>
      <c r="AB945" s="35">
        <v>945</v>
      </c>
    </row>
    <row r="946" spans="27:28" ht="13.5" hidden="1">
      <c r="AA946" s="35">
        <f ca="1" t="shared" si="31"/>
        <v>0</v>
      </c>
      <c r="AB946" s="35">
        <v>946</v>
      </c>
    </row>
    <row r="947" spans="27:28" ht="13.5" hidden="1">
      <c r="AA947" s="35">
        <f ca="1" t="shared" si="31"/>
        <v>0</v>
      </c>
      <c r="AB947" s="35">
        <v>947</v>
      </c>
    </row>
    <row r="948" spans="27:28" ht="13.5" hidden="1">
      <c r="AA948" s="35">
        <f ca="1" t="shared" si="31"/>
        <v>0</v>
      </c>
      <c r="AB948" s="35">
        <v>948</v>
      </c>
    </row>
    <row r="949" spans="27:28" ht="13.5" hidden="1">
      <c r="AA949" s="35">
        <f ca="1" t="shared" si="31"/>
        <v>0</v>
      </c>
      <c r="AB949" s="35">
        <v>949</v>
      </c>
    </row>
    <row r="950" spans="27:28" ht="13.5" hidden="1">
      <c r="AA950" s="35">
        <f ca="1" t="shared" si="31"/>
        <v>0</v>
      </c>
      <c r="AB950" s="35">
        <v>950</v>
      </c>
    </row>
    <row r="951" spans="27:28" ht="13.5" hidden="1">
      <c r="AA951" s="35">
        <f ca="1" t="shared" si="31"/>
        <v>0</v>
      </c>
      <c r="AB951" s="35">
        <v>951</v>
      </c>
    </row>
    <row r="952" spans="27:28" ht="13.5" hidden="1">
      <c r="AA952" s="35">
        <f ca="1" t="shared" si="31"/>
        <v>0</v>
      </c>
      <c r="AB952" s="35">
        <v>952</v>
      </c>
    </row>
    <row r="953" spans="27:28" ht="13.5" hidden="1">
      <c r="AA953" s="35">
        <f ca="1" t="shared" si="31"/>
        <v>0</v>
      </c>
      <c r="AB953" s="35">
        <v>953</v>
      </c>
    </row>
    <row r="954" spans="27:28" ht="13.5" hidden="1">
      <c r="AA954" s="35">
        <f ca="1" t="shared" si="31"/>
        <v>0</v>
      </c>
      <c r="AB954" s="35">
        <v>954</v>
      </c>
    </row>
    <row r="955" spans="27:28" ht="13.5" hidden="1">
      <c r="AA955" s="35">
        <f ca="1" t="shared" si="31"/>
        <v>0</v>
      </c>
      <c r="AB955" s="35">
        <v>955</v>
      </c>
    </row>
    <row r="956" spans="27:28" ht="13.5" hidden="1">
      <c r="AA956" s="35">
        <f ca="1" t="shared" si="31"/>
        <v>0</v>
      </c>
      <c r="AB956" s="35">
        <v>956</v>
      </c>
    </row>
    <row r="957" spans="27:28" ht="13.5" hidden="1">
      <c r="AA957" s="35">
        <f ca="1" t="shared" si="31"/>
        <v>0</v>
      </c>
      <c r="AB957" s="35">
        <v>957</v>
      </c>
    </row>
    <row r="958" spans="27:28" ht="13.5" hidden="1">
      <c r="AA958" s="35">
        <f ca="1" t="shared" si="31"/>
        <v>0</v>
      </c>
      <c r="AB958" s="35">
        <v>958</v>
      </c>
    </row>
    <row r="959" spans="27:28" ht="13.5" hidden="1">
      <c r="AA959" s="35">
        <f ca="1" t="shared" si="31"/>
        <v>0</v>
      </c>
      <c r="AB959" s="35">
        <v>959</v>
      </c>
    </row>
    <row r="960" spans="27:28" ht="13.5" hidden="1">
      <c r="AA960" s="35">
        <f ca="1" t="shared" si="31"/>
        <v>0</v>
      </c>
      <c r="AB960" s="35">
        <v>960</v>
      </c>
    </row>
    <row r="961" spans="27:28" ht="13.5" hidden="1">
      <c r="AA961" s="35">
        <f ca="1" t="shared" si="31"/>
        <v>0</v>
      </c>
      <c r="AB961" s="35">
        <v>961</v>
      </c>
    </row>
    <row r="962" spans="27:28" ht="13.5" hidden="1">
      <c r="AA962" s="35">
        <f ca="1" t="shared" si="31"/>
        <v>0</v>
      </c>
      <c r="AB962" s="35">
        <v>962</v>
      </c>
    </row>
    <row r="963" spans="27:28" ht="13.5" hidden="1">
      <c r="AA963" s="35">
        <f ca="1" t="shared" si="31"/>
        <v>0</v>
      </c>
      <c r="AB963" s="35">
        <v>963</v>
      </c>
    </row>
    <row r="964" spans="27:28" ht="13.5" hidden="1">
      <c r="AA964" s="35">
        <f ca="1" t="shared" si="31"/>
        <v>0</v>
      </c>
      <c r="AB964" s="35">
        <v>964</v>
      </c>
    </row>
    <row r="965" spans="27:28" ht="13.5" hidden="1">
      <c r="AA965" s="35">
        <f ca="1" t="shared" si="32" ref="AA965:AA999">INDIRECT($W$6&amp;"!"&amp;"B"&amp;ROW(B965))</f>
        <v>0</v>
      </c>
      <c r="AB965" s="35">
        <v>965</v>
      </c>
    </row>
    <row r="966" spans="27:28" ht="13.5" hidden="1">
      <c r="AA966" s="35">
        <f ca="1" t="shared" si="32"/>
        <v>0</v>
      </c>
      <c r="AB966" s="35">
        <v>966</v>
      </c>
    </row>
    <row r="967" spans="27:28" ht="13.5" hidden="1">
      <c r="AA967" s="35">
        <f ca="1" t="shared" si="32"/>
        <v>0</v>
      </c>
      <c r="AB967" s="35">
        <v>967</v>
      </c>
    </row>
    <row r="968" spans="27:28" ht="13.5" hidden="1">
      <c r="AA968" s="35">
        <f ca="1" t="shared" si="32"/>
        <v>0</v>
      </c>
      <c r="AB968" s="35">
        <v>968</v>
      </c>
    </row>
    <row r="969" spans="27:28" ht="13.5" hidden="1">
      <c r="AA969" s="35">
        <f ca="1" t="shared" si="32"/>
        <v>0</v>
      </c>
      <c r="AB969" s="35">
        <v>969</v>
      </c>
    </row>
    <row r="970" spans="27:28" ht="13.5" hidden="1">
      <c r="AA970" s="35">
        <f ca="1" t="shared" si="32"/>
        <v>0</v>
      </c>
      <c r="AB970" s="35">
        <v>970</v>
      </c>
    </row>
    <row r="971" spans="27:28" ht="13.5" hidden="1">
      <c r="AA971" s="35">
        <f ca="1" t="shared" si="32"/>
        <v>0</v>
      </c>
      <c r="AB971" s="35">
        <v>971</v>
      </c>
    </row>
    <row r="972" spans="27:28" ht="13.5" hidden="1">
      <c r="AA972" s="35">
        <f ca="1" t="shared" si="32"/>
        <v>0</v>
      </c>
      <c r="AB972" s="35">
        <v>972</v>
      </c>
    </row>
    <row r="973" spans="27:28" ht="13.5" hidden="1">
      <c r="AA973" s="35">
        <f ca="1" t="shared" si="32"/>
        <v>0</v>
      </c>
      <c r="AB973" s="35">
        <v>973</v>
      </c>
    </row>
    <row r="974" spans="27:28" ht="13.5" hidden="1">
      <c r="AA974" s="35">
        <f ca="1" t="shared" si="32"/>
        <v>0</v>
      </c>
      <c r="AB974" s="35">
        <v>974</v>
      </c>
    </row>
    <row r="975" spans="27:28" ht="13.5" hidden="1">
      <c r="AA975" s="35">
        <f ca="1" t="shared" si="32"/>
        <v>0</v>
      </c>
      <c r="AB975" s="35">
        <v>975</v>
      </c>
    </row>
    <row r="976" spans="27:28" ht="13.5" hidden="1">
      <c r="AA976" s="35">
        <f ca="1" t="shared" si="32"/>
        <v>0</v>
      </c>
      <c r="AB976" s="35">
        <v>976</v>
      </c>
    </row>
    <row r="977" spans="27:28" ht="13.5" hidden="1">
      <c r="AA977" s="35">
        <f ca="1" t="shared" si="32"/>
        <v>0</v>
      </c>
      <c r="AB977" s="35">
        <v>977</v>
      </c>
    </row>
    <row r="978" spans="27:28" ht="13.5" hidden="1">
      <c r="AA978" s="35">
        <f ca="1" t="shared" si="32"/>
        <v>0</v>
      </c>
      <c r="AB978" s="35">
        <v>978</v>
      </c>
    </row>
    <row r="979" spans="27:28" ht="13.5" hidden="1">
      <c r="AA979" s="35">
        <f ca="1" t="shared" si="32"/>
        <v>0</v>
      </c>
      <c r="AB979" s="35">
        <v>979</v>
      </c>
    </row>
    <row r="980" spans="27:28" ht="13.5" hidden="1">
      <c r="AA980" s="35">
        <f ca="1" t="shared" si="32"/>
        <v>0</v>
      </c>
      <c r="AB980" s="35">
        <v>980</v>
      </c>
    </row>
    <row r="981" spans="27:28" ht="13.5" hidden="1">
      <c r="AA981" s="35">
        <f ca="1" t="shared" si="32"/>
        <v>0</v>
      </c>
      <c r="AB981" s="35">
        <v>981</v>
      </c>
    </row>
    <row r="982" spans="27:28" ht="13.5" hidden="1">
      <c r="AA982" s="35">
        <f ca="1" t="shared" si="32"/>
        <v>0</v>
      </c>
      <c r="AB982" s="35">
        <v>982</v>
      </c>
    </row>
    <row r="983" spans="27:28" ht="13.5" hidden="1">
      <c r="AA983" s="35">
        <f ca="1" t="shared" si="32"/>
        <v>0</v>
      </c>
      <c r="AB983" s="35">
        <v>983</v>
      </c>
    </row>
    <row r="984" spans="27:28" ht="13.5" hidden="1">
      <c r="AA984" s="35">
        <f ca="1" t="shared" si="32"/>
        <v>0</v>
      </c>
      <c r="AB984" s="35">
        <v>984</v>
      </c>
    </row>
    <row r="985" spans="27:28" ht="13.5" hidden="1">
      <c r="AA985" s="35">
        <f ca="1" t="shared" si="32"/>
        <v>0</v>
      </c>
      <c r="AB985" s="35">
        <v>985</v>
      </c>
    </row>
    <row r="986" spans="27:28" ht="13.5" hidden="1">
      <c r="AA986" s="35">
        <f ca="1" t="shared" si="32"/>
        <v>0</v>
      </c>
      <c r="AB986" s="35">
        <v>986</v>
      </c>
    </row>
    <row r="987" spans="27:28" ht="13.5" hidden="1">
      <c r="AA987" s="35">
        <f ca="1" t="shared" si="32"/>
        <v>0</v>
      </c>
      <c r="AB987" s="35">
        <v>987</v>
      </c>
    </row>
    <row r="988" spans="27:28" ht="13.5" hidden="1">
      <c r="AA988" s="35">
        <f ca="1" t="shared" si="32"/>
        <v>0</v>
      </c>
      <c r="AB988" s="35">
        <v>988</v>
      </c>
    </row>
    <row r="989" spans="27:28" ht="13.5" hidden="1">
      <c r="AA989" s="35">
        <f ca="1" t="shared" si="32"/>
        <v>0</v>
      </c>
      <c r="AB989" s="35">
        <v>989</v>
      </c>
    </row>
    <row r="990" spans="27:28" ht="13.5" hidden="1">
      <c r="AA990" s="35">
        <f ca="1" t="shared" si="32"/>
        <v>0</v>
      </c>
      <c r="AB990" s="35">
        <v>990</v>
      </c>
    </row>
    <row r="991" spans="27:28" ht="13.5" hidden="1">
      <c r="AA991" s="35">
        <f ca="1" t="shared" si="32"/>
        <v>0</v>
      </c>
      <c r="AB991" s="35">
        <v>991</v>
      </c>
    </row>
    <row r="992" spans="27:28" ht="13.5" hidden="1">
      <c r="AA992" s="35">
        <f ca="1" t="shared" si="32"/>
        <v>0</v>
      </c>
      <c r="AB992" s="35">
        <v>992</v>
      </c>
    </row>
    <row r="993" spans="27:28" ht="13.5" hidden="1">
      <c r="AA993" s="35">
        <f ca="1" t="shared" si="32"/>
        <v>0</v>
      </c>
      <c r="AB993" s="35">
        <v>993</v>
      </c>
    </row>
    <row r="994" spans="27:28" ht="13.5" hidden="1">
      <c r="AA994" s="35">
        <f ca="1" t="shared" si="32"/>
        <v>0</v>
      </c>
      <c r="AB994" s="35">
        <v>994</v>
      </c>
    </row>
    <row r="995" spans="27:28" ht="13.5" hidden="1">
      <c r="AA995" s="35">
        <f ca="1" t="shared" si="32"/>
        <v>0</v>
      </c>
      <c r="AB995" s="35">
        <v>995</v>
      </c>
    </row>
    <row r="996" spans="27:28" ht="13.5" hidden="1">
      <c r="AA996" s="35">
        <f ca="1" t="shared" si="32"/>
        <v>0</v>
      </c>
      <c r="AB996" s="35">
        <v>996</v>
      </c>
    </row>
    <row r="997" spans="27:28" ht="13.5" hidden="1">
      <c r="AA997" s="35">
        <f ca="1" t="shared" si="32"/>
        <v>0</v>
      </c>
      <c r="AB997" s="35">
        <v>997</v>
      </c>
    </row>
    <row r="998" spans="27:28" ht="13.5" hidden="1">
      <c r="AA998" s="35">
        <f ca="1" t="shared" si="32"/>
        <v>0</v>
      </c>
      <c r="AB998" s="35">
        <v>998</v>
      </c>
    </row>
    <row r="999" spans="27:28" ht="13.5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7" t="str">
        <f>'ごみ集計結果'!B4&amp;" ごみ処理フローシート"</f>
        <v>合計 処理量（平成２４年度実績） ごみ処理フローシート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3.5" customHeight="1">
      <c r="A2" s="416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="71" customFormat="1" ht="7.5" customHeight="1" thickBot="1">
      <c r="A3" s="166"/>
    </row>
    <row r="4" spans="1:16" s="72" customFormat="1" ht="21.75" customHeight="1">
      <c r="A4" s="416"/>
      <c r="B4" s="417"/>
      <c r="C4" s="417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1893</v>
      </c>
      <c r="H5" s="74"/>
      <c r="I5" s="75"/>
      <c r="L5" s="75"/>
      <c r="M5" s="75"/>
      <c r="O5" s="257" t="s">
        <v>223</v>
      </c>
      <c r="P5" s="80">
        <f>'ごみ集計結果'!N27</f>
        <v>52678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43012</v>
      </c>
    </row>
    <row r="8" spans="1:13" s="72" customFormat="1" ht="21.75" customHeight="1" thickBot="1">
      <c r="A8" s="81"/>
      <c r="B8" s="418" t="s">
        <v>146</v>
      </c>
      <c r="C8" s="418"/>
      <c r="E8" s="257" t="s">
        <v>225</v>
      </c>
      <c r="F8" s="80">
        <f>'ごみ集計結果'!L7</f>
        <v>352389</v>
      </c>
      <c r="H8" s="257" t="s">
        <v>226</v>
      </c>
      <c r="I8" s="80">
        <f>'ごみ集計結果'!L15</f>
        <v>362229</v>
      </c>
      <c r="K8" s="85" t="s">
        <v>504</v>
      </c>
      <c r="L8" s="259" t="s">
        <v>227</v>
      </c>
      <c r="M8" s="86">
        <f>'ごみ集計結果'!O15</f>
        <v>10705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11845</v>
      </c>
      <c r="F10" s="81"/>
      <c r="H10" s="74"/>
      <c r="K10" s="89" t="s">
        <v>147</v>
      </c>
      <c r="L10" s="87" t="s">
        <v>228</v>
      </c>
      <c r="M10" s="88">
        <f>'ごみ集計結果'!M23</f>
        <v>9840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7773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311758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7216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17689</v>
      </c>
      <c r="K13" s="91" t="s">
        <v>148</v>
      </c>
      <c r="L13" s="260" t="s">
        <v>231</v>
      </c>
      <c r="M13" s="92">
        <f>'ごみ集計結果'!N16</f>
        <v>5863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14707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3982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46963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2354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30016</v>
      </c>
      <c r="K17" s="91" t="s">
        <v>148</v>
      </c>
      <c r="L17" s="260" t="s">
        <v>151</v>
      </c>
      <c r="M17" s="92">
        <f>'ごみ集計結果'!N21</f>
        <v>1910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13</v>
      </c>
      <c r="H18" s="74"/>
      <c r="I18" s="81"/>
      <c r="K18" s="93" t="s">
        <v>504</v>
      </c>
      <c r="L18" s="261" t="s">
        <v>153</v>
      </c>
      <c r="M18" s="80">
        <f>'ごみ集計結果'!O21</f>
        <v>24170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3536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270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52102</v>
      </c>
      <c r="H21" s="257" t="s">
        <v>234</v>
      </c>
      <c r="I21" s="80">
        <f>'ごみ集計結果'!L17</f>
        <v>4323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41885</v>
      </c>
      <c r="F22" s="81"/>
      <c r="K22" s="93" t="s">
        <v>504</v>
      </c>
      <c r="L22" s="261" t="s">
        <v>236</v>
      </c>
      <c r="M22" s="80">
        <f>'ごみ集計結果'!O17</f>
        <v>718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90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24369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71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71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3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3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0</v>
      </c>
      <c r="K37" s="93" t="s">
        <v>148</v>
      </c>
      <c r="L37" s="261" t="s">
        <v>251</v>
      </c>
      <c r="M37" s="86">
        <f>'ごみ集計結果'!N22</f>
        <v>0</v>
      </c>
      <c r="O37" s="419">
        <f>'ごみ集計結果'!O24</f>
        <v>39649</v>
      </c>
      <c r="P37" s="419"/>
    </row>
    <row r="38" spans="2:16" s="72" customFormat="1" ht="21.75" customHeight="1" thickBot="1">
      <c r="B38" s="264" t="s">
        <v>156</v>
      </c>
      <c r="C38" s="113">
        <f>'ごみ集計結果'!E6</f>
        <v>1321598</v>
      </c>
      <c r="F38" s="81"/>
      <c r="H38" s="74"/>
      <c r="I38" s="75"/>
      <c r="L38" s="75"/>
      <c r="M38" s="75"/>
      <c r="O38" s="420"/>
      <c r="P38" s="420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1321598</v>
      </c>
      <c r="E40" s="257" t="s">
        <v>159</v>
      </c>
      <c r="F40" s="80">
        <f>'ごみ集計結果'!L25</f>
        <v>20164</v>
      </c>
      <c r="H40" s="74"/>
      <c r="I40" s="75"/>
      <c r="L40" s="75"/>
      <c r="M40" s="75"/>
      <c r="O40" s="79"/>
      <c r="P40" s="80">
        <f>'ごみ集計結果'!O27</f>
        <v>59813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2014-10-14T09:28:34Z</dcterms:modified>
  <cp:category/>
  <cp:version/>
  <cp:contentType/>
  <cp:contentStatus/>
</cp:coreProperties>
</file>