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117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'市町村分担金内訳'!$2:$19</definedName>
    <definedName name="_xlnm.Print_Area" localSheetId="4">'組合分担金内訳'!$2:$48</definedName>
    <definedName name="_xlnm.Print_Area" localSheetId="3">'廃棄物事業経費（歳出）'!$2:$60</definedName>
    <definedName name="_xlnm.Print_Area" localSheetId="2">'廃棄物事業経費（歳入）'!$2:$60</definedName>
    <definedName name="_xlnm.Print_Area" localSheetId="0">'廃棄物事業経費（市町村）'!$2:$48</definedName>
    <definedName name="_xlnm.Print_Area" localSheetId="1">'廃棄物事業経費（組合）'!$2:$19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<sst xmlns="http://schemas.openxmlformats.org/spreadsheetml/2006/main" count="2425" uniqueCount="764">
  <si>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</si>
  <si>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</si>
  <si>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</si>
  <si>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</si>
  <si>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</si>
  <si>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</si>
  <si>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</si>
  <si>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</si>
  <si>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</si>
  <si>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</si>
  <si>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</si>
  <si>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</si>
  <si>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</si>
  <si>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</si>
  <si>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</si>
  <si>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</si>
  <si>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</si>
  <si>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</si>
  <si>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</si>
  <si>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</si>
  <si>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</si>
  <si>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</si>
  <si>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</si>
  <si>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</si>
  <si>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</si>
  <si>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</si>
  <si>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</si>
  <si>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</si>
  <si>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</si>
  <si>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</si>
  <si>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</si>
  <si>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</si>
  <si>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</si>
  <si>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</si>
  <si>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</si>
  <si>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</si>
  <si>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</si>
  <si>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</si>
  <si>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</si>
  <si>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</si>
  <si>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</si>
  <si>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</si>
  <si>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</si>
  <si>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</si>
  <si>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</si>
  <si>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</si>
  <si>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</si>
  <si>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</si>
  <si>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</si>
  <si>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</si>
  <si>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</si>
  <si>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</si>
  <si>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</si>
  <si>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</si>
  <si>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</si>
  <si>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</si>
  <si>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</si>
  <si>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</si>
  <si>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</si>
  <si>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</si>
  <si>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</si>
  <si>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</si>
  <si>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</si>
  <si>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廃棄物処理事業経費（市区町村及び一部事務組合・広域連合の合計）【歳出】（平成23年度実績）</t>
  </si>
  <si>
    <t>廃棄物処理事業経費【分担金の合計】（平成23年度実績）</t>
  </si>
  <si>
    <t>廃棄物処理事業経費【市区町村分担金の合計】（平成23年度実績）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</si>
  <si>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</si>
  <si>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</si>
  <si>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</si>
  <si>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</si>
  <si>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</si>
  <si>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</si>
  <si>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</si>
  <si>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</si>
  <si>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</si>
  <si>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</si>
  <si>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</si>
  <si>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</si>
  <si>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</si>
  <si>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</si>
  <si>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</si>
  <si>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</si>
  <si>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</si>
  <si>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</si>
  <si>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</si>
  <si>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</si>
  <si>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</si>
  <si>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</si>
  <si>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</si>
  <si>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</si>
  <si>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</si>
  <si>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</si>
  <si>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</si>
  <si>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</si>
  <si>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</si>
  <si>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</si>
  <si>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</si>
  <si>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</si>
  <si>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</si>
  <si>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</si>
  <si>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</si>
  <si>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</si>
  <si>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</si>
  <si>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</si>
  <si>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</si>
  <si>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</si>
  <si>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</si>
  <si>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</si>
  <si>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</si>
  <si>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</si>
  <si>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</si>
  <si>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</si>
  <si>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</si>
  <si>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</si>
  <si>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</si>
  <si>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</si>
  <si>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</si>
  <si>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</si>
  <si>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</si>
  <si>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</si>
  <si>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沖縄県</t>
  </si>
  <si>
    <t>47000</t>
  </si>
  <si>
    <t>47000</t>
  </si>
  <si>
    <t>-</t>
  </si>
  <si>
    <t>47201</t>
  </si>
  <si>
    <t>那覇市</t>
  </si>
  <si>
    <t>47205</t>
  </si>
  <si>
    <t>-</t>
  </si>
  <si>
    <t>47207</t>
  </si>
  <si>
    <t>石垣市</t>
  </si>
  <si>
    <t>-</t>
  </si>
  <si>
    <t>-</t>
  </si>
  <si>
    <t>47208</t>
  </si>
  <si>
    <t>浦添市</t>
  </si>
  <si>
    <t>-</t>
  </si>
  <si>
    <t>47209</t>
  </si>
  <si>
    <t>名護市</t>
  </si>
  <si>
    <t>沖縄県</t>
  </si>
  <si>
    <t>47210</t>
  </si>
  <si>
    <t>糸満市</t>
  </si>
  <si>
    <t>-</t>
  </si>
  <si>
    <t>-</t>
  </si>
  <si>
    <t>沖縄県</t>
  </si>
  <si>
    <t>47211</t>
  </si>
  <si>
    <t>沖縄市</t>
  </si>
  <si>
    <t>-</t>
  </si>
  <si>
    <t>沖縄県</t>
  </si>
  <si>
    <t>47212</t>
  </si>
  <si>
    <t>豊見城市</t>
  </si>
  <si>
    <t>-</t>
  </si>
  <si>
    <t>沖縄県</t>
  </si>
  <si>
    <t>47213</t>
  </si>
  <si>
    <t>うるま市</t>
  </si>
  <si>
    <t>-</t>
  </si>
  <si>
    <t>沖縄県</t>
  </si>
  <si>
    <t>47214</t>
  </si>
  <si>
    <t>宮古島市</t>
  </si>
  <si>
    <t>-</t>
  </si>
  <si>
    <t>-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</si>
  <si>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</si>
  <si>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</si>
  <si>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</si>
  <si>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</si>
  <si>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</si>
  <si>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</si>
  <si>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</si>
  <si>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</si>
  <si>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</si>
  <si>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</si>
  <si>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</si>
  <si>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</si>
  <si>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</si>
  <si>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</si>
  <si>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</si>
  <si>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</si>
  <si>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</si>
  <si>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</si>
  <si>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</si>
  <si>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</si>
  <si>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</si>
  <si>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</si>
  <si>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</si>
  <si>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</si>
  <si>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</si>
  <si>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</si>
  <si>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</si>
  <si>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</si>
  <si>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</si>
  <si>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</si>
  <si>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</si>
  <si>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</si>
  <si>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</si>
  <si>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</si>
  <si>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</si>
  <si>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</si>
  <si>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</si>
  <si>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</si>
  <si>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</si>
  <si>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</si>
  <si>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</si>
  <si>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</si>
  <si>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</si>
  <si>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</si>
  <si>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</si>
  <si>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</si>
  <si>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</si>
  <si>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</si>
  <si>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</si>
  <si>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</si>
  <si>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</si>
  <si>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</si>
  <si>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</si>
  <si>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</si>
  <si>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</si>
  <si>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</si>
  <si>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</si>
  <si>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</si>
  <si>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</si>
  <si>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</si>
  <si>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</si>
  <si>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</si>
  <si>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</si>
  <si>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</si>
  <si>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</si>
  <si>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</si>
  <si>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</si>
  <si>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</si>
  <si>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</si>
  <si>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</si>
  <si>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</si>
  <si>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</si>
  <si>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</si>
  <si>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</si>
  <si>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</si>
  <si>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</si>
  <si>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</si>
  <si>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</si>
  <si>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</si>
  <si>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</si>
  <si>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</si>
  <si>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</si>
  <si>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</si>
  <si>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</si>
  <si>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</si>
  <si>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</si>
  <si>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</si>
  <si>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</si>
  <si>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</si>
  <si>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</si>
  <si>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</si>
  <si>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</si>
  <si>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</si>
  <si>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</si>
  <si>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</si>
  <si>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</si>
  <si>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</si>
  <si>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</si>
  <si>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</si>
  <si>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</si>
  <si>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</si>
  <si>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</si>
  <si>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沖縄県</t>
  </si>
  <si>
    <t>47000</t>
  </si>
  <si>
    <t>-</t>
  </si>
  <si>
    <t>47803</t>
  </si>
  <si>
    <t>倉浜衛生施設組合</t>
  </si>
  <si>
    <t>-</t>
  </si>
  <si>
    <t>47804</t>
  </si>
  <si>
    <t>東部清掃施設組合</t>
  </si>
  <si>
    <t>-</t>
  </si>
  <si>
    <t>-</t>
  </si>
  <si>
    <t>47808</t>
  </si>
  <si>
    <t>糸満市・豊見城市清掃施設組合</t>
  </si>
  <si>
    <t>-</t>
  </si>
  <si>
    <t>47809</t>
  </si>
  <si>
    <t>本部町今帰仁村清掃施設組合</t>
  </si>
  <si>
    <t>47818</t>
  </si>
  <si>
    <t>島尻消防清掃組合</t>
  </si>
  <si>
    <t>-</t>
  </si>
  <si>
    <t>47822</t>
  </si>
  <si>
    <t>中城村北中城村清掃事務組合</t>
  </si>
  <si>
    <t>-</t>
  </si>
  <si>
    <t>-</t>
  </si>
  <si>
    <t>沖縄県</t>
  </si>
  <si>
    <t>47823</t>
  </si>
  <si>
    <t>中部衛生施設組合</t>
  </si>
  <si>
    <t>-</t>
  </si>
  <si>
    <t>-</t>
  </si>
  <si>
    <t>沖縄県</t>
  </si>
  <si>
    <t>47825</t>
  </si>
  <si>
    <t>金武地区消防衛生組合</t>
  </si>
  <si>
    <t>-</t>
  </si>
  <si>
    <t>-</t>
  </si>
  <si>
    <t>47829</t>
  </si>
  <si>
    <t>国頭地区行政事務組合</t>
  </si>
  <si>
    <t>-</t>
  </si>
  <si>
    <t>-</t>
  </si>
  <si>
    <t>沖縄県</t>
  </si>
  <si>
    <t>47839</t>
  </si>
  <si>
    <t>比謝川行政事務組合</t>
  </si>
  <si>
    <t>-</t>
  </si>
  <si>
    <t>-</t>
  </si>
  <si>
    <t>47840</t>
  </si>
  <si>
    <t>中部北環境施設組合</t>
  </si>
  <si>
    <t>-</t>
  </si>
  <si>
    <t>-</t>
  </si>
  <si>
    <t>47842</t>
  </si>
  <si>
    <t>那覇市・南風原町環境施設組合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</si>
  <si>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</si>
  <si>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</si>
  <si>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</si>
  <si>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</si>
  <si>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</si>
  <si>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</si>
  <si>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</si>
  <si>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</si>
  <si>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</si>
  <si>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</si>
  <si>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</si>
  <si>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</si>
  <si>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</si>
  <si>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</si>
  <si>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</si>
  <si>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</si>
  <si>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</si>
  <si>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沖縄県</t>
  </si>
  <si>
    <t>47000</t>
  </si>
  <si>
    <t>47201</t>
  </si>
  <si>
    <t>那覇市</t>
  </si>
  <si>
    <t>47205</t>
  </si>
  <si>
    <t>47207</t>
  </si>
  <si>
    <t>石垣市</t>
  </si>
  <si>
    <t>47208</t>
  </si>
  <si>
    <t>浦添市</t>
  </si>
  <si>
    <t>沖縄県</t>
  </si>
  <si>
    <t>47209</t>
  </si>
  <si>
    <t>名護市</t>
  </si>
  <si>
    <t>沖縄県</t>
  </si>
  <si>
    <t>47210</t>
  </si>
  <si>
    <t>糸満市</t>
  </si>
  <si>
    <t>沖縄県</t>
  </si>
  <si>
    <t>47211</t>
  </si>
  <si>
    <t>沖縄市</t>
  </si>
  <si>
    <t>沖縄県</t>
  </si>
  <si>
    <t>47212</t>
  </si>
  <si>
    <t>豊見城市</t>
  </si>
  <si>
    <t>47213</t>
  </si>
  <si>
    <t>うるま市</t>
  </si>
  <si>
    <t>47214</t>
  </si>
  <si>
    <t>宮古島市</t>
  </si>
  <si>
    <t>沖縄県</t>
  </si>
  <si>
    <t>47301</t>
  </si>
  <si>
    <t>国頭村</t>
  </si>
  <si>
    <t>沖縄県</t>
  </si>
  <si>
    <t>47302</t>
  </si>
  <si>
    <t>大宜味村</t>
  </si>
  <si>
    <t>47313</t>
  </si>
  <si>
    <t>宜野座村</t>
  </si>
  <si>
    <t>47314</t>
  </si>
  <si>
    <t>金武町</t>
  </si>
  <si>
    <t>沖縄県</t>
  </si>
  <si>
    <t>47325</t>
  </si>
  <si>
    <t>嘉手納町</t>
  </si>
  <si>
    <t>47326</t>
  </si>
  <si>
    <t>北谷町</t>
  </si>
  <si>
    <t>47329</t>
  </si>
  <si>
    <t>西原町</t>
  </si>
  <si>
    <t>沖縄県</t>
  </si>
  <si>
    <t>47348</t>
  </si>
  <si>
    <t>与那原町</t>
  </si>
  <si>
    <t>47350</t>
  </si>
  <si>
    <t>南風原町</t>
  </si>
  <si>
    <t>47353</t>
  </si>
  <si>
    <t>渡嘉敷村</t>
  </si>
  <si>
    <t>47354</t>
  </si>
  <si>
    <t>47355</t>
  </si>
  <si>
    <t>粟国村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</si>
  <si>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</si>
  <si>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</si>
  <si>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</si>
  <si>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</si>
  <si>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</si>
  <si>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</si>
  <si>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47839</t>
  </si>
  <si>
    <t>比謝川行政事務組合</t>
  </si>
  <si>
    <t>市区町村・一部事務組合・広域連合名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</si>
  <si>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</si>
  <si>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</si>
  <si>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</si>
  <si>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</si>
  <si>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</si>
  <si>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</si>
  <si>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</si>
  <si>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</si>
  <si>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</si>
  <si>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</si>
  <si>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沖縄県</t>
  </si>
  <si>
    <t>47348</t>
  </si>
  <si>
    <t>与那原町</t>
  </si>
  <si>
    <t>沖縄県</t>
  </si>
  <si>
    <t>47350</t>
  </si>
  <si>
    <t>南風原町</t>
  </si>
  <si>
    <t>沖縄県</t>
  </si>
  <si>
    <t>47353</t>
  </si>
  <si>
    <t>渡嘉敷村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</si>
  <si>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</si>
  <si>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</si>
  <si>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</si>
  <si>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</si>
  <si>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</si>
  <si>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</si>
  <si>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</si>
  <si>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</si>
  <si>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</si>
  <si>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</si>
  <si>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</si>
  <si>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</si>
  <si>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</si>
  <si>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沖縄県</t>
  </si>
  <si>
    <t>47201</t>
  </si>
  <si>
    <t>那覇市</t>
  </si>
  <si>
    <t>47842</t>
  </si>
  <si>
    <t>那覇市・南風原町環境施設組合</t>
  </si>
  <si>
    <t>47205</t>
  </si>
  <si>
    <t>47803</t>
  </si>
  <si>
    <t>47207</t>
  </si>
  <si>
    <t>石垣市</t>
  </si>
  <si>
    <t>沖縄県</t>
  </si>
  <si>
    <t>47208</t>
  </si>
  <si>
    <t>浦添市</t>
  </si>
  <si>
    <t>沖縄県</t>
  </si>
  <si>
    <t>47209</t>
  </si>
  <si>
    <t>名護市</t>
  </si>
  <si>
    <t>沖縄県</t>
  </si>
  <si>
    <t>47210</t>
  </si>
  <si>
    <t>糸満市</t>
  </si>
  <si>
    <t>47808</t>
  </si>
  <si>
    <t>糸満市豊見城市清掃施設組合</t>
  </si>
  <si>
    <t>沖縄県</t>
  </si>
  <si>
    <t>47211</t>
  </si>
  <si>
    <t>沖縄市</t>
  </si>
  <si>
    <t>47803</t>
  </si>
  <si>
    <t>倉浜衛生施設組合</t>
  </si>
  <si>
    <t>沖縄県</t>
  </si>
  <si>
    <t>47212</t>
  </si>
  <si>
    <t>豊見城市</t>
  </si>
  <si>
    <t>47808</t>
  </si>
  <si>
    <t>糸満市・豊見城市清掃施設組合</t>
  </si>
  <si>
    <t>沖縄県</t>
  </si>
  <si>
    <t>47213</t>
  </si>
  <si>
    <t>うるま市</t>
  </si>
  <si>
    <t>47840</t>
  </si>
  <si>
    <t>中部北環境施設組合</t>
  </si>
  <si>
    <t>47823</t>
  </si>
  <si>
    <t>中部衛生施設組合</t>
  </si>
  <si>
    <t>沖縄県</t>
  </si>
  <si>
    <t>47214</t>
  </si>
  <si>
    <t>宮古島市</t>
  </si>
  <si>
    <t>沖縄県</t>
  </si>
  <si>
    <t>47215</t>
  </si>
  <si>
    <t>南城市</t>
  </si>
  <si>
    <t>47804</t>
  </si>
  <si>
    <t>東部清掃施設組合</t>
  </si>
  <si>
    <t>47818</t>
  </si>
  <si>
    <t>島尻消防清掃組合</t>
  </si>
  <si>
    <t>47301</t>
  </si>
  <si>
    <t>国頭村</t>
  </si>
  <si>
    <t>47829</t>
  </si>
  <si>
    <t>国頭地区行政事務組合</t>
  </si>
  <si>
    <t>47302</t>
  </si>
  <si>
    <t>大宜味村</t>
  </si>
  <si>
    <t>47829</t>
  </si>
  <si>
    <t>国頭地区行政事務組合</t>
  </si>
  <si>
    <t>沖縄県</t>
  </si>
  <si>
    <t>47303</t>
  </si>
  <si>
    <t>東村</t>
  </si>
  <si>
    <t>47829</t>
  </si>
  <si>
    <t>国頭地区行政事務組合</t>
  </si>
  <si>
    <t>沖縄県</t>
  </si>
  <si>
    <t>47306</t>
  </si>
  <si>
    <t>今帰仁村</t>
  </si>
  <si>
    <t>47809</t>
  </si>
  <si>
    <t>沖縄県</t>
  </si>
  <si>
    <t>47308</t>
  </si>
  <si>
    <t>本部町</t>
  </si>
  <si>
    <t>本部町・今帰仁村清掃施設組合</t>
  </si>
  <si>
    <t>47311</t>
  </si>
  <si>
    <t>恩納村</t>
  </si>
  <si>
    <t>47840</t>
  </si>
  <si>
    <t>中部北環境施設組合</t>
  </si>
  <si>
    <t>沖縄県</t>
  </si>
  <si>
    <t>47313</t>
  </si>
  <si>
    <t>宜野座村</t>
  </si>
  <si>
    <t>47825</t>
  </si>
  <si>
    <t>金武地区消防衛生組合</t>
  </si>
  <si>
    <t>47314</t>
  </si>
  <si>
    <t>金武町</t>
  </si>
  <si>
    <t>47825</t>
  </si>
  <si>
    <t>金武地区消防衛生組合</t>
  </si>
  <si>
    <t>沖縄県</t>
  </si>
  <si>
    <t>47315</t>
  </si>
  <si>
    <t>伊江村</t>
  </si>
  <si>
    <t>沖縄県</t>
  </si>
  <si>
    <t>47324</t>
  </si>
  <si>
    <t>読谷村</t>
  </si>
  <si>
    <t>47839</t>
  </si>
  <si>
    <t>比謝川行政事務組合</t>
  </si>
  <si>
    <t>47823</t>
  </si>
  <si>
    <t>中部衛生組合</t>
  </si>
  <si>
    <t>沖縄県</t>
  </si>
  <si>
    <t>47325</t>
  </si>
  <si>
    <t>嘉手納町</t>
  </si>
  <si>
    <t>47839</t>
  </si>
  <si>
    <t>比謝川行政事務組合</t>
  </si>
  <si>
    <t>47823</t>
  </si>
  <si>
    <t>中部衛生施設組合</t>
  </si>
  <si>
    <t>沖縄県</t>
  </si>
  <si>
    <t>47326</t>
  </si>
  <si>
    <t>北谷町</t>
  </si>
  <si>
    <t>47327</t>
  </si>
  <si>
    <t>北中城村</t>
  </si>
  <si>
    <t>47822</t>
  </si>
  <si>
    <t>中城村北中城村清掃事務組合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</si>
  <si>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</si>
  <si>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</si>
  <si>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</si>
  <si>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</si>
  <si>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</si>
  <si>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</si>
  <si>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</si>
  <si>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</si>
  <si>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</si>
  <si>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</si>
  <si>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</si>
  <si>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</si>
  <si>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</si>
  <si>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</si>
  <si>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</si>
  <si>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</si>
  <si>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</si>
  <si>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</si>
  <si>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</si>
  <si>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</si>
  <si>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</si>
  <si>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</si>
  <si>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</si>
  <si>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</si>
  <si>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</si>
  <si>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</si>
  <si>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</si>
  <si>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</si>
  <si>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</si>
  <si>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</si>
  <si>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</si>
  <si>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沖縄県</t>
  </si>
  <si>
    <t>47382</t>
  </si>
  <si>
    <t>与那国町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</si>
  <si>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</si>
  <si>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</si>
  <si>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</si>
  <si>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</si>
  <si>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</si>
  <si>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</si>
  <si>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</si>
  <si>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</si>
  <si>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</si>
  <si>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</si>
  <si>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</si>
  <si>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</si>
  <si>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</si>
  <si>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</si>
  <si>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</si>
  <si>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</si>
  <si>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</si>
  <si>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</si>
  <si>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</si>
  <si>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</si>
  <si>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</si>
  <si>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</si>
  <si>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</si>
  <si>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</si>
  <si>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</si>
  <si>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</si>
  <si>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</si>
  <si>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</si>
  <si>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</si>
  <si>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</si>
  <si>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</si>
  <si>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</si>
  <si>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倉浜衛生施設組合</t>
  </si>
  <si>
    <t>47211</t>
  </si>
  <si>
    <t>沖縄市</t>
  </si>
  <si>
    <t>宜野湾市</t>
  </si>
  <si>
    <t>47326</t>
  </si>
  <si>
    <t>北谷町</t>
  </si>
  <si>
    <t>47215</t>
  </si>
  <si>
    <t>南城市</t>
  </si>
  <si>
    <t>47808</t>
  </si>
  <si>
    <t>糸満市・豊見城市清掃施設組合</t>
  </si>
  <si>
    <t>47210</t>
  </si>
  <si>
    <t>糸満市</t>
  </si>
  <si>
    <t>47341</t>
  </si>
  <si>
    <t>豊見城市</t>
  </si>
  <si>
    <t>47809</t>
  </si>
  <si>
    <t>本部町今帰仁村清掃施設組合</t>
  </si>
  <si>
    <t>47308</t>
  </si>
  <si>
    <t>本部町</t>
  </si>
  <si>
    <t>47306</t>
  </si>
  <si>
    <t>今帰仁村</t>
  </si>
  <si>
    <t>47823</t>
  </si>
  <si>
    <t>中部衛生施設組合</t>
  </si>
  <si>
    <t>47213</t>
  </si>
  <si>
    <t>うるま市</t>
  </si>
  <si>
    <t>47325</t>
  </si>
  <si>
    <t>嘉手納町</t>
  </si>
  <si>
    <t>47324</t>
  </si>
  <si>
    <t>読谷村</t>
  </si>
  <si>
    <t>47825</t>
  </si>
  <si>
    <t>金武地区消防衛生組合</t>
  </si>
  <si>
    <t>47314</t>
  </si>
  <si>
    <t>金武町</t>
  </si>
  <si>
    <t>47313</t>
  </si>
  <si>
    <t>宜野座村</t>
  </si>
  <si>
    <t>47301</t>
  </si>
  <si>
    <t>国頭村</t>
  </si>
  <si>
    <t>47302</t>
  </si>
  <si>
    <t>大宜味村</t>
  </si>
  <si>
    <t>47303</t>
  </si>
  <si>
    <t>東村</t>
  </si>
  <si>
    <t>沖縄県</t>
  </si>
  <si>
    <t>47839</t>
  </si>
  <si>
    <t>比謝川行政事務組合</t>
  </si>
  <si>
    <t>47840</t>
  </si>
  <si>
    <t>中部北環境施設組合</t>
  </si>
  <si>
    <t>47311</t>
  </si>
  <si>
    <t>恩納村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</si>
  <si>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</si>
  <si>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</si>
  <si>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</si>
  <si>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</si>
  <si>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</si>
  <si>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</si>
  <si>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</si>
  <si>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</si>
  <si>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</si>
  <si>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</si>
  <si>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</si>
  <si>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</si>
  <si>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</si>
  <si>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</si>
  <si>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</si>
  <si>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</si>
  <si>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</si>
  <si>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</si>
  <si>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</si>
  <si>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</si>
  <si>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</si>
  <si>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</si>
  <si>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</si>
  <si>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</si>
  <si>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</si>
  <si>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</si>
  <si>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</si>
  <si>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</si>
  <si>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</si>
  <si>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</si>
  <si>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</si>
  <si>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</si>
  <si>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</si>
  <si>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</si>
  <si>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</si>
  <si>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</si>
  <si>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</si>
  <si>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</si>
  <si>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</si>
  <si>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</si>
  <si>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</si>
  <si>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</si>
  <si>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</si>
  <si>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</si>
  <si>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</si>
  <si>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</si>
  <si>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</si>
  <si>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</si>
  <si>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</si>
  <si>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</si>
  <si>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</si>
  <si>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</si>
  <si>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</si>
  <si>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</si>
  <si>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</si>
  <si>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</si>
  <si>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</si>
  <si>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</si>
  <si>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</si>
  <si>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</si>
  <si>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</si>
  <si>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</si>
  <si>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</si>
  <si>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</si>
  <si>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</si>
  <si>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</si>
  <si>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</si>
  <si>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</si>
  <si>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</si>
  <si>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</si>
  <si>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</si>
  <si>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</si>
  <si>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</si>
  <si>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</si>
  <si>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</si>
  <si>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</si>
  <si>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</si>
  <si>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</si>
  <si>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</si>
  <si>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</si>
  <si>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</si>
  <si>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</si>
  <si>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</si>
  <si>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</si>
  <si>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</si>
  <si>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</si>
  <si>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</si>
  <si>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</si>
  <si>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</si>
  <si>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</si>
  <si>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</si>
  <si>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</si>
  <si>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</si>
  <si>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</si>
  <si>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</si>
  <si>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</si>
  <si>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</si>
  <si>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</si>
  <si>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</si>
  <si>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</si>
  <si>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</si>
  <si>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</si>
  <si>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</si>
  <si>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</si>
  <si>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</si>
  <si>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</si>
  <si>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</si>
  <si>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</si>
  <si>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</si>
  <si>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</si>
  <si>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</si>
  <si>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</si>
  <si>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</si>
  <si>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</si>
  <si>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</si>
  <si>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</si>
  <si>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</si>
  <si>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</si>
  <si>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</si>
  <si>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</si>
  <si>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</si>
  <si>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</si>
  <si>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</si>
  <si>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</si>
  <si>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宜野湾市</t>
  </si>
  <si>
    <t>宜野湾市</t>
  </si>
  <si>
    <t>座間味村</t>
  </si>
  <si>
    <t>座間味村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</si>
</sst>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5"/>
      <color indexed="56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6" applyNumberFormat="1" applyFont="1" applyAlignment="1" quotePrefix="1">
      <alignment vertical="center"/>
      <protection/>
    </xf>
    <xf numFmtId="0" fontId="5" fillId="0" borderId="0" xfId="66" applyNumberFormat="1" applyFont="1" applyAlignment="1">
      <alignment vertical="center"/>
      <protection/>
    </xf>
    <xf numFmtId="0" fontId="13" fillId="34" borderId="19" xfId="66" applyNumberFormat="1" applyFont="1" applyFill="1" applyBorder="1" applyAlignment="1">
      <alignment vertical="center"/>
      <protection/>
    </xf>
    <xf numFmtId="0" fontId="13" fillId="34" borderId="20" xfId="66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6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6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6" applyNumberFormat="1" applyFont="1" applyAlignment="1">
      <alignment vertical="center" wrapText="1"/>
      <protection/>
    </xf>
    <xf numFmtId="0" fontId="14" fillId="34" borderId="12" xfId="66" applyNumberFormat="1" applyFont="1" applyFill="1" applyBorder="1" applyAlignment="1" quotePrefix="1">
      <alignment vertical="center"/>
      <protection/>
    </xf>
    <xf numFmtId="0" fontId="13" fillId="34" borderId="19" xfId="66" applyNumberFormat="1" applyFont="1" applyFill="1" applyBorder="1" applyAlignment="1" quotePrefix="1">
      <alignment vertical="center"/>
      <protection/>
    </xf>
    <xf numFmtId="0" fontId="13" fillId="34" borderId="18" xfId="66" applyNumberFormat="1" applyFont="1" applyFill="1" applyBorder="1" applyAlignment="1">
      <alignment vertical="center"/>
      <protection/>
    </xf>
    <xf numFmtId="0" fontId="13" fillId="34" borderId="20" xfId="66" applyNumberFormat="1" applyFont="1" applyFill="1" applyBorder="1" applyAlignment="1" quotePrefix="1">
      <alignment vertical="center"/>
      <protection/>
    </xf>
    <xf numFmtId="0" fontId="14" fillId="34" borderId="24" xfId="66" applyNumberFormat="1" applyFont="1" applyFill="1" applyBorder="1" applyAlignment="1" quotePrefix="1">
      <alignment vertical="center"/>
      <protection/>
    </xf>
    <xf numFmtId="0" fontId="13" fillId="34" borderId="22" xfId="66" applyNumberFormat="1" applyFont="1" applyFill="1" applyBorder="1" applyAlignment="1">
      <alignment vertical="center"/>
      <protection/>
    </xf>
    <xf numFmtId="0" fontId="13" fillId="34" borderId="12" xfId="66" applyNumberFormat="1" applyFont="1" applyFill="1" applyBorder="1" applyAlignment="1">
      <alignment vertical="center"/>
      <protection/>
    </xf>
    <xf numFmtId="0" fontId="14" fillId="34" borderId="13" xfId="66" applyNumberFormat="1" applyFont="1" applyFill="1" applyBorder="1" applyAlignment="1" quotePrefix="1">
      <alignment vertical="center"/>
      <protection/>
    </xf>
    <xf numFmtId="0" fontId="13" fillId="34" borderId="25" xfId="66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6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6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6" applyNumberFormat="1" applyFont="1" applyFill="1" applyBorder="1" applyAlignment="1">
      <alignment vertical="center"/>
      <protection/>
    </xf>
    <xf numFmtId="0" fontId="13" fillId="34" borderId="22" xfId="66" applyNumberFormat="1" applyFont="1" applyFill="1" applyBorder="1" applyAlignment="1">
      <alignment vertical="center" wrapText="1"/>
      <protection/>
    </xf>
    <xf numFmtId="0" fontId="13" fillId="34" borderId="25" xfId="66" applyNumberFormat="1" applyFont="1" applyFill="1" applyBorder="1" applyAlignment="1">
      <alignment horizontal="center" vertical="center" wrapText="1"/>
      <protection/>
    </xf>
    <xf numFmtId="0" fontId="13" fillId="34" borderId="23" xfId="66" applyNumberFormat="1" applyFont="1" applyFill="1" applyBorder="1" applyAlignment="1">
      <alignment horizontal="center" vertical="center" wrapText="1"/>
      <protection/>
    </xf>
    <xf numFmtId="0" fontId="14" fillId="34" borderId="24" xfId="66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5" fillId="0" borderId="10" xfId="65" applyNumberFormat="1" applyFont="1" applyBorder="1" applyAlignment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6" applyNumberFormat="1" applyFont="1" applyFill="1" applyBorder="1" applyAlignment="1">
      <alignment vertical="center"/>
      <protection/>
    </xf>
    <xf numFmtId="0" fontId="13" fillId="34" borderId="21" xfId="66" applyNumberFormat="1" applyFont="1" applyFill="1" applyBorder="1" applyAlignment="1">
      <alignment vertical="center"/>
      <protection/>
    </xf>
    <xf numFmtId="0" fontId="13" fillId="34" borderId="23" xfId="66" applyNumberFormat="1" applyFont="1" applyFill="1" applyBorder="1" applyAlignment="1">
      <alignment vertical="center"/>
      <protection/>
    </xf>
    <xf numFmtId="0" fontId="13" fillId="34" borderId="11" xfId="66" applyNumberFormat="1" applyFont="1" applyFill="1" applyBorder="1" applyAlignment="1">
      <alignment vertical="center" wrapText="1"/>
      <protection/>
    </xf>
    <xf numFmtId="0" fontId="13" fillId="34" borderId="21" xfId="66" applyNumberFormat="1" applyFont="1" applyFill="1" applyBorder="1" applyAlignment="1">
      <alignment vertical="center" wrapText="1"/>
      <protection/>
    </xf>
    <xf numFmtId="0" fontId="13" fillId="34" borderId="23" xfId="66" applyNumberFormat="1" applyFont="1" applyFill="1" applyBorder="1" applyAlignment="1">
      <alignment vertical="center" wrapText="1"/>
      <protection/>
    </xf>
    <xf numFmtId="0" fontId="13" fillId="34" borderId="21" xfId="66" applyNumberFormat="1" applyFont="1" applyFill="1" applyBorder="1" applyAlignment="1" quotePrefix="1">
      <alignment vertical="center"/>
      <protection/>
    </xf>
    <xf numFmtId="0" fontId="13" fillId="34" borderId="21" xfId="66" applyNumberFormat="1" applyFont="1" applyFill="1" applyBorder="1" applyAlignment="1" quotePrefix="1">
      <alignment vertical="center" wrapText="1"/>
      <protection/>
    </xf>
    <xf numFmtId="0" fontId="13" fillId="34" borderId="23" xfId="66" applyNumberFormat="1" applyFont="1" applyFill="1" applyBorder="1" applyAlignment="1" quotePrefix="1">
      <alignment vertical="center" wrapText="1"/>
      <protection/>
    </xf>
    <xf numFmtId="0" fontId="14" fillId="34" borderId="24" xfId="66" applyNumberFormat="1" applyFont="1" applyFill="1" applyBorder="1" applyAlignment="1">
      <alignment vertical="center" wrapText="1"/>
      <protection/>
    </xf>
    <xf numFmtId="0" fontId="14" fillId="34" borderId="22" xfId="66" applyNumberFormat="1" applyFont="1" applyFill="1" applyBorder="1" applyAlignment="1" quotePrefix="1">
      <alignment vertical="center" wrapText="1"/>
      <protection/>
    </xf>
    <xf numFmtId="0" fontId="14" fillId="34" borderId="13" xfId="66" applyNumberFormat="1" applyFont="1" applyFill="1" applyBorder="1" applyAlignment="1" quotePrefix="1">
      <alignment vertical="center" wrapText="1"/>
      <protection/>
    </xf>
    <xf numFmtId="0" fontId="14" fillId="34" borderId="25" xfId="66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H19集計結果（施設整備状況）２" xfId="65"/>
    <cellStyle name="標準_集計結果（経費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6" t="s">
        <v>66</v>
      </c>
      <c r="B2" s="146" t="s">
        <v>67</v>
      </c>
      <c r="C2" s="149" t="s">
        <v>68</v>
      </c>
      <c r="D2" s="129" t="s">
        <v>70</v>
      </c>
      <c r="E2" s="79"/>
      <c r="F2" s="79"/>
      <c r="G2" s="79"/>
      <c r="H2" s="79"/>
      <c r="I2" s="79"/>
      <c r="J2" s="79"/>
      <c r="K2" s="79"/>
      <c r="L2" s="80"/>
      <c r="M2" s="129" t="s">
        <v>72</v>
      </c>
      <c r="N2" s="79"/>
      <c r="O2" s="79"/>
      <c r="P2" s="79"/>
      <c r="Q2" s="79"/>
      <c r="R2" s="79"/>
      <c r="S2" s="79"/>
      <c r="T2" s="79"/>
      <c r="U2" s="80"/>
      <c r="V2" s="129" t="s">
        <v>73</v>
      </c>
      <c r="W2" s="79"/>
      <c r="X2" s="79"/>
      <c r="Y2" s="79"/>
      <c r="Z2" s="79"/>
      <c r="AA2" s="79"/>
      <c r="AB2" s="79"/>
      <c r="AC2" s="79"/>
      <c r="AD2" s="80"/>
      <c r="AE2" s="130" t="s">
        <v>74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75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76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7"/>
      <c r="B3" s="147"/>
      <c r="C3" s="150"/>
      <c r="D3" s="131" t="s">
        <v>77</v>
      </c>
      <c r="E3" s="84"/>
      <c r="F3" s="84"/>
      <c r="G3" s="84"/>
      <c r="H3" s="84"/>
      <c r="I3" s="84"/>
      <c r="J3" s="84"/>
      <c r="K3" s="84"/>
      <c r="L3" s="85"/>
      <c r="M3" s="131" t="s">
        <v>77</v>
      </c>
      <c r="N3" s="84"/>
      <c r="O3" s="84"/>
      <c r="P3" s="84"/>
      <c r="Q3" s="84"/>
      <c r="R3" s="84"/>
      <c r="S3" s="84"/>
      <c r="T3" s="84"/>
      <c r="U3" s="85"/>
      <c r="V3" s="131" t="s">
        <v>77</v>
      </c>
      <c r="W3" s="84"/>
      <c r="X3" s="84"/>
      <c r="Y3" s="84"/>
      <c r="Z3" s="84"/>
      <c r="AA3" s="84"/>
      <c r="AB3" s="84"/>
      <c r="AC3" s="84"/>
      <c r="AD3" s="85"/>
      <c r="AE3" s="132" t="s">
        <v>78</v>
      </c>
      <c r="AF3" s="81"/>
      <c r="AG3" s="81"/>
      <c r="AH3" s="81"/>
      <c r="AI3" s="81"/>
      <c r="AJ3" s="81"/>
      <c r="AK3" s="81"/>
      <c r="AL3" s="86"/>
      <c r="AM3" s="82" t="s">
        <v>79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73</v>
      </c>
      <c r="BG3" s="132" t="s">
        <v>78</v>
      </c>
      <c r="BH3" s="81"/>
      <c r="BI3" s="81"/>
      <c r="BJ3" s="81"/>
      <c r="BK3" s="81"/>
      <c r="BL3" s="81"/>
      <c r="BM3" s="81"/>
      <c r="BN3" s="86"/>
      <c r="BO3" s="82" t="s">
        <v>79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73</v>
      </c>
      <c r="CI3" s="132" t="s">
        <v>78</v>
      </c>
      <c r="CJ3" s="81"/>
      <c r="CK3" s="81"/>
      <c r="CL3" s="81"/>
      <c r="CM3" s="81"/>
      <c r="CN3" s="81"/>
      <c r="CO3" s="81"/>
      <c r="CP3" s="86"/>
      <c r="CQ3" s="82" t="s">
        <v>79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73</v>
      </c>
    </row>
    <row r="4" spans="1:114" s="45" customFormat="1" ht="13.5">
      <c r="A4" s="147"/>
      <c r="B4" s="147"/>
      <c r="C4" s="150"/>
      <c r="D4" s="68"/>
      <c r="E4" s="131" t="s">
        <v>80</v>
      </c>
      <c r="F4" s="92"/>
      <c r="G4" s="92"/>
      <c r="H4" s="92"/>
      <c r="I4" s="92"/>
      <c r="J4" s="92"/>
      <c r="K4" s="93"/>
      <c r="L4" s="67" t="s">
        <v>82</v>
      </c>
      <c r="M4" s="68"/>
      <c r="N4" s="131" t="s">
        <v>80</v>
      </c>
      <c r="O4" s="92"/>
      <c r="P4" s="92"/>
      <c r="Q4" s="92"/>
      <c r="R4" s="92"/>
      <c r="S4" s="92"/>
      <c r="T4" s="93"/>
      <c r="U4" s="67" t="s">
        <v>82</v>
      </c>
      <c r="V4" s="68"/>
      <c r="W4" s="131" t="s">
        <v>80</v>
      </c>
      <c r="X4" s="92"/>
      <c r="Y4" s="92"/>
      <c r="Z4" s="92"/>
      <c r="AA4" s="92"/>
      <c r="AB4" s="92"/>
      <c r="AC4" s="93"/>
      <c r="AD4" s="67" t="s">
        <v>82</v>
      </c>
      <c r="AE4" s="91" t="s">
        <v>73</v>
      </c>
      <c r="AF4" s="96" t="s">
        <v>83</v>
      </c>
      <c r="AG4" s="90"/>
      <c r="AH4" s="94"/>
      <c r="AI4" s="81"/>
      <c r="AJ4" s="95"/>
      <c r="AK4" s="133" t="s">
        <v>85</v>
      </c>
      <c r="AL4" s="144" t="s">
        <v>86</v>
      </c>
      <c r="AM4" s="91" t="s">
        <v>73</v>
      </c>
      <c r="AN4" s="132" t="s">
        <v>87</v>
      </c>
      <c r="AO4" s="88"/>
      <c r="AP4" s="88"/>
      <c r="AQ4" s="88"/>
      <c r="AR4" s="89"/>
      <c r="AS4" s="132" t="s">
        <v>88</v>
      </c>
      <c r="AT4" s="81"/>
      <c r="AU4" s="81"/>
      <c r="AV4" s="95"/>
      <c r="AW4" s="96" t="s">
        <v>90</v>
      </c>
      <c r="AX4" s="132" t="s">
        <v>91</v>
      </c>
      <c r="AY4" s="87"/>
      <c r="AZ4" s="88"/>
      <c r="BA4" s="88"/>
      <c r="BB4" s="89"/>
      <c r="BC4" s="96" t="s">
        <v>3</v>
      </c>
      <c r="BD4" s="96" t="s">
        <v>92</v>
      </c>
      <c r="BE4" s="91"/>
      <c r="BF4" s="91"/>
      <c r="BG4" s="91" t="s">
        <v>73</v>
      </c>
      <c r="BH4" s="96" t="s">
        <v>83</v>
      </c>
      <c r="BI4" s="90"/>
      <c r="BJ4" s="94"/>
      <c r="BK4" s="81"/>
      <c r="BL4" s="95"/>
      <c r="BM4" s="133" t="s">
        <v>85</v>
      </c>
      <c r="BN4" s="144" t="s">
        <v>86</v>
      </c>
      <c r="BO4" s="91" t="s">
        <v>73</v>
      </c>
      <c r="BP4" s="132" t="s">
        <v>87</v>
      </c>
      <c r="BQ4" s="88"/>
      <c r="BR4" s="88"/>
      <c r="BS4" s="88"/>
      <c r="BT4" s="89"/>
      <c r="BU4" s="132" t="s">
        <v>88</v>
      </c>
      <c r="BV4" s="81"/>
      <c r="BW4" s="81"/>
      <c r="BX4" s="95"/>
      <c r="BY4" s="96" t="s">
        <v>90</v>
      </c>
      <c r="BZ4" s="132" t="s">
        <v>91</v>
      </c>
      <c r="CA4" s="97"/>
      <c r="CB4" s="97"/>
      <c r="CC4" s="98"/>
      <c r="CD4" s="89"/>
      <c r="CE4" s="96" t="s">
        <v>3</v>
      </c>
      <c r="CF4" s="96" t="s">
        <v>92</v>
      </c>
      <c r="CG4" s="91"/>
      <c r="CH4" s="91"/>
      <c r="CI4" s="91" t="s">
        <v>73</v>
      </c>
      <c r="CJ4" s="96" t="s">
        <v>83</v>
      </c>
      <c r="CK4" s="90"/>
      <c r="CL4" s="94"/>
      <c r="CM4" s="81"/>
      <c r="CN4" s="95"/>
      <c r="CO4" s="133" t="s">
        <v>85</v>
      </c>
      <c r="CP4" s="144" t="s">
        <v>86</v>
      </c>
      <c r="CQ4" s="91" t="s">
        <v>73</v>
      </c>
      <c r="CR4" s="132" t="s">
        <v>87</v>
      </c>
      <c r="CS4" s="88"/>
      <c r="CT4" s="88"/>
      <c r="CU4" s="88"/>
      <c r="CV4" s="89"/>
      <c r="CW4" s="132" t="s">
        <v>88</v>
      </c>
      <c r="CX4" s="81"/>
      <c r="CY4" s="81"/>
      <c r="CZ4" s="95"/>
      <c r="DA4" s="96" t="s">
        <v>90</v>
      </c>
      <c r="DB4" s="132" t="s">
        <v>91</v>
      </c>
      <c r="DC4" s="88"/>
      <c r="DD4" s="88"/>
      <c r="DE4" s="88"/>
      <c r="DF4" s="89"/>
      <c r="DG4" s="96" t="s">
        <v>3</v>
      </c>
      <c r="DH4" s="96" t="s">
        <v>92</v>
      </c>
      <c r="DI4" s="91"/>
      <c r="DJ4" s="91"/>
    </row>
    <row r="5" spans="1:114" s="45" customFormat="1" ht="22.5">
      <c r="A5" s="147"/>
      <c r="B5" s="147"/>
      <c r="C5" s="150"/>
      <c r="D5" s="68"/>
      <c r="E5" s="68"/>
      <c r="F5" s="125" t="s">
        <v>94</v>
      </c>
      <c r="G5" s="125" t="s">
        <v>95</v>
      </c>
      <c r="H5" s="125" t="s">
        <v>97</v>
      </c>
      <c r="I5" s="125" t="s">
        <v>98</v>
      </c>
      <c r="J5" s="125" t="s">
        <v>4</v>
      </c>
      <c r="K5" s="125" t="s">
        <v>5</v>
      </c>
      <c r="L5" s="67"/>
      <c r="M5" s="68"/>
      <c r="N5" s="68"/>
      <c r="O5" s="125" t="s">
        <v>94</v>
      </c>
      <c r="P5" s="125" t="s">
        <v>95</v>
      </c>
      <c r="Q5" s="125" t="s">
        <v>97</v>
      </c>
      <c r="R5" s="125" t="s">
        <v>98</v>
      </c>
      <c r="S5" s="125" t="s">
        <v>4</v>
      </c>
      <c r="T5" s="125" t="s">
        <v>5</v>
      </c>
      <c r="U5" s="67"/>
      <c r="V5" s="68"/>
      <c r="W5" s="68"/>
      <c r="X5" s="125" t="s">
        <v>94</v>
      </c>
      <c r="Y5" s="125" t="s">
        <v>95</v>
      </c>
      <c r="Z5" s="125" t="s">
        <v>97</v>
      </c>
      <c r="AA5" s="125" t="s">
        <v>98</v>
      </c>
      <c r="AB5" s="125" t="s">
        <v>4</v>
      </c>
      <c r="AC5" s="125" t="s">
        <v>5</v>
      </c>
      <c r="AD5" s="67"/>
      <c r="AE5" s="91"/>
      <c r="AF5" s="91" t="s">
        <v>73</v>
      </c>
      <c r="AG5" s="133" t="s">
        <v>100</v>
      </c>
      <c r="AH5" s="133" t="s">
        <v>102</v>
      </c>
      <c r="AI5" s="133" t="s">
        <v>104</v>
      </c>
      <c r="AJ5" s="133" t="s">
        <v>5</v>
      </c>
      <c r="AK5" s="99"/>
      <c r="AL5" s="145"/>
      <c r="AM5" s="91"/>
      <c r="AN5" s="91"/>
      <c r="AO5" s="91" t="s">
        <v>106</v>
      </c>
      <c r="AP5" s="91" t="s">
        <v>108</v>
      </c>
      <c r="AQ5" s="91" t="s">
        <v>110</v>
      </c>
      <c r="AR5" s="91" t="s">
        <v>112</v>
      </c>
      <c r="AS5" s="91" t="s">
        <v>73</v>
      </c>
      <c r="AT5" s="96" t="s">
        <v>114</v>
      </c>
      <c r="AU5" s="96" t="s">
        <v>116</v>
      </c>
      <c r="AV5" s="96" t="s">
        <v>118</v>
      </c>
      <c r="AW5" s="91"/>
      <c r="AX5" s="91"/>
      <c r="AY5" s="96" t="s">
        <v>114</v>
      </c>
      <c r="AZ5" s="96" t="s">
        <v>116</v>
      </c>
      <c r="BA5" s="96" t="s">
        <v>118</v>
      </c>
      <c r="BB5" s="96" t="s">
        <v>5</v>
      </c>
      <c r="BC5" s="91"/>
      <c r="BD5" s="91"/>
      <c r="BE5" s="91"/>
      <c r="BF5" s="91"/>
      <c r="BG5" s="91"/>
      <c r="BH5" s="91" t="s">
        <v>73</v>
      </c>
      <c r="BI5" s="133" t="s">
        <v>100</v>
      </c>
      <c r="BJ5" s="133" t="s">
        <v>102</v>
      </c>
      <c r="BK5" s="133" t="s">
        <v>104</v>
      </c>
      <c r="BL5" s="133" t="s">
        <v>5</v>
      </c>
      <c r="BM5" s="99"/>
      <c r="BN5" s="145"/>
      <c r="BO5" s="91"/>
      <c r="BP5" s="91"/>
      <c r="BQ5" s="91" t="s">
        <v>106</v>
      </c>
      <c r="BR5" s="91" t="s">
        <v>108</v>
      </c>
      <c r="BS5" s="91" t="s">
        <v>110</v>
      </c>
      <c r="BT5" s="91" t="s">
        <v>112</v>
      </c>
      <c r="BU5" s="91" t="s">
        <v>73</v>
      </c>
      <c r="BV5" s="96" t="s">
        <v>114</v>
      </c>
      <c r="BW5" s="96" t="s">
        <v>116</v>
      </c>
      <c r="BX5" s="96" t="s">
        <v>118</v>
      </c>
      <c r="BY5" s="91"/>
      <c r="BZ5" s="91"/>
      <c r="CA5" s="96" t="s">
        <v>114</v>
      </c>
      <c r="CB5" s="96" t="s">
        <v>116</v>
      </c>
      <c r="CC5" s="96" t="s">
        <v>118</v>
      </c>
      <c r="CD5" s="96" t="s">
        <v>5</v>
      </c>
      <c r="CE5" s="91"/>
      <c r="CF5" s="91"/>
      <c r="CG5" s="91"/>
      <c r="CH5" s="91"/>
      <c r="CI5" s="91"/>
      <c r="CJ5" s="91" t="s">
        <v>73</v>
      </c>
      <c r="CK5" s="133" t="s">
        <v>100</v>
      </c>
      <c r="CL5" s="133" t="s">
        <v>102</v>
      </c>
      <c r="CM5" s="133" t="s">
        <v>104</v>
      </c>
      <c r="CN5" s="133" t="s">
        <v>5</v>
      </c>
      <c r="CO5" s="99"/>
      <c r="CP5" s="145"/>
      <c r="CQ5" s="91"/>
      <c r="CR5" s="91"/>
      <c r="CS5" s="91" t="s">
        <v>106</v>
      </c>
      <c r="CT5" s="91" t="s">
        <v>108</v>
      </c>
      <c r="CU5" s="91" t="s">
        <v>110</v>
      </c>
      <c r="CV5" s="91" t="s">
        <v>112</v>
      </c>
      <c r="CW5" s="91" t="s">
        <v>73</v>
      </c>
      <c r="CX5" s="96" t="s">
        <v>114</v>
      </c>
      <c r="CY5" s="96" t="s">
        <v>116</v>
      </c>
      <c r="CZ5" s="96" t="s">
        <v>118</v>
      </c>
      <c r="DA5" s="91"/>
      <c r="DB5" s="91"/>
      <c r="DC5" s="96" t="s">
        <v>114</v>
      </c>
      <c r="DD5" s="96" t="s">
        <v>116</v>
      </c>
      <c r="DE5" s="96" t="s">
        <v>118</v>
      </c>
      <c r="DF5" s="96" t="s">
        <v>5</v>
      </c>
      <c r="DG5" s="91"/>
      <c r="DH5" s="91"/>
      <c r="DI5" s="91"/>
      <c r="DJ5" s="91"/>
    </row>
    <row r="6" spans="1:114" s="46" customFormat="1" ht="13.5">
      <c r="A6" s="148"/>
      <c r="B6" s="148"/>
      <c r="C6" s="151"/>
      <c r="D6" s="100" t="s">
        <v>119</v>
      </c>
      <c r="E6" s="100" t="s">
        <v>119</v>
      </c>
      <c r="F6" s="101" t="s">
        <v>119</v>
      </c>
      <c r="G6" s="101" t="s">
        <v>119</v>
      </c>
      <c r="H6" s="101" t="s">
        <v>119</v>
      </c>
      <c r="I6" s="101" t="s">
        <v>119</v>
      </c>
      <c r="J6" s="101" t="s">
        <v>119</v>
      </c>
      <c r="K6" s="101" t="s">
        <v>119</v>
      </c>
      <c r="L6" s="101" t="s">
        <v>119</v>
      </c>
      <c r="M6" s="100" t="s">
        <v>119</v>
      </c>
      <c r="N6" s="100" t="s">
        <v>119</v>
      </c>
      <c r="O6" s="101" t="s">
        <v>119</v>
      </c>
      <c r="P6" s="101" t="s">
        <v>119</v>
      </c>
      <c r="Q6" s="101" t="s">
        <v>119</v>
      </c>
      <c r="R6" s="101" t="s">
        <v>119</v>
      </c>
      <c r="S6" s="101" t="s">
        <v>119</v>
      </c>
      <c r="T6" s="101" t="s">
        <v>119</v>
      </c>
      <c r="U6" s="101" t="s">
        <v>119</v>
      </c>
      <c r="V6" s="100" t="s">
        <v>119</v>
      </c>
      <c r="W6" s="100" t="s">
        <v>119</v>
      </c>
      <c r="X6" s="101" t="s">
        <v>119</v>
      </c>
      <c r="Y6" s="101" t="s">
        <v>119</v>
      </c>
      <c r="Z6" s="101" t="s">
        <v>119</v>
      </c>
      <c r="AA6" s="101" t="s">
        <v>119</v>
      </c>
      <c r="AB6" s="101" t="s">
        <v>119</v>
      </c>
      <c r="AC6" s="101" t="s">
        <v>119</v>
      </c>
      <c r="AD6" s="101" t="s">
        <v>119</v>
      </c>
      <c r="AE6" s="102" t="s">
        <v>119</v>
      </c>
      <c r="AF6" s="102" t="s">
        <v>119</v>
      </c>
      <c r="AG6" s="103" t="s">
        <v>119</v>
      </c>
      <c r="AH6" s="103" t="s">
        <v>119</v>
      </c>
      <c r="AI6" s="103" t="s">
        <v>119</v>
      </c>
      <c r="AJ6" s="103" t="s">
        <v>119</v>
      </c>
      <c r="AK6" s="103" t="s">
        <v>119</v>
      </c>
      <c r="AL6" s="103" t="s">
        <v>119</v>
      </c>
      <c r="AM6" s="102" t="s">
        <v>119</v>
      </c>
      <c r="AN6" s="102" t="s">
        <v>119</v>
      </c>
      <c r="AO6" s="102" t="s">
        <v>119</v>
      </c>
      <c r="AP6" s="102" t="s">
        <v>119</v>
      </c>
      <c r="AQ6" s="102" t="s">
        <v>119</v>
      </c>
      <c r="AR6" s="102" t="s">
        <v>119</v>
      </c>
      <c r="AS6" s="102" t="s">
        <v>119</v>
      </c>
      <c r="AT6" s="102" t="s">
        <v>119</v>
      </c>
      <c r="AU6" s="102" t="s">
        <v>119</v>
      </c>
      <c r="AV6" s="102" t="s">
        <v>119</v>
      </c>
      <c r="AW6" s="102" t="s">
        <v>119</v>
      </c>
      <c r="AX6" s="102" t="s">
        <v>119</v>
      </c>
      <c r="AY6" s="102" t="s">
        <v>119</v>
      </c>
      <c r="AZ6" s="102" t="s">
        <v>119</v>
      </c>
      <c r="BA6" s="102" t="s">
        <v>119</v>
      </c>
      <c r="BB6" s="102" t="s">
        <v>119</v>
      </c>
      <c r="BC6" s="102" t="s">
        <v>119</v>
      </c>
      <c r="BD6" s="102" t="s">
        <v>119</v>
      </c>
      <c r="BE6" s="102" t="s">
        <v>119</v>
      </c>
      <c r="BF6" s="102" t="s">
        <v>119</v>
      </c>
      <c r="BG6" s="102" t="s">
        <v>119</v>
      </c>
      <c r="BH6" s="102" t="s">
        <v>119</v>
      </c>
      <c r="BI6" s="103" t="s">
        <v>119</v>
      </c>
      <c r="BJ6" s="103" t="s">
        <v>119</v>
      </c>
      <c r="BK6" s="103" t="s">
        <v>119</v>
      </c>
      <c r="BL6" s="103" t="s">
        <v>119</v>
      </c>
      <c r="BM6" s="103" t="s">
        <v>119</v>
      </c>
      <c r="BN6" s="103" t="s">
        <v>119</v>
      </c>
      <c r="BO6" s="102" t="s">
        <v>119</v>
      </c>
      <c r="BP6" s="102" t="s">
        <v>119</v>
      </c>
      <c r="BQ6" s="102" t="s">
        <v>119</v>
      </c>
      <c r="BR6" s="102" t="s">
        <v>119</v>
      </c>
      <c r="BS6" s="102" t="s">
        <v>119</v>
      </c>
      <c r="BT6" s="102" t="s">
        <v>119</v>
      </c>
      <c r="BU6" s="102" t="s">
        <v>119</v>
      </c>
      <c r="BV6" s="102" t="s">
        <v>119</v>
      </c>
      <c r="BW6" s="102" t="s">
        <v>119</v>
      </c>
      <c r="BX6" s="102" t="s">
        <v>119</v>
      </c>
      <c r="BY6" s="102" t="s">
        <v>119</v>
      </c>
      <c r="BZ6" s="102" t="s">
        <v>119</v>
      </c>
      <c r="CA6" s="102" t="s">
        <v>119</v>
      </c>
      <c r="CB6" s="102" t="s">
        <v>119</v>
      </c>
      <c r="CC6" s="102" t="s">
        <v>119</v>
      </c>
      <c r="CD6" s="102" t="s">
        <v>119</v>
      </c>
      <c r="CE6" s="102" t="s">
        <v>119</v>
      </c>
      <c r="CF6" s="102" t="s">
        <v>119</v>
      </c>
      <c r="CG6" s="102" t="s">
        <v>119</v>
      </c>
      <c r="CH6" s="102" t="s">
        <v>119</v>
      </c>
      <c r="CI6" s="102" t="s">
        <v>119</v>
      </c>
      <c r="CJ6" s="102" t="s">
        <v>119</v>
      </c>
      <c r="CK6" s="103" t="s">
        <v>119</v>
      </c>
      <c r="CL6" s="103" t="s">
        <v>119</v>
      </c>
      <c r="CM6" s="103" t="s">
        <v>119</v>
      </c>
      <c r="CN6" s="103" t="s">
        <v>119</v>
      </c>
      <c r="CO6" s="103" t="s">
        <v>119</v>
      </c>
      <c r="CP6" s="103" t="s">
        <v>119</v>
      </c>
      <c r="CQ6" s="102" t="s">
        <v>119</v>
      </c>
      <c r="CR6" s="102" t="s">
        <v>119</v>
      </c>
      <c r="CS6" s="103" t="s">
        <v>119</v>
      </c>
      <c r="CT6" s="103" t="s">
        <v>119</v>
      </c>
      <c r="CU6" s="103" t="s">
        <v>119</v>
      </c>
      <c r="CV6" s="103" t="s">
        <v>119</v>
      </c>
      <c r="CW6" s="102" t="s">
        <v>119</v>
      </c>
      <c r="CX6" s="102" t="s">
        <v>119</v>
      </c>
      <c r="CY6" s="102" t="s">
        <v>119</v>
      </c>
      <c r="CZ6" s="102" t="s">
        <v>119</v>
      </c>
      <c r="DA6" s="102" t="s">
        <v>119</v>
      </c>
      <c r="DB6" s="102" t="s">
        <v>119</v>
      </c>
      <c r="DC6" s="102" t="s">
        <v>119</v>
      </c>
      <c r="DD6" s="102" t="s">
        <v>119</v>
      </c>
      <c r="DE6" s="102" t="s">
        <v>119</v>
      </c>
      <c r="DF6" s="102" t="s">
        <v>119</v>
      </c>
      <c r="DG6" s="102" t="s">
        <v>119</v>
      </c>
      <c r="DH6" s="102" t="s">
        <v>119</v>
      </c>
      <c r="DI6" s="102" t="s">
        <v>119</v>
      </c>
      <c r="DJ6" s="102" t="s">
        <v>119</v>
      </c>
    </row>
    <row r="7" spans="1:114" s="50" customFormat="1" ht="12" customHeight="1">
      <c r="A7" s="48" t="s">
        <v>120</v>
      </c>
      <c r="B7" s="63" t="s">
        <v>122</v>
      </c>
      <c r="C7" s="48" t="s">
        <v>73</v>
      </c>
      <c r="D7" s="71">
        <f aca="true" t="shared" si="0" ref="D7:I7">SUM(D8:D48)</f>
        <v>12872075</v>
      </c>
      <c r="E7" s="71">
        <f t="shared" si="0"/>
        <v>2406816</v>
      </c>
      <c r="F7" s="71">
        <f t="shared" si="0"/>
        <v>244243</v>
      </c>
      <c r="G7" s="71">
        <f t="shared" si="0"/>
        <v>40353</v>
      </c>
      <c r="H7" s="71">
        <f t="shared" si="0"/>
        <v>247700</v>
      </c>
      <c r="I7" s="71">
        <f t="shared" si="0"/>
        <v>1698597</v>
      </c>
      <c r="J7" s="72" t="s">
        <v>123</v>
      </c>
      <c r="K7" s="71">
        <f aca="true" t="shared" si="1" ref="K7:R7">SUM(K8:K48)</f>
        <v>175923</v>
      </c>
      <c r="L7" s="71">
        <f t="shared" si="1"/>
        <v>10465259</v>
      </c>
      <c r="M7" s="71">
        <f t="shared" si="1"/>
        <v>1141771</v>
      </c>
      <c r="N7" s="71">
        <f t="shared" si="1"/>
        <v>306103</v>
      </c>
      <c r="O7" s="71">
        <f t="shared" si="1"/>
        <v>2057</v>
      </c>
      <c r="P7" s="71">
        <f t="shared" si="1"/>
        <v>0</v>
      </c>
      <c r="Q7" s="71">
        <f t="shared" si="1"/>
        <v>229740</v>
      </c>
      <c r="R7" s="71">
        <f t="shared" si="1"/>
        <v>54050</v>
      </c>
      <c r="S7" s="72" t="s">
        <v>123</v>
      </c>
      <c r="T7" s="71">
        <f aca="true" t="shared" si="2" ref="T7:AA7">SUM(T8:T48)</f>
        <v>20256</v>
      </c>
      <c r="U7" s="71">
        <f t="shared" si="2"/>
        <v>835668</v>
      </c>
      <c r="V7" s="71">
        <f t="shared" si="2"/>
        <v>14013846</v>
      </c>
      <c r="W7" s="71">
        <f t="shared" si="2"/>
        <v>2712919</v>
      </c>
      <c r="X7" s="71">
        <f t="shared" si="2"/>
        <v>246300</v>
      </c>
      <c r="Y7" s="71">
        <f t="shared" si="2"/>
        <v>40353</v>
      </c>
      <c r="Z7" s="71">
        <f t="shared" si="2"/>
        <v>477440</v>
      </c>
      <c r="AA7" s="71">
        <f t="shared" si="2"/>
        <v>1752647</v>
      </c>
      <c r="AB7" s="72" t="s">
        <v>123</v>
      </c>
      <c r="AC7" s="71">
        <f aca="true" t="shared" si="3" ref="AC7:BH7">SUM(AC8:AC48)</f>
        <v>196179</v>
      </c>
      <c r="AD7" s="71">
        <f t="shared" si="3"/>
        <v>11300927</v>
      </c>
      <c r="AE7" s="71">
        <f t="shared" si="3"/>
        <v>605984</v>
      </c>
      <c r="AF7" s="71">
        <f t="shared" si="3"/>
        <v>585985</v>
      </c>
      <c r="AG7" s="71">
        <f t="shared" si="3"/>
        <v>0</v>
      </c>
      <c r="AH7" s="71">
        <f t="shared" si="3"/>
        <v>519636</v>
      </c>
      <c r="AI7" s="71">
        <f t="shared" si="3"/>
        <v>64533</v>
      </c>
      <c r="AJ7" s="71">
        <f t="shared" si="3"/>
        <v>1816</v>
      </c>
      <c r="AK7" s="71">
        <f t="shared" si="3"/>
        <v>19999</v>
      </c>
      <c r="AL7" s="71">
        <f t="shared" si="3"/>
        <v>40326</v>
      </c>
      <c r="AM7" s="71">
        <f t="shared" si="3"/>
        <v>6914225</v>
      </c>
      <c r="AN7" s="71">
        <f t="shared" si="3"/>
        <v>1861254</v>
      </c>
      <c r="AO7" s="71">
        <f t="shared" si="3"/>
        <v>757382</v>
      </c>
      <c r="AP7" s="71">
        <f t="shared" si="3"/>
        <v>651289</v>
      </c>
      <c r="AQ7" s="71">
        <f t="shared" si="3"/>
        <v>435548</v>
      </c>
      <c r="AR7" s="71">
        <f t="shared" si="3"/>
        <v>17035</v>
      </c>
      <c r="AS7" s="71">
        <f t="shared" si="3"/>
        <v>690845</v>
      </c>
      <c r="AT7" s="71">
        <f t="shared" si="3"/>
        <v>228295</v>
      </c>
      <c r="AU7" s="71">
        <f t="shared" si="3"/>
        <v>383958</v>
      </c>
      <c r="AV7" s="71">
        <f t="shared" si="3"/>
        <v>78592</v>
      </c>
      <c r="AW7" s="71">
        <f t="shared" si="3"/>
        <v>21376</v>
      </c>
      <c r="AX7" s="71">
        <f t="shared" si="3"/>
        <v>4332628</v>
      </c>
      <c r="AY7" s="71">
        <f t="shared" si="3"/>
        <v>2938715</v>
      </c>
      <c r="AZ7" s="71">
        <f t="shared" si="3"/>
        <v>875855</v>
      </c>
      <c r="BA7" s="71">
        <f t="shared" si="3"/>
        <v>256974</v>
      </c>
      <c r="BB7" s="71">
        <f t="shared" si="3"/>
        <v>261084</v>
      </c>
      <c r="BC7" s="71">
        <f t="shared" si="3"/>
        <v>4798641</v>
      </c>
      <c r="BD7" s="71">
        <f t="shared" si="3"/>
        <v>8122</v>
      </c>
      <c r="BE7" s="71">
        <f t="shared" si="3"/>
        <v>512899</v>
      </c>
      <c r="BF7" s="71">
        <f t="shared" si="3"/>
        <v>8033108</v>
      </c>
      <c r="BG7" s="71">
        <f t="shared" si="3"/>
        <v>255302</v>
      </c>
      <c r="BH7" s="71">
        <f t="shared" si="3"/>
        <v>255302</v>
      </c>
      <c r="BI7" s="71">
        <f aca="true" t="shared" si="4" ref="BI7:CN7">SUM(BI8:BI48)</f>
        <v>0</v>
      </c>
      <c r="BJ7" s="71">
        <f t="shared" si="4"/>
        <v>239298</v>
      </c>
      <c r="BK7" s="71">
        <f t="shared" si="4"/>
        <v>0</v>
      </c>
      <c r="BL7" s="71">
        <f t="shared" si="4"/>
        <v>16004</v>
      </c>
      <c r="BM7" s="71">
        <f t="shared" si="4"/>
        <v>0</v>
      </c>
      <c r="BN7" s="71">
        <f t="shared" si="4"/>
        <v>53973</v>
      </c>
      <c r="BO7" s="71">
        <f t="shared" si="4"/>
        <v>294610</v>
      </c>
      <c r="BP7" s="71">
        <f t="shared" si="4"/>
        <v>46453</v>
      </c>
      <c r="BQ7" s="71">
        <f t="shared" si="4"/>
        <v>45329</v>
      </c>
      <c r="BR7" s="71">
        <f t="shared" si="4"/>
        <v>1124</v>
      </c>
      <c r="BS7" s="71">
        <f t="shared" si="4"/>
        <v>0</v>
      </c>
      <c r="BT7" s="71">
        <f t="shared" si="4"/>
        <v>0</v>
      </c>
      <c r="BU7" s="71">
        <f t="shared" si="4"/>
        <v>36917</v>
      </c>
      <c r="BV7" s="71">
        <f t="shared" si="4"/>
        <v>0</v>
      </c>
      <c r="BW7" s="71">
        <f t="shared" si="4"/>
        <v>36917</v>
      </c>
      <c r="BX7" s="71">
        <f t="shared" si="4"/>
        <v>0</v>
      </c>
      <c r="BY7" s="71">
        <f t="shared" si="4"/>
        <v>3200</v>
      </c>
      <c r="BZ7" s="71">
        <f t="shared" si="4"/>
        <v>208030</v>
      </c>
      <c r="CA7" s="71">
        <f t="shared" si="4"/>
        <v>435</v>
      </c>
      <c r="CB7" s="71">
        <f t="shared" si="4"/>
        <v>121953</v>
      </c>
      <c r="CC7" s="71">
        <f t="shared" si="4"/>
        <v>47168</v>
      </c>
      <c r="CD7" s="71">
        <f t="shared" si="4"/>
        <v>38474</v>
      </c>
      <c r="CE7" s="71">
        <f t="shared" si="4"/>
        <v>519754</v>
      </c>
      <c r="CF7" s="71">
        <f t="shared" si="4"/>
        <v>10</v>
      </c>
      <c r="CG7" s="71">
        <f t="shared" si="4"/>
        <v>18132</v>
      </c>
      <c r="CH7" s="71">
        <f t="shared" si="4"/>
        <v>568044</v>
      </c>
      <c r="CI7" s="71">
        <f t="shared" si="4"/>
        <v>861286</v>
      </c>
      <c r="CJ7" s="71">
        <f t="shared" si="4"/>
        <v>841287</v>
      </c>
      <c r="CK7" s="71">
        <f t="shared" si="4"/>
        <v>0</v>
      </c>
      <c r="CL7" s="71">
        <f t="shared" si="4"/>
        <v>758934</v>
      </c>
      <c r="CM7" s="71">
        <f t="shared" si="4"/>
        <v>64533</v>
      </c>
      <c r="CN7" s="71">
        <f t="shared" si="4"/>
        <v>17820</v>
      </c>
      <c r="CO7" s="71">
        <f aca="true" t="shared" si="5" ref="CO7:DJ7">SUM(CO8:CO48)</f>
        <v>19999</v>
      </c>
      <c r="CP7" s="71">
        <f t="shared" si="5"/>
        <v>94299</v>
      </c>
      <c r="CQ7" s="71">
        <f t="shared" si="5"/>
        <v>7208835</v>
      </c>
      <c r="CR7" s="71">
        <f t="shared" si="5"/>
        <v>1907707</v>
      </c>
      <c r="CS7" s="71">
        <f t="shared" si="5"/>
        <v>802711</v>
      </c>
      <c r="CT7" s="71">
        <f t="shared" si="5"/>
        <v>652413</v>
      </c>
      <c r="CU7" s="71">
        <f t="shared" si="5"/>
        <v>435548</v>
      </c>
      <c r="CV7" s="71">
        <f t="shared" si="5"/>
        <v>17035</v>
      </c>
      <c r="CW7" s="71">
        <f t="shared" si="5"/>
        <v>727762</v>
      </c>
      <c r="CX7" s="71">
        <f t="shared" si="5"/>
        <v>228295</v>
      </c>
      <c r="CY7" s="71">
        <f t="shared" si="5"/>
        <v>420875</v>
      </c>
      <c r="CZ7" s="71">
        <f t="shared" si="5"/>
        <v>78592</v>
      </c>
      <c r="DA7" s="71">
        <f t="shared" si="5"/>
        <v>24576</v>
      </c>
      <c r="DB7" s="71">
        <f t="shared" si="5"/>
        <v>4540658</v>
      </c>
      <c r="DC7" s="71">
        <f t="shared" si="5"/>
        <v>2939150</v>
      </c>
      <c r="DD7" s="71">
        <f t="shared" si="5"/>
        <v>997808</v>
      </c>
      <c r="DE7" s="71">
        <f t="shared" si="5"/>
        <v>304142</v>
      </c>
      <c r="DF7" s="71">
        <f t="shared" si="5"/>
        <v>299558</v>
      </c>
      <c r="DG7" s="71">
        <f t="shared" si="5"/>
        <v>5318395</v>
      </c>
      <c r="DH7" s="71">
        <f t="shared" si="5"/>
        <v>8132</v>
      </c>
      <c r="DI7" s="71">
        <f t="shared" si="5"/>
        <v>531031</v>
      </c>
      <c r="DJ7" s="71">
        <f t="shared" si="5"/>
        <v>8601152</v>
      </c>
    </row>
    <row r="8" spans="1:114" s="50" customFormat="1" ht="12" customHeight="1">
      <c r="A8" s="51" t="s">
        <v>120</v>
      </c>
      <c r="B8" s="64" t="s">
        <v>124</v>
      </c>
      <c r="C8" s="51" t="s">
        <v>125</v>
      </c>
      <c r="D8" s="73">
        <f aca="true" t="shared" si="6" ref="D8:D48">SUM(E8,+L8)</f>
        <v>2735600</v>
      </c>
      <c r="E8" s="73">
        <f aca="true" t="shared" si="7" ref="E8:E48">SUM(F8:I8)+K8</f>
        <v>437755</v>
      </c>
      <c r="F8" s="73">
        <v>12387</v>
      </c>
      <c r="G8" s="73">
        <v>0</v>
      </c>
      <c r="H8" s="73">
        <v>15800</v>
      </c>
      <c r="I8" s="73">
        <v>353762</v>
      </c>
      <c r="J8" s="74" t="s">
        <v>123</v>
      </c>
      <c r="K8" s="73">
        <v>55806</v>
      </c>
      <c r="L8" s="73">
        <v>2297845</v>
      </c>
      <c r="M8" s="73">
        <f aca="true" t="shared" si="8" ref="M8:M48">SUM(N8,+U8)</f>
        <v>51989</v>
      </c>
      <c r="N8" s="73">
        <f aca="true" t="shared" si="9" ref="N8:N48">SUM(O8:R8)+T8</f>
        <v>24548</v>
      </c>
      <c r="O8" s="73">
        <v>0</v>
      </c>
      <c r="P8" s="73">
        <v>0</v>
      </c>
      <c r="Q8" s="73">
        <v>0</v>
      </c>
      <c r="R8" s="73">
        <v>18376</v>
      </c>
      <c r="S8" s="74" t="s">
        <v>123</v>
      </c>
      <c r="T8" s="73">
        <v>6172</v>
      </c>
      <c r="U8" s="73">
        <v>27441</v>
      </c>
      <c r="V8" s="73">
        <f aca="true" t="shared" si="10" ref="V8:V48">+SUM(D8,M8)</f>
        <v>2787589</v>
      </c>
      <c r="W8" s="73">
        <f aca="true" t="shared" si="11" ref="W8:W48">+SUM(E8,N8)</f>
        <v>462303</v>
      </c>
      <c r="X8" s="73">
        <f aca="true" t="shared" si="12" ref="X8:X48">+SUM(F8,O8)</f>
        <v>12387</v>
      </c>
      <c r="Y8" s="73">
        <f aca="true" t="shared" si="13" ref="Y8:Y48">+SUM(G8,P8)</f>
        <v>0</v>
      </c>
      <c r="Z8" s="73">
        <f aca="true" t="shared" si="14" ref="Z8:Z48">+SUM(H8,Q8)</f>
        <v>15800</v>
      </c>
      <c r="AA8" s="73">
        <f aca="true" t="shared" si="15" ref="AA8:AA48">+SUM(I8,R8)</f>
        <v>372138</v>
      </c>
      <c r="AB8" s="74" t="s">
        <v>123</v>
      </c>
      <c r="AC8" s="73">
        <f aca="true" t="shared" si="16" ref="AC8:AC48">+SUM(K8,T8)</f>
        <v>61978</v>
      </c>
      <c r="AD8" s="73">
        <f aca="true" t="shared" si="17" ref="AD8:AD48">+SUM(L8,U8)</f>
        <v>2325286</v>
      </c>
      <c r="AE8" s="73">
        <f aca="true" t="shared" si="18" ref="AE8:AE48">SUM(AF8,+AK8)</f>
        <v>30260</v>
      </c>
      <c r="AF8" s="73">
        <f aca="true" t="shared" si="19" ref="AF8:AF48">SUM(AG8:AJ8)</f>
        <v>30260</v>
      </c>
      <c r="AG8" s="73">
        <v>0</v>
      </c>
      <c r="AH8" s="73">
        <v>30260</v>
      </c>
      <c r="AI8" s="73">
        <v>0</v>
      </c>
      <c r="AJ8" s="73">
        <v>0</v>
      </c>
      <c r="AK8" s="73">
        <v>0</v>
      </c>
      <c r="AL8" s="73">
        <v>0</v>
      </c>
      <c r="AM8" s="73">
        <f aca="true" t="shared" si="20" ref="AM8:AM48">SUM(AN8,AS8,AW8,AX8,BD8)</f>
        <v>1840200</v>
      </c>
      <c r="AN8" s="73">
        <f aca="true" t="shared" si="21" ref="AN8:AN48">SUM(AO8:AR8)</f>
        <v>804025</v>
      </c>
      <c r="AO8" s="73">
        <v>223200</v>
      </c>
      <c r="AP8" s="73">
        <v>557753</v>
      </c>
      <c r="AQ8" s="73">
        <v>14912</v>
      </c>
      <c r="AR8" s="73">
        <v>8160</v>
      </c>
      <c r="AS8" s="73">
        <f aca="true" t="shared" si="22" ref="AS8:AS48">SUM(AT8:AV8)</f>
        <v>59195</v>
      </c>
      <c r="AT8" s="73">
        <v>19524</v>
      </c>
      <c r="AU8" s="73">
        <v>12743</v>
      </c>
      <c r="AV8" s="73">
        <v>26928</v>
      </c>
      <c r="AW8" s="73">
        <v>6397</v>
      </c>
      <c r="AX8" s="73">
        <f aca="true" t="shared" si="23" ref="AX8:AX48">SUM(AY8:BB8)</f>
        <v>970583</v>
      </c>
      <c r="AY8" s="73">
        <v>818890</v>
      </c>
      <c r="AZ8" s="73">
        <v>92148</v>
      </c>
      <c r="BA8" s="73">
        <v>59545</v>
      </c>
      <c r="BB8" s="73">
        <v>0</v>
      </c>
      <c r="BC8" s="73">
        <v>694916</v>
      </c>
      <c r="BD8" s="73">
        <v>0</v>
      </c>
      <c r="BE8" s="73">
        <v>170224</v>
      </c>
      <c r="BF8" s="73">
        <f aca="true" t="shared" si="24" ref="BF8:BF48">SUM(AE8,+AM8,+BE8)</f>
        <v>2040684</v>
      </c>
      <c r="BG8" s="73">
        <f aca="true" t="shared" si="25" ref="BG8:BG48">SUM(BH8,+BM8)</f>
        <v>0</v>
      </c>
      <c r="BH8" s="73">
        <f aca="true" t="shared" si="26" ref="BH8:BH48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7" ref="BO8:BO48">SUM(BP8,BU8,BY8,BZ8,CF8)</f>
        <v>42193</v>
      </c>
      <c r="BP8" s="73">
        <f aca="true" t="shared" si="28" ref="BP8:BP48">SUM(BQ8:BT8)</f>
        <v>10065</v>
      </c>
      <c r="BQ8" s="73">
        <v>10065</v>
      </c>
      <c r="BR8" s="73">
        <v>0</v>
      </c>
      <c r="BS8" s="73">
        <v>0</v>
      </c>
      <c r="BT8" s="73">
        <v>0</v>
      </c>
      <c r="BU8" s="73">
        <f aca="true" t="shared" si="29" ref="BU8:BU48">SUM(BV8:BX8)</f>
        <v>13361</v>
      </c>
      <c r="BV8" s="73">
        <v>0</v>
      </c>
      <c r="BW8" s="73">
        <v>13361</v>
      </c>
      <c r="BX8" s="73">
        <v>0</v>
      </c>
      <c r="BY8" s="73">
        <v>0</v>
      </c>
      <c r="BZ8" s="73">
        <f aca="true" t="shared" si="30" ref="BZ8:BZ48">SUM(CA8:CD8)</f>
        <v>18767</v>
      </c>
      <c r="CA8" s="73">
        <v>0</v>
      </c>
      <c r="CB8" s="73">
        <v>18767</v>
      </c>
      <c r="CC8" s="73">
        <v>0</v>
      </c>
      <c r="CD8" s="73">
        <v>0</v>
      </c>
      <c r="CE8" s="73">
        <v>0</v>
      </c>
      <c r="CF8" s="73">
        <v>0</v>
      </c>
      <c r="CG8" s="73">
        <v>9796</v>
      </c>
      <c r="CH8" s="73">
        <f aca="true" t="shared" si="31" ref="CH8:CH48">SUM(BG8,+BO8,+CG8)</f>
        <v>51989</v>
      </c>
      <c r="CI8" s="73">
        <f aca="true" t="shared" si="32" ref="CI8:CI48">SUM(AE8,+BG8)</f>
        <v>30260</v>
      </c>
      <c r="CJ8" s="73">
        <f aca="true" t="shared" si="33" ref="CJ8:CJ48">SUM(AF8,+BH8)</f>
        <v>30260</v>
      </c>
      <c r="CK8" s="73">
        <f aca="true" t="shared" si="34" ref="CK8:CK48">SUM(AG8,+BI8)</f>
        <v>0</v>
      </c>
      <c r="CL8" s="73">
        <f aca="true" t="shared" si="35" ref="CL8:CL48">SUM(AH8,+BJ8)</f>
        <v>30260</v>
      </c>
      <c r="CM8" s="73">
        <f aca="true" t="shared" si="36" ref="CM8:CM48">SUM(AI8,+BK8)</f>
        <v>0</v>
      </c>
      <c r="CN8" s="73">
        <f aca="true" t="shared" si="37" ref="CN8:CN48">SUM(AJ8,+BL8)</f>
        <v>0</v>
      </c>
      <c r="CO8" s="73">
        <f aca="true" t="shared" si="38" ref="CO8:CO48">SUM(AK8,+BM8)</f>
        <v>0</v>
      </c>
      <c r="CP8" s="73">
        <f aca="true" t="shared" si="39" ref="CP8:CP48">SUM(AL8,+BN8)</f>
        <v>0</v>
      </c>
      <c r="CQ8" s="73">
        <f aca="true" t="shared" si="40" ref="CQ8:CQ48">SUM(AM8,+BO8)</f>
        <v>1882393</v>
      </c>
      <c r="CR8" s="73">
        <f aca="true" t="shared" si="41" ref="CR8:CR48">SUM(AN8,+BP8)</f>
        <v>814090</v>
      </c>
      <c r="CS8" s="73">
        <f aca="true" t="shared" si="42" ref="CS8:CS48">SUM(AO8,+BQ8)</f>
        <v>233265</v>
      </c>
      <c r="CT8" s="73">
        <f aca="true" t="shared" si="43" ref="CT8:CT48">SUM(AP8,+BR8)</f>
        <v>557753</v>
      </c>
      <c r="CU8" s="73">
        <f aca="true" t="shared" si="44" ref="CU8:CU48">SUM(AQ8,+BS8)</f>
        <v>14912</v>
      </c>
      <c r="CV8" s="73">
        <f aca="true" t="shared" si="45" ref="CV8:CV48">SUM(AR8,+BT8)</f>
        <v>8160</v>
      </c>
      <c r="CW8" s="73">
        <f aca="true" t="shared" si="46" ref="CW8:CW48">SUM(AS8,+BU8)</f>
        <v>72556</v>
      </c>
      <c r="CX8" s="73">
        <f aca="true" t="shared" si="47" ref="CX8:CX48">SUM(AT8,+BV8)</f>
        <v>19524</v>
      </c>
      <c r="CY8" s="73">
        <f aca="true" t="shared" si="48" ref="CY8:CY48">SUM(AU8,+BW8)</f>
        <v>26104</v>
      </c>
      <c r="CZ8" s="73">
        <f aca="true" t="shared" si="49" ref="CZ8:CZ48">SUM(AV8,+BX8)</f>
        <v>26928</v>
      </c>
      <c r="DA8" s="73">
        <f aca="true" t="shared" si="50" ref="DA8:DA48">SUM(AW8,+BY8)</f>
        <v>6397</v>
      </c>
      <c r="DB8" s="73">
        <f aca="true" t="shared" si="51" ref="DB8:DB48">SUM(AX8,+BZ8)</f>
        <v>989350</v>
      </c>
      <c r="DC8" s="73">
        <f aca="true" t="shared" si="52" ref="DC8:DC48">SUM(AY8,+CA8)</f>
        <v>818890</v>
      </c>
      <c r="DD8" s="73">
        <f aca="true" t="shared" si="53" ref="DD8:DD48">SUM(AZ8,+CB8)</f>
        <v>110915</v>
      </c>
      <c r="DE8" s="73">
        <f aca="true" t="shared" si="54" ref="DE8:DE48">SUM(BA8,+CC8)</f>
        <v>59545</v>
      </c>
      <c r="DF8" s="73">
        <f aca="true" t="shared" si="55" ref="DF8:DF48">SUM(BB8,+CD8)</f>
        <v>0</v>
      </c>
      <c r="DG8" s="73">
        <f aca="true" t="shared" si="56" ref="DG8:DG48">SUM(BC8,+CE8)</f>
        <v>694916</v>
      </c>
      <c r="DH8" s="73">
        <f aca="true" t="shared" si="57" ref="DH8:DH48">SUM(BD8,+CF8)</f>
        <v>0</v>
      </c>
      <c r="DI8" s="73">
        <f aca="true" t="shared" si="58" ref="DI8:DI48">SUM(BE8,+CG8)</f>
        <v>180020</v>
      </c>
      <c r="DJ8" s="73">
        <f aca="true" t="shared" si="59" ref="DJ8:DJ48">SUM(BF8,+CH8)</f>
        <v>2092673</v>
      </c>
    </row>
    <row r="9" spans="1:114" s="50" customFormat="1" ht="12" customHeight="1">
      <c r="A9" s="51" t="s">
        <v>120</v>
      </c>
      <c r="B9" s="64" t="s">
        <v>126</v>
      </c>
      <c r="C9" s="51" t="s">
        <v>760</v>
      </c>
      <c r="D9" s="73">
        <f t="shared" si="6"/>
        <v>550829</v>
      </c>
      <c r="E9" s="73">
        <f t="shared" si="7"/>
        <v>113207</v>
      </c>
      <c r="F9" s="73">
        <v>0</v>
      </c>
      <c r="G9" s="73">
        <v>0</v>
      </c>
      <c r="H9" s="73">
        <v>0</v>
      </c>
      <c r="I9" s="73">
        <v>113207</v>
      </c>
      <c r="J9" s="74" t="s">
        <v>127</v>
      </c>
      <c r="K9" s="73">
        <v>0</v>
      </c>
      <c r="L9" s="73">
        <v>437622</v>
      </c>
      <c r="M9" s="73">
        <f t="shared" si="8"/>
        <v>46343</v>
      </c>
      <c r="N9" s="73">
        <f t="shared" si="9"/>
        <v>6</v>
      </c>
      <c r="O9" s="73">
        <v>0</v>
      </c>
      <c r="P9" s="73">
        <v>0</v>
      </c>
      <c r="Q9" s="73">
        <v>0</v>
      </c>
      <c r="R9" s="73">
        <v>6</v>
      </c>
      <c r="S9" s="74" t="s">
        <v>123</v>
      </c>
      <c r="T9" s="73">
        <v>0</v>
      </c>
      <c r="U9" s="73">
        <v>46337</v>
      </c>
      <c r="V9" s="73">
        <f t="shared" si="10"/>
        <v>597172</v>
      </c>
      <c r="W9" s="73">
        <f t="shared" si="11"/>
        <v>113213</v>
      </c>
      <c r="X9" s="73">
        <f t="shared" si="12"/>
        <v>0</v>
      </c>
      <c r="Y9" s="73">
        <f t="shared" si="13"/>
        <v>0</v>
      </c>
      <c r="Z9" s="73">
        <f t="shared" si="14"/>
        <v>0</v>
      </c>
      <c r="AA9" s="73">
        <f t="shared" si="15"/>
        <v>113213</v>
      </c>
      <c r="AB9" s="74" t="s">
        <v>123</v>
      </c>
      <c r="AC9" s="73">
        <f t="shared" si="16"/>
        <v>0</v>
      </c>
      <c r="AD9" s="73">
        <f t="shared" si="17"/>
        <v>483959</v>
      </c>
      <c r="AE9" s="73">
        <f t="shared" si="18"/>
        <v>0</v>
      </c>
      <c r="AF9" s="73">
        <f t="shared" si="19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20"/>
        <v>226510</v>
      </c>
      <c r="AN9" s="73">
        <f t="shared" si="21"/>
        <v>17341</v>
      </c>
      <c r="AO9" s="73">
        <v>17341</v>
      </c>
      <c r="AP9" s="73">
        <v>0</v>
      </c>
      <c r="AQ9" s="73">
        <v>0</v>
      </c>
      <c r="AR9" s="73">
        <v>0</v>
      </c>
      <c r="AS9" s="73">
        <f t="shared" si="22"/>
        <v>0</v>
      </c>
      <c r="AT9" s="73">
        <v>0</v>
      </c>
      <c r="AU9" s="73">
        <v>0</v>
      </c>
      <c r="AV9" s="73">
        <v>0</v>
      </c>
      <c r="AW9" s="73">
        <v>0</v>
      </c>
      <c r="AX9" s="73">
        <f t="shared" si="23"/>
        <v>209169</v>
      </c>
      <c r="AY9" s="73">
        <v>209169</v>
      </c>
      <c r="AZ9" s="73">
        <v>0</v>
      </c>
      <c r="BA9" s="73">
        <v>0</v>
      </c>
      <c r="BB9" s="73">
        <v>0</v>
      </c>
      <c r="BC9" s="73">
        <v>324319</v>
      </c>
      <c r="BD9" s="73">
        <v>0</v>
      </c>
      <c r="BE9" s="73">
        <v>0</v>
      </c>
      <c r="BF9" s="73">
        <f t="shared" si="24"/>
        <v>226510</v>
      </c>
      <c r="BG9" s="73">
        <f t="shared" si="25"/>
        <v>0</v>
      </c>
      <c r="BH9" s="73">
        <f t="shared" si="26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3806</v>
      </c>
      <c r="BP9" s="73">
        <f t="shared" si="28"/>
        <v>3806</v>
      </c>
      <c r="BQ9" s="73">
        <v>3806</v>
      </c>
      <c r="BR9" s="73">
        <v>0</v>
      </c>
      <c r="BS9" s="73">
        <v>0</v>
      </c>
      <c r="BT9" s="73">
        <v>0</v>
      </c>
      <c r="BU9" s="73">
        <f t="shared" si="29"/>
        <v>0</v>
      </c>
      <c r="BV9" s="73">
        <v>0</v>
      </c>
      <c r="BW9" s="73">
        <v>0</v>
      </c>
      <c r="BX9" s="73">
        <v>0</v>
      </c>
      <c r="BY9" s="73">
        <v>0</v>
      </c>
      <c r="BZ9" s="73">
        <f t="shared" si="30"/>
        <v>0</v>
      </c>
      <c r="CA9" s="73">
        <v>0</v>
      </c>
      <c r="CB9" s="73">
        <v>0</v>
      </c>
      <c r="CC9" s="73">
        <v>0</v>
      </c>
      <c r="CD9" s="73">
        <v>0</v>
      </c>
      <c r="CE9" s="73">
        <v>42537</v>
      </c>
      <c r="CF9" s="73">
        <v>0</v>
      </c>
      <c r="CG9" s="73">
        <v>0</v>
      </c>
      <c r="CH9" s="73">
        <f t="shared" si="31"/>
        <v>3806</v>
      </c>
      <c r="CI9" s="73">
        <f t="shared" si="32"/>
        <v>0</v>
      </c>
      <c r="CJ9" s="73">
        <f t="shared" si="33"/>
        <v>0</v>
      </c>
      <c r="CK9" s="73">
        <f t="shared" si="34"/>
        <v>0</v>
      </c>
      <c r="CL9" s="73">
        <f t="shared" si="35"/>
        <v>0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0</v>
      </c>
      <c r="CQ9" s="73">
        <f t="shared" si="40"/>
        <v>230316</v>
      </c>
      <c r="CR9" s="73">
        <f t="shared" si="41"/>
        <v>21147</v>
      </c>
      <c r="CS9" s="73">
        <f t="shared" si="42"/>
        <v>21147</v>
      </c>
      <c r="CT9" s="73">
        <f t="shared" si="43"/>
        <v>0</v>
      </c>
      <c r="CU9" s="73">
        <f t="shared" si="44"/>
        <v>0</v>
      </c>
      <c r="CV9" s="73">
        <f t="shared" si="45"/>
        <v>0</v>
      </c>
      <c r="CW9" s="73">
        <f t="shared" si="46"/>
        <v>0</v>
      </c>
      <c r="CX9" s="73">
        <f t="shared" si="47"/>
        <v>0</v>
      </c>
      <c r="CY9" s="73">
        <f t="shared" si="48"/>
        <v>0</v>
      </c>
      <c r="CZ9" s="73">
        <f t="shared" si="49"/>
        <v>0</v>
      </c>
      <c r="DA9" s="73">
        <f t="shared" si="50"/>
        <v>0</v>
      </c>
      <c r="DB9" s="73">
        <f t="shared" si="51"/>
        <v>209169</v>
      </c>
      <c r="DC9" s="73">
        <f t="shared" si="52"/>
        <v>209169</v>
      </c>
      <c r="DD9" s="73">
        <f t="shared" si="53"/>
        <v>0</v>
      </c>
      <c r="DE9" s="73">
        <f t="shared" si="54"/>
        <v>0</v>
      </c>
      <c r="DF9" s="73">
        <f t="shared" si="55"/>
        <v>0</v>
      </c>
      <c r="DG9" s="73">
        <f t="shared" si="56"/>
        <v>366856</v>
      </c>
      <c r="DH9" s="73">
        <f t="shared" si="57"/>
        <v>0</v>
      </c>
      <c r="DI9" s="73">
        <f t="shared" si="58"/>
        <v>0</v>
      </c>
      <c r="DJ9" s="73">
        <f t="shared" si="59"/>
        <v>230316</v>
      </c>
    </row>
    <row r="10" spans="1:114" s="50" customFormat="1" ht="12" customHeight="1">
      <c r="A10" s="51" t="s">
        <v>120</v>
      </c>
      <c r="B10" s="64" t="s">
        <v>128</v>
      </c>
      <c r="C10" s="51" t="s">
        <v>129</v>
      </c>
      <c r="D10" s="73">
        <f t="shared" si="6"/>
        <v>589820</v>
      </c>
      <c r="E10" s="73">
        <f t="shared" si="7"/>
        <v>93329</v>
      </c>
      <c r="F10" s="73">
        <v>0</v>
      </c>
      <c r="G10" s="73">
        <v>0</v>
      </c>
      <c r="H10" s="73">
        <v>0</v>
      </c>
      <c r="I10" s="73">
        <v>73908</v>
      </c>
      <c r="J10" s="74" t="s">
        <v>130</v>
      </c>
      <c r="K10" s="73">
        <v>19421</v>
      </c>
      <c r="L10" s="73">
        <v>496491</v>
      </c>
      <c r="M10" s="73">
        <f t="shared" si="8"/>
        <v>36441</v>
      </c>
      <c r="N10" s="73">
        <f t="shared" si="9"/>
        <v>3945</v>
      </c>
      <c r="O10" s="73">
        <v>0</v>
      </c>
      <c r="P10" s="73">
        <v>0</v>
      </c>
      <c r="Q10" s="73">
        <v>0</v>
      </c>
      <c r="R10" s="73">
        <v>3945</v>
      </c>
      <c r="S10" s="74" t="s">
        <v>131</v>
      </c>
      <c r="T10" s="73">
        <v>0</v>
      </c>
      <c r="U10" s="73">
        <v>32496</v>
      </c>
      <c r="V10" s="73">
        <f t="shared" si="10"/>
        <v>626261</v>
      </c>
      <c r="W10" s="73">
        <f t="shared" si="11"/>
        <v>97274</v>
      </c>
      <c r="X10" s="73">
        <f t="shared" si="12"/>
        <v>0</v>
      </c>
      <c r="Y10" s="73">
        <f t="shared" si="13"/>
        <v>0</v>
      </c>
      <c r="Z10" s="73">
        <f t="shared" si="14"/>
        <v>0</v>
      </c>
      <c r="AA10" s="73">
        <f t="shared" si="15"/>
        <v>77853</v>
      </c>
      <c r="AB10" s="74" t="s">
        <v>131</v>
      </c>
      <c r="AC10" s="73">
        <f t="shared" si="16"/>
        <v>19421</v>
      </c>
      <c r="AD10" s="73">
        <f t="shared" si="17"/>
        <v>528987</v>
      </c>
      <c r="AE10" s="73">
        <f t="shared" si="18"/>
        <v>72912</v>
      </c>
      <c r="AF10" s="73">
        <f t="shared" si="19"/>
        <v>72912</v>
      </c>
      <c r="AG10" s="73">
        <v>0</v>
      </c>
      <c r="AH10" s="73">
        <v>72912</v>
      </c>
      <c r="AI10" s="73">
        <v>0</v>
      </c>
      <c r="AJ10" s="73">
        <v>0</v>
      </c>
      <c r="AK10" s="73">
        <v>0</v>
      </c>
      <c r="AL10" s="73">
        <v>0</v>
      </c>
      <c r="AM10" s="73">
        <f t="shared" si="20"/>
        <v>516908</v>
      </c>
      <c r="AN10" s="73">
        <f t="shared" si="21"/>
        <v>32076</v>
      </c>
      <c r="AO10" s="73">
        <v>32076</v>
      </c>
      <c r="AP10" s="73">
        <v>0</v>
      </c>
      <c r="AQ10" s="73">
        <v>0</v>
      </c>
      <c r="AR10" s="73">
        <v>0</v>
      </c>
      <c r="AS10" s="73">
        <f t="shared" si="22"/>
        <v>96049</v>
      </c>
      <c r="AT10" s="73">
        <v>199</v>
      </c>
      <c r="AU10" s="73">
        <v>87190</v>
      </c>
      <c r="AV10" s="73">
        <v>8660</v>
      </c>
      <c r="AW10" s="73">
        <v>0</v>
      </c>
      <c r="AX10" s="73">
        <f t="shared" si="23"/>
        <v>388783</v>
      </c>
      <c r="AY10" s="73">
        <v>70219</v>
      </c>
      <c r="AZ10" s="73">
        <v>206123</v>
      </c>
      <c r="BA10" s="73">
        <v>112441</v>
      </c>
      <c r="BB10" s="73">
        <v>0</v>
      </c>
      <c r="BC10" s="73">
        <v>0</v>
      </c>
      <c r="BD10" s="73">
        <v>0</v>
      </c>
      <c r="BE10" s="73">
        <v>0</v>
      </c>
      <c r="BF10" s="73">
        <f t="shared" si="24"/>
        <v>589820</v>
      </c>
      <c r="BG10" s="73">
        <f t="shared" si="25"/>
        <v>9558</v>
      </c>
      <c r="BH10" s="73">
        <f t="shared" si="26"/>
        <v>9558</v>
      </c>
      <c r="BI10" s="73">
        <v>0</v>
      </c>
      <c r="BJ10" s="73">
        <v>9558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26883</v>
      </c>
      <c r="BP10" s="73">
        <f t="shared" si="28"/>
        <v>5960</v>
      </c>
      <c r="BQ10" s="73">
        <v>5960</v>
      </c>
      <c r="BR10" s="73">
        <v>0</v>
      </c>
      <c r="BS10" s="73">
        <v>0</v>
      </c>
      <c r="BT10" s="73">
        <v>0</v>
      </c>
      <c r="BU10" s="73">
        <f t="shared" si="29"/>
        <v>9733</v>
      </c>
      <c r="BV10" s="73">
        <v>0</v>
      </c>
      <c r="BW10" s="73">
        <v>9733</v>
      </c>
      <c r="BX10" s="73">
        <v>0</v>
      </c>
      <c r="BY10" s="73">
        <v>0</v>
      </c>
      <c r="BZ10" s="73">
        <f t="shared" si="30"/>
        <v>11190</v>
      </c>
      <c r="CA10" s="73">
        <v>0</v>
      </c>
      <c r="CB10" s="73">
        <v>11190</v>
      </c>
      <c r="CC10" s="73">
        <v>0</v>
      </c>
      <c r="CD10" s="73">
        <v>0</v>
      </c>
      <c r="CE10" s="73">
        <v>0</v>
      </c>
      <c r="CF10" s="73">
        <v>0</v>
      </c>
      <c r="CG10" s="73">
        <v>0</v>
      </c>
      <c r="CH10" s="73">
        <f t="shared" si="31"/>
        <v>36441</v>
      </c>
      <c r="CI10" s="73">
        <f t="shared" si="32"/>
        <v>82470</v>
      </c>
      <c r="CJ10" s="73">
        <f t="shared" si="33"/>
        <v>82470</v>
      </c>
      <c r="CK10" s="73">
        <f t="shared" si="34"/>
        <v>0</v>
      </c>
      <c r="CL10" s="73">
        <f t="shared" si="35"/>
        <v>82470</v>
      </c>
      <c r="CM10" s="73">
        <f t="shared" si="36"/>
        <v>0</v>
      </c>
      <c r="CN10" s="73">
        <f t="shared" si="37"/>
        <v>0</v>
      </c>
      <c r="CO10" s="73">
        <f t="shared" si="38"/>
        <v>0</v>
      </c>
      <c r="CP10" s="73">
        <f t="shared" si="39"/>
        <v>0</v>
      </c>
      <c r="CQ10" s="73">
        <f t="shared" si="40"/>
        <v>543791</v>
      </c>
      <c r="CR10" s="73">
        <f t="shared" si="41"/>
        <v>38036</v>
      </c>
      <c r="CS10" s="73">
        <f t="shared" si="42"/>
        <v>38036</v>
      </c>
      <c r="CT10" s="73">
        <f t="shared" si="43"/>
        <v>0</v>
      </c>
      <c r="CU10" s="73">
        <f t="shared" si="44"/>
        <v>0</v>
      </c>
      <c r="CV10" s="73">
        <f t="shared" si="45"/>
        <v>0</v>
      </c>
      <c r="CW10" s="73">
        <f t="shared" si="46"/>
        <v>105782</v>
      </c>
      <c r="CX10" s="73">
        <f t="shared" si="47"/>
        <v>199</v>
      </c>
      <c r="CY10" s="73">
        <f t="shared" si="48"/>
        <v>96923</v>
      </c>
      <c r="CZ10" s="73">
        <f t="shared" si="49"/>
        <v>8660</v>
      </c>
      <c r="DA10" s="73">
        <f t="shared" si="50"/>
        <v>0</v>
      </c>
      <c r="DB10" s="73">
        <f t="shared" si="51"/>
        <v>399973</v>
      </c>
      <c r="DC10" s="73">
        <f t="shared" si="52"/>
        <v>70219</v>
      </c>
      <c r="DD10" s="73">
        <f t="shared" si="53"/>
        <v>217313</v>
      </c>
      <c r="DE10" s="73">
        <f t="shared" si="54"/>
        <v>112441</v>
      </c>
      <c r="DF10" s="73">
        <f t="shared" si="55"/>
        <v>0</v>
      </c>
      <c r="DG10" s="73">
        <f t="shared" si="56"/>
        <v>0</v>
      </c>
      <c r="DH10" s="73">
        <f t="shared" si="57"/>
        <v>0</v>
      </c>
      <c r="DI10" s="73">
        <f t="shared" si="58"/>
        <v>0</v>
      </c>
      <c r="DJ10" s="73">
        <f t="shared" si="59"/>
        <v>626261</v>
      </c>
    </row>
    <row r="11" spans="1:114" s="50" customFormat="1" ht="12" customHeight="1">
      <c r="A11" s="51" t="s">
        <v>120</v>
      </c>
      <c r="B11" s="64" t="s">
        <v>132</v>
      </c>
      <c r="C11" s="51" t="s">
        <v>133</v>
      </c>
      <c r="D11" s="73">
        <f t="shared" si="6"/>
        <v>931462</v>
      </c>
      <c r="E11" s="73">
        <f t="shared" si="7"/>
        <v>212057</v>
      </c>
      <c r="F11" s="73">
        <v>0</v>
      </c>
      <c r="G11" s="73">
        <v>0</v>
      </c>
      <c r="H11" s="73">
        <v>0</v>
      </c>
      <c r="I11" s="73">
        <v>179821</v>
      </c>
      <c r="J11" s="74" t="s">
        <v>123</v>
      </c>
      <c r="K11" s="73">
        <v>32236</v>
      </c>
      <c r="L11" s="73">
        <v>719405</v>
      </c>
      <c r="M11" s="73">
        <f t="shared" si="8"/>
        <v>7884</v>
      </c>
      <c r="N11" s="73">
        <f t="shared" si="9"/>
        <v>5340</v>
      </c>
      <c r="O11" s="73">
        <v>0</v>
      </c>
      <c r="P11" s="73">
        <v>0</v>
      </c>
      <c r="Q11" s="73">
        <v>0</v>
      </c>
      <c r="R11" s="73">
        <v>5340</v>
      </c>
      <c r="S11" s="74" t="s">
        <v>134</v>
      </c>
      <c r="T11" s="73">
        <v>0</v>
      </c>
      <c r="U11" s="73">
        <v>2544</v>
      </c>
      <c r="V11" s="73">
        <f t="shared" si="10"/>
        <v>939346</v>
      </c>
      <c r="W11" s="73">
        <f t="shared" si="11"/>
        <v>217397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185161</v>
      </c>
      <c r="AB11" s="74" t="s">
        <v>134</v>
      </c>
      <c r="AC11" s="73">
        <f t="shared" si="16"/>
        <v>32236</v>
      </c>
      <c r="AD11" s="73">
        <f t="shared" si="17"/>
        <v>721949</v>
      </c>
      <c r="AE11" s="73">
        <f t="shared" si="18"/>
        <v>1764</v>
      </c>
      <c r="AF11" s="73">
        <f t="shared" si="19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1764</v>
      </c>
      <c r="AL11" s="73">
        <v>0</v>
      </c>
      <c r="AM11" s="73">
        <f t="shared" si="20"/>
        <v>899547</v>
      </c>
      <c r="AN11" s="73">
        <f t="shared" si="21"/>
        <v>408983</v>
      </c>
      <c r="AO11" s="73">
        <v>69079</v>
      </c>
      <c r="AP11" s="73">
        <v>1723</v>
      </c>
      <c r="AQ11" s="73">
        <v>338181</v>
      </c>
      <c r="AR11" s="73">
        <v>0</v>
      </c>
      <c r="AS11" s="73">
        <f t="shared" si="22"/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f t="shared" si="23"/>
        <v>484857</v>
      </c>
      <c r="AY11" s="73">
        <v>169501</v>
      </c>
      <c r="AZ11" s="73">
        <v>279696</v>
      </c>
      <c r="BA11" s="73">
        <v>0</v>
      </c>
      <c r="BB11" s="73">
        <v>35660</v>
      </c>
      <c r="BC11" s="73">
        <v>0</v>
      </c>
      <c r="BD11" s="73">
        <v>5707</v>
      </c>
      <c r="BE11" s="73">
        <v>30151</v>
      </c>
      <c r="BF11" s="73">
        <f t="shared" si="24"/>
        <v>931462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7652</v>
      </c>
      <c r="BP11" s="73">
        <f t="shared" si="28"/>
        <v>1586</v>
      </c>
      <c r="BQ11" s="73">
        <v>1586</v>
      </c>
      <c r="BR11" s="73">
        <v>0</v>
      </c>
      <c r="BS11" s="73">
        <v>0</v>
      </c>
      <c r="BT11" s="73">
        <v>0</v>
      </c>
      <c r="BU11" s="73">
        <f t="shared" si="29"/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f t="shared" si="30"/>
        <v>6056</v>
      </c>
      <c r="CA11" s="73">
        <v>0</v>
      </c>
      <c r="CB11" s="73">
        <v>6056</v>
      </c>
      <c r="CC11" s="73">
        <v>0</v>
      </c>
      <c r="CD11" s="73">
        <v>0</v>
      </c>
      <c r="CE11" s="73">
        <v>0</v>
      </c>
      <c r="CF11" s="73">
        <v>10</v>
      </c>
      <c r="CG11" s="73">
        <v>232</v>
      </c>
      <c r="CH11" s="73">
        <f t="shared" si="31"/>
        <v>7884</v>
      </c>
      <c r="CI11" s="73">
        <f t="shared" si="32"/>
        <v>1764</v>
      </c>
      <c r="CJ11" s="73">
        <f t="shared" si="33"/>
        <v>0</v>
      </c>
      <c r="CK11" s="73">
        <f t="shared" si="34"/>
        <v>0</v>
      </c>
      <c r="CL11" s="73">
        <f t="shared" si="35"/>
        <v>0</v>
      </c>
      <c r="CM11" s="73">
        <f t="shared" si="36"/>
        <v>0</v>
      </c>
      <c r="CN11" s="73">
        <f t="shared" si="37"/>
        <v>0</v>
      </c>
      <c r="CO11" s="73">
        <f t="shared" si="38"/>
        <v>1764</v>
      </c>
      <c r="CP11" s="73">
        <f t="shared" si="39"/>
        <v>0</v>
      </c>
      <c r="CQ11" s="73">
        <f t="shared" si="40"/>
        <v>907199</v>
      </c>
      <c r="CR11" s="73">
        <f t="shared" si="41"/>
        <v>410569</v>
      </c>
      <c r="CS11" s="73">
        <f t="shared" si="42"/>
        <v>70665</v>
      </c>
      <c r="CT11" s="73">
        <f t="shared" si="43"/>
        <v>1723</v>
      </c>
      <c r="CU11" s="73">
        <f t="shared" si="44"/>
        <v>338181</v>
      </c>
      <c r="CV11" s="73">
        <f t="shared" si="45"/>
        <v>0</v>
      </c>
      <c r="CW11" s="73">
        <f t="shared" si="46"/>
        <v>0</v>
      </c>
      <c r="CX11" s="73">
        <f t="shared" si="47"/>
        <v>0</v>
      </c>
      <c r="CY11" s="73">
        <f t="shared" si="48"/>
        <v>0</v>
      </c>
      <c r="CZ11" s="73">
        <f t="shared" si="49"/>
        <v>0</v>
      </c>
      <c r="DA11" s="73">
        <f t="shared" si="50"/>
        <v>0</v>
      </c>
      <c r="DB11" s="73">
        <f t="shared" si="51"/>
        <v>490913</v>
      </c>
      <c r="DC11" s="73">
        <f t="shared" si="52"/>
        <v>169501</v>
      </c>
      <c r="DD11" s="73">
        <f t="shared" si="53"/>
        <v>285752</v>
      </c>
      <c r="DE11" s="73">
        <f t="shared" si="54"/>
        <v>0</v>
      </c>
      <c r="DF11" s="73">
        <f t="shared" si="55"/>
        <v>35660</v>
      </c>
      <c r="DG11" s="73">
        <f t="shared" si="56"/>
        <v>0</v>
      </c>
      <c r="DH11" s="73">
        <f t="shared" si="57"/>
        <v>5717</v>
      </c>
      <c r="DI11" s="73">
        <f t="shared" si="58"/>
        <v>30383</v>
      </c>
      <c r="DJ11" s="73">
        <f t="shared" si="59"/>
        <v>939346</v>
      </c>
    </row>
    <row r="12" spans="1:114" s="50" customFormat="1" ht="12" customHeight="1">
      <c r="A12" s="53" t="s">
        <v>120</v>
      </c>
      <c r="B12" s="54" t="s">
        <v>135</v>
      </c>
      <c r="C12" s="53" t="s">
        <v>136</v>
      </c>
      <c r="D12" s="75">
        <f t="shared" si="6"/>
        <v>455004</v>
      </c>
      <c r="E12" s="75">
        <f t="shared" si="7"/>
        <v>111394</v>
      </c>
      <c r="F12" s="75">
        <v>0</v>
      </c>
      <c r="G12" s="75">
        <v>0</v>
      </c>
      <c r="H12" s="75">
        <v>0</v>
      </c>
      <c r="I12" s="75">
        <v>103471</v>
      </c>
      <c r="J12" s="76" t="s">
        <v>127</v>
      </c>
      <c r="K12" s="75">
        <v>7923</v>
      </c>
      <c r="L12" s="75">
        <v>343610</v>
      </c>
      <c r="M12" s="75">
        <f t="shared" si="8"/>
        <v>35700</v>
      </c>
      <c r="N12" s="75">
        <f t="shared" si="9"/>
        <v>17119</v>
      </c>
      <c r="O12" s="75">
        <v>0</v>
      </c>
      <c r="P12" s="75">
        <v>0</v>
      </c>
      <c r="Q12" s="75">
        <v>0</v>
      </c>
      <c r="R12" s="75">
        <v>3889</v>
      </c>
      <c r="S12" s="76" t="s">
        <v>123</v>
      </c>
      <c r="T12" s="75">
        <v>13230</v>
      </c>
      <c r="U12" s="75">
        <v>18581</v>
      </c>
      <c r="V12" s="75">
        <f t="shared" si="10"/>
        <v>490704</v>
      </c>
      <c r="W12" s="75">
        <f t="shared" si="11"/>
        <v>128513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107360</v>
      </c>
      <c r="AB12" s="76" t="s">
        <v>123</v>
      </c>
      <c r="AC12" s="75">
        <f t="shared" si="16"/>
        <v>21153</v>
      </c>
      <c r="AD12" s="75">
        <f t="shared" si="17"/>
        <v>362191</v>
      </c>
      <c r="AE12" s="75">
        <f t="shared" si="18"/>
        <v>0</v>
      </c>
      <c r="AF12" s="75">
        <f t="shared" si="19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f t="shared" si="20"/>
        <v>455004</v>
      </c>
      <c r="AN12" s="75">
        <f t="shared" si="21"/>
        <v>6000</v>
      </c>
      <c r="AO12" s="75">
        <v>6000</v>
      </c>
      <c r="AP12" s="75">
        <v>0</v>
      </c>
      <c r="AQ12" s="75">
        <v>0</v>
      </c>
      <c r="AR12" s="75">
        <v>0</v>
      </c>
      <c r="AS12" s="75">
        <f t="shared" si="22"/>
        <v>94791</v>
      </c>
      <c r="AT12" s="75">
        <v>0</v>
      </c>
      <c r="AU12" s="75">
        <v>75099</v>
      </c>
      <c r="AV12" s="75">
        <v>19692</v>
      </c>
      <c r="AW12" s="75">
        <v>7173</v>
      </c>
      <c r="AX12" s="75">
        <f t="shared" si="23"/>
        <v>347040</v>
      </c>
      <c r="AY12" s="75">
        <v>168535</v>
      </c>
      <c r="AZ12" s="75">
        <v>110391</v>
      </c>
      <c r="BA12" s="75">
        <v>57799</v>
      </c>
      <c r="BB12" s="75">
        <v>10315</v>
      </c>
      <c r="BC12" s="75">
        <v>0</v>
      </c>
      <c r="BD12" s="75">
        <v>0</v>
      </c>
      <c r="BE12" s="75">
        <v>0</v>
      </c>
      <c r="BF12" s="75">
        <f t="shared" si="24"/>
        <v>455004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35700</v>
      </c>
      <c r="BP12" s="75">
        <f t="shared" si="28"/>
        <v>5000</v>
      </c>
      <c r="BQ12" s="75">
        <v>5000</v>
      </c>
      <c r="BR12" s="75">
        <v>0</v>
      </c>
      <c r="BS12" s="75">
        <v>0</v>
      </c>
      <c r="BT12" s="75">
        <v>0</v>
      </c>
      <c r="BU12" s="75">
        <f t="shared" si="29"/>
        <v>9292</v>
      </c>
      <c r="BV12" s="75">
        <v>0</v>
      </c>
      <c r="BW12" s="75">
        <v>9292</v>
      </c>
      <c r="BX12" s="75">
        <v>0</v>
      </c>
      <c r="BY12" s="75">
        <v>0</v>
      </c>
      <c r="BZ12" s="75">
        <f t="shared" si="30"/>
        <v>21408</v>
      </c>
      <c r="CA12" s="75">
        <v>0</v>
      </c>
      <c r="CB12" s="75">
        <v>16926</v>
      </c>
      <c r="CC12" s="75">
        <v>3972</v>
      </c>
      <c r="CD12" s="75">
        <v>510</v>
      </c>
      <c r="CE12" s="75">
        <v>0</v>
      </c>
      <c r="CF12" s="75">
        <v>0</v>
      </c>
      <c r="CG12" s="75">
        <v>0</v>
      </c>
      <c r="CH12" s="75">
        <f t="shared" si="31"/>
        <v>35700</v>
      </c>
      <c r="CI12" s="75">
        <f t="shared" si="32"/>
        <v>0</v>
      </c>
      <c r="CJ12" s="75">
        <f t="shared" si="33"/>
        <v>0</v>
      </c>
      <c r="CK12" s="75">
        <f t="shared" si="34"/>
        <v>0</v>
      </c>
      <c r="CL12" s="75">
        <f t="shared" si="35"/>
        <v>0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0</v>
      </c>
      <c r="CQ12" s="75">
        <f t="shared" si="40"/>
        <v>490704</v>
      </c>
      <c r="CR12" s="75">
        <f t="shared" si="41"/>
        <v>11000</v>
      </c>
      <c r="CS12" s="75">
        <f t="shared" si="42"/>
        <v>11000</v>
      </c>
      <c r="CT12" s="75">
        <f t="shared" si="43"/>
        <v>0</v>
      </c>
      <c r="CU12" s="75">
        <f t="shared" si="44"/>
        <v>0</v>
      </c>
      <c r="CV12" s="75">
        <f t="shared" si="45"/>
        <v>0</v>
      </c>
      <c r="CW12" s="75">
        <f t="shared" si="46"/>
        <v>104083</v>
      </c>
      <c r="CX12" s="75">
        <f t="shared" si="47"/>
        <v>0</v>
      </c>
      <c r="CY12" s="75">
        <f t="shared" si="48"/>
        <v>84391</v>
      </c>
      <c r="CZ12" s="75">
        <f t="shared" si="49"/>
        <v>19692</v>
      </c>
      <c r="DA12" s="75">
        <f t="shared" si="50"/>
        <v>7173</v>
      </c>
      <c r="DB12" s="75">
        <f t="shared" si="51"/>
        <v>368448</v>
      </c>
      <c r="DC12" s="75">
        <f t="shared" si="52"/>
        <v>168535</v>
      </c>
      <c r="DD12" s="75">
        <f t="shared" si="53"/>
        <v>127317</v>
      </c>
      <c r="DE12" s="75">
        <f t="shared" si="54"/>
        <v>61771</v>
      </c>
      <c r="DF12" s="75">
        <f t="shared" si="55"/>
        <v>10825</v>
      </c>
      <c r="DG12" s="75">
        <f t="shared" si="56"/>
        <v>0</v>
      </c>
      <c r="DH12" s="75">
        <f t="shared" si="57"/>
        <v>0</v>
      </c>
      <c r="DI12" s="75">
        <f t="shared" si="58"/>
        <v>0</v>
      </c>
      <c r="DJ12" s="75">
        <f t="shared" si="59"/>
        <v>490704</v>
      </c>
    </row>
    <row r="13" spans="1:114" s="50" customFormat="1" ht="12" customHeight="1">
      <c r="A13" s="53" t="s">
        <v>137</v>
      </c>
      <c r="B13" s="54" t="s">
        <v>138</v>
      </c>
      <c r="C13" s="53" t="s">
        <v>139</v>
      </c>
      <c r="D13" s="75">
        <f t="shared" si="6"/>
        <v>415089</v>
      </c>
      <c r="E13" s="75">
        <f t="shared" si="7"/>
        <v>56191</v>
      </c>
      <c r="F13" s="75">
        <v>0</v>
      </c>
      <c r="G13" s="75">
        <v>0</v>
      </c>
      <c r="H13" s="75">
        <v>0</v>
      </c>
      <c r="I13" s="75">
        <v>56176</v>
      </c>
      <c r="J13" s="76" t="s">
        <v>140</v>
      </c>
      <c r="K13" s="75">
        <v>15</v>
      </c>
      <c r="L13" s="75">
        <v>358898</v>
      </c>
      <c r="M13" s="75">
        <f t="shared" si="8"/>
        <v>44957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6" t="s">
        <v>141</v>
      </c>
      <c r="T13" s="75">
        <v>0</v>
      </c>
      <c r="U13" s="75">
        <v>44957</v>
      </c>
      <c r="V13" s="75">
        <f t="shared" si="10"/>
        <v>460046</v>
      </c>
      <c r="W13" s="75">
        <f t="shared" si="11"/>
        <v>56191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56176</v>
      </c>
      <c r="AB13" s="76" t="s">
        <v>141</v>
      </c>
      <c r="AC13" s="75">
        <f t="shared" si="16"/>
        <v>15</v>
      </c>
      <c r="AD13" s="75">
        <f t="shared" si="17"/>
        <v>403855</v>
      </c>
      <c r="AE13" s="75">
        <f t="shared" si="18"/>
        <v>0</v>
      </c>
      <c r="AF13" s="75">
        <f t="shared" si="19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40326</v>
      </c>
      <c r="AM13" s="75">
        <f t="shared" si="20"/>
        <v>165977</v>
      </c>
      <c r="AN13" s="75">
        <f t="shared" si="21"/>
        <v>42656</v>
      </c>
      <c r="AO13" s="75">
        <v>28714</v>
      </c>
      <c r="AP13" s="75">
        <v>13942</v>
      </c>
      <c r="AQ13" s="75">
        <v>0</v>
      </c>
      <c r="AR13" s="75">
        <v>0</v>
      </c>
      <c r="AS13" s="75">
        <f t="shared" si="22"/>
        <v>2395</v>
      </c>
      <c r="AT13" s="75">
        <v>2395</v>
      </c>
      <c r="AU13" s="75">
        <v>0</v>
      </c>
      <c r="AV13" s="75">
        <v>0</v>
      </c>
      <c r="AW13" s="75">
        <v>0</v>
      </c>
      <c r="AX13" s="75">
        <f t="shared" si="23"/>
        <v>120926</v>
      </c>
      <c r="AY13" s="75">
        <v>98678</v>
      </c>
      <c r="AZ13" s="75">
        <v>6723</v>
      </c>
      <c r="BA13" s="75">
        <v>0</v>
      </c>
      <c r="BB13" s="75">
        <v>15525</v>
      </c>
      <c r="BC13" s="75">
        <v>200040</v>
      </c>
      <c r="BD13" s="75">
        <v>0</v>
      </c>
      <c r="BE13" s="75">
        <v>8746</v>
      </c>
      <c r="BF13" s="75">
        <f t="shared" si="24"/>
        <v>174723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0</v>
      </c>
      <c r="BP13" s="75">
        <f t="shared" si="28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29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30"/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44957</v>
      </c>
      <c r="CF13" s="75">
        <v>0</v>
      </c>
      <c r="CG13" s="75">
        <v>0</v>
      </c>
      <c r="CH13" s="75">
        <f t="shared" si="31"/>
        <v>0</v>
      </c>
      <c r="CI13" s="75">
        <f t="shared" si="32"/>
        <v>0</v>
      </c>
      <c r="CJ13" s="75">
        <f t="shared" si="33"/>
        <v>0</v>
      </c>
      <c r="CK13" s="75">
        <f t="shared" si="34"/>
        <v>0</v>
      </c>
      <c r="CL13" s="75">
        <f t="shared" si="35"/>
        <v>0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40326</v>
      </c>
      <c r="CQ13" s="75">
        <f t="shared" si="40"/>
        <v>165977</v>
      </c>
      <c r="CR13" s="75">
        <f t="shared" si="41"/>
        <v>42656</v>
      </c>
      <c r="CS13" s="75">
        <f t="shared" si="42"/>
        <v>28714</v>
      </c>
      <c r="CT13" s="75">
        <f t="shared" si="43"/>
        <v>13942</v>
      </c>
      <c r="CU13" s="75">
        <f t="shared" si="44"/>
        <v>0</v>
      </c>
      <c r="CV13" s="75">
        <f t="shared" si="45"/>
        <v>0</v>
      </c>
      <c r="CW13" s="75">
        <f t="shared" si="46"/>
        <v>2395</v>
      </c>
      <c r="CX13" s="75">
        <f t="shared" si="47"/>
        <v>2395</v>
      </c>
      <c r="CY13" s="75">
        <f t="shared" si="48"/>
        <v>0</v>
      </c>
      <c r="CZ13" s="75">
        <f t="shared" si="49"/>
        <v>0</v>
      </c>
      <c r="DA13" s="75">
        <f t="shared" si="50"/>
        <v>0</v>
      </c>
      <c r="DB13" s="75">
        <f t="shared" si="51"/>
        <v>120926</v>
      </c>
      <c r="DC13" s="75">
        <f t="shared" si="52"/>
        <v>98678</v>
      </c>
      <c r="DD13" s="75">
        <f t="shared" si="53"/>
        <v>6723</v>
      </c>
      <c r="DE13" s="75">
        <f t="shared" si="54"/>
        <v>0</v>
      </c>
      <c r="DF13" s="75">
        <f t="shared" si="55"/>
        <v>15525</v>
      </c>
      <c r="DG13" s="75">
        <f t="shared" si="56"/>
        <v>244997</v>
      </c>
      <c r="DH13" s="75">
        <f t="shared" si="57"/>
        <v>0</v>
      </c>
      <c r="DI13" s="75">
        <f t="shared" si="58"/>
        <v>8746</v>
      </c>
      <c r="DJ13" s="75">
        <f t="shared" si="59"/>
        <v>174723</v>
      </c>
    </row>
    <row r="14" spans="1:114" s="50" customFormat="1" ht="12" customHeight="1">
      <c r="A14" s="53" t="s">
        <v>142</v>
      </c>
      <c r="B14" s="54" t="s">
        <v>143</v>
      </c>
      <c r="C14" s="53" t="s">
        <v>144</v>
      </c>
      <c r="D14" s="75">
        <f t="shared" si="6"/>
        <v>910722</v>
      </c>
      <c r="E14" s="75">
        <f t="shared" si="7"/>
        <v>139078</v>
      </c>
      <c r="F14" s="75">
        <v>0</v>
      </c>
      <c r="G14" s="75">
        <v>0</v>
      </c>
      <c r="H14" s="75">
        <v>0</v>
      </c>
      <c r="I14" s="75">
        <v>139078</v>
      </c>
      <c r="J14" s="76" t="s">
        <v>145</v>
      </c>
      <c r="K14" s="75">
        <v>0</v>
      </c>
      <c r="L14" s="75">
        <v>771644</v>
      </c>
      <c r="M14" s="75">
        <f t="shared" si="8"/>
        <v>60964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6" t="s">
        <v>123</v>
      </c>
      <c r="T14" s="75">
        <v>0</v>
      </c>
      <c r="U14" s="75">
        <v>60964</v>
      </c>
      <c r="V14" s="75">
        <f t="shared" si="10"/>
        <v>971686</v>
      </c>
      <c r="W14" s="75">
        <f t="shared" si="11"/>
        <v>139078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139078</v>
      </c>
      <c r="AB14" s="76" t="s">
        <v>123</v>
      </c>
      <c r="AC14" s="75">
        <f t="shared" si="16"/>
        <v>0</v>
      </c>
      <c r="AD14" s="75">
        <f t="shared" si="17"/>
        <v>832608</v>
      </c>
      <c r="AE14" s="75">
        <f t="shared" si="18"/>
        <v>0</v>
      </c>
      <c r="AF14" s="75">
        <f t="shared" si="19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f t="shared" si="20"/>
        <v>451974</v>
      </c>
      <c r="AN14" s="75">
        <f t="shared" si="21"/>
        <v>83033</v>
      </c>
      <c r="AO14" s="75">
        <v>47684</v>
      </c>
      <c r="AP14" s="75">
        <v>35349</v>
      </c>
      <c r="AQ14" s="75">
        <v>0</v>
      </c>
      <c r="AR14" s="75">
        <v>0</v>
      </c>
      <c r="AS14" s="75">
        <f t="shared" si="22"/>
        <v>2663</v>
      </c>
      <c r="AT14" s="75">
        <v>2663</v>
      </c>
      <c r="AU14" s="75">
        <v>0</v>
      </c>
      <c r="AV14" s="75">
        <v>0</v>
      </c>
      <c r="AW14" s="75">
        <v>0</v>
      </c>
      <c r="AX14" s="75">
        <f t="shared" si="23"/>
        <v>366278</v>
      </c>
      <c r="AY14" s="75">
        <v>331898</v>
      </c>
      <c r="AZ14" s="75">
        <v>0</v>
      </c>
      <c r="BA14" s="75">
        <v>0</v>
      </c>
      <c r="BB14" s="75">
        <v>34380</v>
      </c>
      <c r="BC14" s="75">
        <v>458748</v>
      </c>
      <c r="BD14" s="75">
        <v>0</v>
      </c>
      <c r="BE14" s="75">
        <v>0</v>
      </c>
      <c r="BF14" s="75">
        <f t="shared" si="24"/>
        <v>451974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11100</v>
      </c>
      <c r="BP14" s="75">
        <f t="shared" si="28"/>
        <v>11100</v>
      </c>
      <c r="BQ14" s="75">
        <v>11100</v>
      </c>
      <c r="BR14" s="75">
        <v>0</v>
      </c>
      <c r="BS14" s="75">
        <v>0</v>
      </c>
      <c r="BT14" s="75">
        <v>0</v>
      </c>
      <c r="BU14" s="75">
        <f t="shared" si="29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0"/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49864</v>
      </c>
      <c r="CF14" s="75">
        <v>0</v>
      </c>
      <c r="CG14" s="75">
        <v>0</v>
      </c>
      <c r="CH14" s="75">
        <f t="shared" si="31"/>
        <v>11100</v>
      </c>
      <c r="CI14" s="75">
        <f t="shared" si="32"/>
        <v>0</v>
      </c>
      <c r="CJ14" s="75">
        <f t="shared" si="33"/>
        <v>0</v>
      </c>
      <c r="CK14" s="75">
        <f t="shared" si="34"/>
        <v>0</v>
      </c>
      <c r="CL14" s="75">
        <f t="shared" si="35"/>
        <v>0</v>
      </c>
      <c r="CM14" s="75">
        <f t="shared" si="36"/>
        <v>0</v>
      </c>
      <c r="CN14" s="75">
        <f t="shared" si="37"/>
        <v>0</v>
      </c>
      <c r="CO14" s="75">
        <f t="shared" si="38"/>
        <v>0</v>
      </c>
      <c r="CP14" s="75">
        <f t="shared" si="39"/>
        <v>0</v>
      </c>
      <c r="CQ14" s="75">
        <f t="shared" si="40"/>
        <v>463074</v>
      </c>
      <c r="CR14" s="75">
        <f t="shared" si="41"/>
        <v>94133</v>
      </c>
      <c r="CS14" s="75">
        <f t="shared" si="42"/>
        <v>58784</v>
      </c>
      <c r="CT14" s="75">
        <f t="shared" si="43"/>
        <v>35349</v>
      </c>
      <c r="CU14" s="75">
        <f t="shared" si="44"/>
        <v>0</v>
      </c>
      <c r="CV14" s="75">
        <f t="shared" si="45"/>
        <v>0</v>
      </c>
      <c r="CW14" s="75">
        <f t="shared" si="46"/>
        <v>2663</v>
      </c>
      <c r="CX14" s="75">
        <f t="shared" si="47"/>
        <v>2663</v>
      </c>
      <c r="CY14" s="75">
        <f t="shared" si="48"/>
        <v>0</v>
      </c>
      <c r="CZ14" s="75">
        <f t="shared" si="49"/>
        <v>0</v>
      </c>
      <c r="DA14" s="75">
        <f t="shared" si="50"/>
        <v>0</v>
      </c>
      <c r="DB14" s="75">
        <f t="shared" si="51"/>
        <v>366278</v>
      </c>
      <c r="DC14" s="75">
        <f t="shared" si="52"/>
        <v>331898</v>
      </c>
      <c r="DD14" s="75">
        <f t="shared" si="53"/>
        <v>0</v>
      </c>
      <c r="DE14" s="75">
        <f t="shared" si="54"/>
        <v>0</v>
      </c>
      <c r="DF14" s="75">
        <f t="shared" si="55"/>
        <v>34380</v>
      </c>
      <c r="DG14" s="75">
        <f t="shared" si="56"/>
        <v>508612</v>
      </c>
      <c r="DH14" s="75">
        <f t="shared" si="57"/>
        <v>0</v>
      </c>
      <c r="DI14" s="75">
        <f t="shared" si="58"/>
        <v>0</v>
      </c>
      <c r="DJ14" s="75">
        <f t="shared" si="59"/>
        <v>463074</v>
      </c>
    </row>
    <row r="15" spans="1:114" s="50" customFormat="1" ht="12" customHeight="1">
      <c r="A15" s="53" t="s">
        <v>146</v>
      </c>
      <c r="B15" s="54" t="s">
        <v>147</v>
      </c>
      <c r="C15" s="53" t="s">
        <v>148</v>
      </c>
      <c r="D15" s="75">
        <f t="shared" si="6"/>
        <v>372488</v>
      </c>
      <c r="E15" s="75">
        <f t="shared" si="7"/>
        <v>56688</v>
      </c>
      <c r="F15" s="75">
        <v>0</v>
      </c>
      <c r="G15" s="75">
        <v>0</v>
      </c>
      <c r="H15" s="75">
        <v>0</v>
      </c>
      <c r="I15" s="75">
        <v>55871</v>
      </c>
      <c r="J15" s="76" t="s">
        <v>149</v>
      </c>
      <c r="K15" s="75">
        <v>817</v>
      </c>
      <c r="L15" s="75">
        <v>315800</v>
      </c>
      <c r="M15" s="75">
        <f t="shared" si="8"/>
        <v>44386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6" t="s">
        <v>123</v>
      </c>
      <c r="T15" s="75">
        <v>0</v>
      </c>
      <c r="U15" s="75">
        <v>44386</v>
      </c>
      <c r="V15" s="75">
        <f t="shared" si="10"/>
        <v>416874</v>
      </c>
      <c r="W15" s="75">
        <f t="shared" si="11"/>
        <v>56688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55871</v>
      </c>
      <c r="AB15" s="76" t="s">
        <v>123</v>
      </c>
      <c r="AC15" s="75">
        <f t="shared" si="16"/>
        <v>817</v>
      </c>
      <c r="AD15" s="75">
        <f t="shared" si="17"/>
        <v>360186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f t="shared" si="20"/>
        <v>135180</v>
      </c>
      <c r="AN15" s="75">
        <f t="shared" si="21"/>
        <v>40416</v>
      </c>
      <c r="AO15" s="75">
        <v>40167</v>
      </c>
      <c r="AP15" s="75">
        <v>249</v>
      </c>
      <c r="AQ15" s="75">
        <v>0</v>
      </c>
      <c r="AR15" s="75">
        <v>0</v>
      </c>
      <c r="AS15" s="75">
        <f t="shared" si="22"/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f t="shared" si="23"/>
        <v>94764</v>
      </c>
      <c r="AY15" s="75">
        <v>94764</v>
      </c>
      <c r="AZ15" s="75">
        <v>0</v>
      </c>
      <c r="BA15" s="75">
        <v>0</v>
      </c>
      <c r="BB15" s="75">
        <v>0</v>
      </c>
      <c r="BC15" s="75">
        <v>237308</v>
      </c>
      <c r="BD15" s="75">
        <v>0</v>
      </c>
      <c r="BE15" s="75">
        <v>0</v>
      </c>
      <c r="BF15" s="75">
        <f t="shared" si="24"/>
        <v>135180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0</v>
      </c>
      <c r="BP15" s="75">
        <f t="shared" si="28"/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f t="shared" si="29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30"/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44386</v>
      </c>
      <c r="CF15" s="75">
        <v>0</v>
      </c>
      <c r="CG15" s="75">
        <v>0</v>
      </c>
      <c r="CH15" s="75">
        <f t="shared" si="31"/>
        <v>0</v>
      </c>
      <c r="CI15" s="75">
        <f t="shared" si="32"/>
        <v>0</v>
      </c>
      <c r="CJ15" s="75">
        <f t="shared" si="33"/>
        <v>0</v>
      </c>
      <c r="CK15" s="75">
        <f t="shared" si="34"/>
        <v>0</v>
      </c>
      <c r="CL15" s="75">
        <f t="shared" si="35"/>
        <v>0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0</v>
      </c>
      <c r="CQ15" s="75">
        <f t="shared" si="40"/>
        <v>135180</v>
      </c>
      <c r="CR15" s="75">
        <f t="shared" si="41"/>
        <v>40416</v>
      </c>
      <c r="CS15" s="75">
        <f t="shared" si="42"/>
        <v>40167</v>
      </c>
      <c r="CT15" s="75">
        <f t="shared" si="43"/>
        <v>249</v>
      </c>
      <c r="CU15" s="75">
        <f t="shared" si="44"/>
        <v>0</v>
      </c>
      <c r="CV15" s="75">
        <f t="shared" si="45"/>
        <v>0</v>
      </c>
      <c r="CW15" s="75">
        <f t="shared" si="46"/>
        <v>0</v>
      </c>
      <c r="CX15" s="75">
        <f t="shared" si="47"/>
        <v>0</v>
      </c>
      <c r="CY15" s="75">
        <f t="shared" si="48"/>
        <v>0</v>
      </c>
      <c r="CZ15" s="75">
        <f t="shared" si="49"/>
        <v>0</v>
      </c>
      <c r="DA15" s="75">
        <f t="shared" si="50"/>
        <v>0</v>
      </c>
      <c r="DB15" s="75">
        <f t="shared" si="51"/>
        <v>94764</v>
      </c>
      <c r="DC15" s="75">
        <f t="shared" si="52"/>
        <v>94764</v>
      </c>
      <c r="DD15" s="75">
        <f t="shared" si="53"/>
        <v>0</v>
      </c>
      <c r="DE15" s="75">
        <f t="shared" si="54"/>
        <v>0</v>
      </c>
      <c r="DF15" s="75">
        <f t="shared" si="55"/>
        <v>0</v>
      </c>
      <c r="DG15" s="75">
        <f t="shared" si="56"/>
        <v>281694</v>
      </c>
      <c r="DH15" s="75">
        <f t="shared" si="57"/>
        <v>0</v>
      </c>
      <c r="DI15" s="75">
        <f t="shared" si="58"/>
        <v>0</v>
      </c>
      <c r="DJ15" s="75">
        <f t="shared" si="59"/>
        <v>135180</v>
      </c>
    </row>
    <row r="16" spans="1:114" s="50" customFormat="1" ht="12" customHeight="1">
      <c r="A16" s="53" t="s">
        <v>150</v>
      </c>
      <c r="B16" s="54" t="s">
        <v>151</v>
      </c>
      <c r="C16" s="53" t="s">
        <v>152</v>
      </c>
      <c r="D16" s="75">
        <f t="shared" si="6"/>
        <v>1185780</v>
      </c>
      <c r="E16" s="75">
        <f t="shared" si="7"/>
        <v>215826</v>
      </c>
      <c r="F16" s="75">
        <v>0</v>
      </c>
      <c r="G16" s="75">
        <v>0</v>
      </c>
      <c r="H16" s="75">
        <v>0</v>
      </c>
      <c r="I16" s="75">
        <v>215745</v>
      </c>
      <c r="J16" s="76" t="s">
        <v>153</v>
      </c>
      <c r="K16" s="75">
        <v>81</v>
      </c>
      <c r="L16" s="75">
        <v>969954</v>
      </c>
      <c r="M16" s="75">
        <f t="shared" si="8"/>
        <v>76822</v>
      </c>
      <c r="N16" s="75">
        <f t="shared" si="9"/>
        <v>12</v>
      </c>
      <c r="O16" s="75">
        <v>0</v>
      </c>
      <c r="P16" s="75">
        <v>0</v>
      </c>
      <c r="Q16" s="75">
        <v>0</v>
      </c>
      <c r="R16" s="75">
        <v>0</v>
      </c>
      <c r="S16" s="76" t="s">
        <v>131</v>
      </c>
      <c r="T16" s="75">
        <v>12</v>
      </c>
      <c r="U16" s="75">
        <v>76810</v>
      </c>
      <c r="V16" s="75">
        <f t="shared" si="10"/>
        <v>1262602</v>
      </c>
      <c r="W16" s="75">
        <f t="shared" si="11"/>
        <v>215838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215745</v>
      </c>
      <c r="AB16" s="76" t="s">
        <v>131</v>
      </c>
      <c r="AC16" s="75">
        <f t="shared" si="16"/>
        <v>93</v>
      </c>
      <c r="AD16" s="75">
        <f t="shared" si="17"/>
        <v>1046764</v>
      </c>
      <c r="AE16" s="75">
        <f t="shared" si="18"/>
        <v>0</v>
      </c>
      <c r="AF16" s="75">
        <f t="shared" si="19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f t="shared" si="20"/>
        <v>357923</v>
      </c>
      <c r="AN16" s="75">
        <f t="shared" si="21"/>
        <v>40304</v>
      </c>
      <c r="AO16" s="75">
        <v>19616</v>
      </c>
      <c r="AP16" s="75">
        <v>20688</v>
      </c>
      <c r="AQ16" s="75">
        <v>0</v>
      </c>
      <c r="AR16" s="75">
        <v>0</v>
      </c>
      <c r="AS16" s="75">
        <f t="shared" si="22"/>
        <v>2968</v>
      </c>
      <c r="AT16" s="75">
        <v>1223</v>
      </c>
      <c r="AU16" s="75">
        <v>0</v>
      </c>
      <c r="AV16" s="75">
        <v>1745</v>
      </c>
      <c r="AW16" s="75">
        <v>0</v>
      </c>
      <c r="AX16" s="75">
        <f t="shared" si="23"/>
        <v>314651</v>
      </c>
      <c r="AY16" s="75">
        <v>219007</v>
      </c>
      <c r="AZ16" s="75">
        <v>3940</v>
      </c>
      <c r="BA16" s="75">
        <v>0</v>
      </c>
      <c r="BB16" s="75">
        <v>91704</v>
      </c>
      <c r="BC16" s="75">
        <v>825141</v>
      </c>
      <c r="BD16" s="75">
        <v>0</v>
      </c>
      <c r="BE16" s="75">
        <v>2716</v>
      </c>
      <c r="BF16" s="75">
        <f t="shared" si="24"/>
        <v>360639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0</v>
      </c>
      <c r="BP16" s="75">
        <f t="shared" si="28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29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0"/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76822</v>
      </c>
      <c r="CF16" s="75">
        <v>0</v>
      </c>
      <c r="CG16" s="75">
        <v>0</v>
      </c>
      <c r="CH16" s="75">
        <f t="shared" si="31"/>
        <v>0</v>
      </c>
      <c r="CI16" s="75">
        <f t="shared" si="32"/>
        <v>0</v>
      </c>
      <c r="CJ16" s="75">
        <f t="shared" si="33"/>
        <v>0</v>
      </c>
      <c r="CK16" s="75">
        <f t="shared" si="34"/>
        <v>0</v>
      </c>
      <c r="CL16" s="75">
        <f t="shared" si="35"/>
        <v>0</v>
      </c>
      <c r="CM16" s="75">
        <f t="shared" si="36"/>
        <v>0</v>
      </c>
      <c r="CN16" s="75">
        <f t="shared" si="37"/>
        <v>0</v>
      </c>
      <c r="CO16" s="75">
        <f t="shared" si="38"/>
        <v>0</v>
      </c>
      <c r="CP16" s="75">
        <f t="shared" si="39"/>
        <v>0</v>
      </c>
      <c r="CQ16" s="75">
        <f t="shared" si="40"/>
        <v>357923</v>
      </c>
      <c r="CR16" s="75">
        <f t="shared" si="41"/>
        <v>40304</v>
      </c>
      <c r="CS16" s="75">
        <f t="shared" si="42"/>
        <v>19616</v>
      </c>
      <c r="CT16" s="75">
        <f t="shared" si="43"/>
        <v>20688</v>
      </c>
      <c r="CU16" s="75">
        <f t="shared" si="44"/>
        <v>0</v>
      </c>
      <c r="CV16" s="75">
        <f t="shared" si="45"/>
        <v>0</v>
      </c>
      <c r="CW16" s="75">
        <f t="shared" si="46"/>
        <v>2968</v>
      </c>
      <c r="CX16" s="75">
        <f t="shared" si="47"/>
        <v>1223</v>
      </c>
      <c r="CY16" s="75">
        <f t="shared" si="48"/>
        <v>0</v>
      </c>
      <c r="CZ16" s="75">
        <f t="shared" si="49"/>
        <v>1745</v>
      </c>
      <c r="DA16" s="75">
        <f t="shared" si="50"/>
        <v>0</v>
      </c>
      <c r="DB16" s="75">
        <f t="shared" si="51"/>
        <v>314651</v>
      </c>
      <c r="DC16" s="75">
        <f t="shared" si="52"/>
        <v>219007</v>
      </c>
      <c r="DD16" s="75">
        <f t="shared" si="53"/>
        <v>3940</v>
      </c>
      <c r="DE16" s="75">
        <f t="shared" si="54"/>
        <v>0</v>
      </c>
      <c r="DF16" s="75">
        <f t="shared" si="55"/>
        <v>91704</v>
      </c>
      <c r="DG16" s="75">
        <f t="shared" si="56"/>
        <v>901963</v>
      </c>
      <c r="DH16" s="75">
        <f t="shared" si="57"/>
        <v>0</v>
      </c>
      <c r="DI16" s="75">
        <f t="shared" si="58"/>
        <v>2716</v>
      </c>
      <c r="DJ16" s="75">
        <f t="shared" si="59"/>
        <v>360639</v>
      </c>
    </row>
    <row r="17" spans="1:114" s="50" customFormat="1" ht="12" customHeight="1">
      <c r="A17" s="53" t="s">
        <v>154</v>
      </c>
      <c r="B17" s="54" t="s">
        <v>155</v>
      </c>
      <c r="C17" s="53" t="s">
        <v>156</v>
      </c>
      <c r="D17" s="75">
        <f t="shared" si="6"/>
        <v>582111</v>
      </c>
      <c r="E17" s="75">
        <f t="shared" si="7"/>
        <v>52657</v>
      </c>
      <c r="F17" s="75">
        <v>10074</v>
      </c>
      <c r="G17" s="75">
        <v>0</v>
      </c>
      <c r="H17" s="75">
        <v>0</v>
      </c>
      <c r="I17" s="75">
        <v>22326</v>
      </c>
      <c r="J17" s="76" t="s">
        <v>157</v>
      </c>
      <c r="K17" s="75">
        <v>20257</v>
      </c>
      <c r="L17" s="75">
        <v>529454</v>
      </c>
      <c r="M17" s="75">
        <f t="shared" si="8"/>
        <v>249582</v>
      </c>
      <c r="N17" s="75">
        <f t="shared" si="9"/>
        <v>233479</v>
      </c>
      <c r="O17" s="75">
        <v>0</v>
      </c>
      <c r="P17" s="75">
        <v>0</v>
      </c>
      <c r="Q17" s="75">
        <v>229740</v>
      </c>
      <c r="R17" s="75">
        <v>3739</v>
      </c>
      <c r="S17" s="76" t="s">
        <v>158</v>
      </c>
      <c r="T17" s="75">
        <v>0</v>
      </c>
      <c r="U17" s="75">
        <v>16103</v>
      </c>
      <c r="V17" s="75">
        <f t="shared" si="10"/>
        <v>831693</v>
      </c>
      <c r="W17" s="75">
        <f t="shared" si="11"/>
        <v>286136</v>
      </c>
      <c r="X17" s="75">
        <f t="shared" si="12"/>
        <v>10074</v>
      </c>
      <c r="Y17" s="75">
        <f t="shared" si="13"/>
        <v>0</v>
      </c>
      <c r="Z17" s="75">
        <f t="shared" si="14"/>
        <v>229740</v>
      </c>
      <c r="AA17" s="75">
        <f t="shared" si="15"/>
        <v>26065</v>
      </c>
      <c r="AB17" s="76" t="s">
        <v>123</v>
      </c>
      <c r="AC17" s="75">
        <f t="shared" si="16"/>
        <v>20257</v>
      </c>
      <c r="AD17" s="75">
        <f t="shared" si="17"/>
        <v>545557</v>
      </c>
      <c r="AE17" s="75">
        <f t="shared" si="18"/>
        <v>0</v>
      </c>
      <c r="AF17" s="75">
        <f t="shared" si="19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f t="shared" si="20"/>
        <v>455624</v>
      </c>
      <c r="AN17" s="75">
        <f t="shared" si="21"/>
        <v>138873</v>
      </c>
      <c r="AO17" s="75">
        <v>138873</v>
      </c>
      <c r="AP17" s="75">
        <v>0</v>
      </c>
      <c r="AQ17" s="75">
        <v>0</v>
      </c>
      <c r="AR17" s="75">
        <v>0</v>
      </c>
      <c r="AS17" s="75">
        <f t="shared" si="22"/>
        <v>78609</v>
      </c>
      <c r="AT17" s="75">
        <v>0</v>
      </c>
      <c r="AU17" s="75">
        <v>78609</v>
      </c>
      <c r="AV17" s="75">
        <v>0</v>
      </c>
      <c r="AW17" s="75">
        <v>0</v>
      </c>
      <c r="AX17" s="75">
        <f t="shared" si="23"/>
        <v>238142</v>
      </c>
      <c r="AY17" s="75">
        <v>169672</v>
      </c>
      <c r="AZ17" s="75">
        <v>63468</v>
      </c>
      <c r="BA17" s="75">
        <v>5002</v>
      </c>
      <c r="BB17" s="75">
        <v>0</v>
      </c>
      <c r="BC17" s="75">
        <v>0</v>
      </c>
      <c r="BD17" s="75">
        <v>0</v>
      </c>
      <c r="BE17" s="75">
        <v>126487</v>
      </c>
      <c r="BF17" s="75">
        <f t="shared" si="24"/>
        <v>582111</v>
      </c>
      <c r="BG17" s="75">
        <f t="shared" si="25"/>
        <v>229740</v>
      </c>
      <c r="BH17" s="75">
        <f t="shared" si="26"/>
        <v>229740</v>
      </c>
      <c r="BI17" s="75">
        <v>0</v>
      </c>
      <c r="BJ17" s="75">
        <v>229740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7"/>
        <v>19842</v>
      </c>
      <c r="BP17" s="75">
        <f t="shared" si="28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29"/>
        <v>2880</v>
      </c>
      <c r="BV17" s="75">
        <v>0</v>
      </c>
      <c r="BW17" s="75">
        <v>2880</v>
      </c>
      <c r="BX17" s="75">
        <v>0</v>
      </c>
      <c r="BY17" s="75">
        <v>0</v>
      </c>
      <c r="BZ17" s="75">
        <f t="shared" si="30"/>
        <v>16962</v>
      </c>
      <c r="CA17" s="75">
        <v>0</v>
      </c>
      <c r="CB17" s="75">
        <v>16962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f t="shared" si="31"/>
        <v>249582</v>
      </c>
      <c r="CI17" s="75">
        <f t="shared" si="32"/>
        <v>229740</v>
      </c>
      <c r="CJ17" s="75">
        <f t="shared" si="33"/>
        <v>229740</v>
      </c>
      <c r="CK17" s="75">
        <f t="shared" si="34"/>
        <v>0</v>
      </c>
      <c r="CL17" s="75">
        <f t="shared" si="35"/>
        <v>229740</v>
      </c>
      <c r="CM17" s="75">
        <f t="shared" si="36"/>
        <v>0</v>
      </c>
      <c r="CN17" s="75">
        <f t="shared" si="37"/>
        <v>0</v>
      </c>
      <c r="CO17" s="75">
        <f t="shared" si="38"/>
        <v>0</v>
      </c>
      <c r="CP17" s="75">
        <f t="shared" si="39"/>
        <v>0</v>
      </c>
      <c r="CQ17" s="75">
        <f t="shared" si="40"/>
        <v>475466</v>
      </c>
      <c r="CR17" s="75">
        <f t="shared" si="41"/>
        <v>138873</v>
      </c>
      <c r="CS17" s="75">
        <f t="shared" si="42"/>
        <v>138873</v>
      </c>
      <c r="CT17" s="75">
        <f t="shared" si="43"/>
        <v>0</v>
      </c>
      <c r="CU17" s="75">
        <f t="shared" si="44"/>
        <v>0</v>
      </c>
      <c r="CV17" s="75">
        <f t="shared" si="45"/>
        <v>0</v>
      </c>
      <c r="CW17" s="75">
        <f t="shared" si="46"/>
        <v>81489</v>
      </c>
      <c r="CX17" s="75">
        <f t="shared" si="47"/>
        <v>0</v>
      </c>
      <c r="CY17" s="75">
        <f t="shared" si="48"/>
        <v>81489</v>
      </c>
      <c r="CZ17" s="75">
        <f t="shared" si="49"/>
        <v>0</v>
      </c>
      <c r="DA17" s="75">
        <f t="shared" si="50"/>
        <v>0</v>
      </c>
      <c r="DB17" s="75">
        <f t="shared" si="51"/>
        <v>255104</v>
      </c>
      <c r="DC17" s="75">
        <f t="shared" si="52"/>
        <v>169672</v>
      </c>
      <c r="DD17" s="75">
        <f t="shared" si="53"/>
        <v>80430</v>
      </c>
      <c r="DE17" s="75">
        <f t="shared" si="54"/>
        <v>5002</v>
      </c>
      <c r="DF17" s="75">
        <f t="shared" si="55"/>
        <v>0</v>
      </c>
      <c r="DG17" s="75">
        <f t="shared" si="56"/>
        <v>0</v>
      </c>
      <c r="DH17" s="75">
        <f t="shared" si="57"/>
        <v>0</v>
      </c>
      <c r="DI17" s="75">
        <f t="shared" si="58"/>
        <v>126487</v>
      </c>
      <c r="DJ17" s="75">
        <f t="shared" si="59"/>
        <v>831693</v>
      </c>
    </row>
    <row r="18" spans="1:114" s="50" customFormat="1" ht="12" customHeight="1">
      <c r="A18" s="53" t="s">
        <v>120</v>
      </c>
      <c r="B18" s="54" t="s">
        <v>159</v>
      </c>
      <c r="C18" s="53" t="s">
        <v>160</v>
      </c>
      <c r="D18" s="75">
        <f t="shared" si="6"/>
        <v>306378</v>
      </c>
      <c r="E18" s="75">
        <f t="shared" si="7"/>
        <v>52367</v>
      </c>
      <c r="F18" s="75">
        <v>0</v>
      </c>
      <c r="G18" s="75">
        <v>17446</v>
      </c>
      <c r="H18" s="75">
        <v>0</v>
      </c>
      <c r="I18" s="75">
        <v>33386</v>
      </c>
      <c r="J18" s="76" t="s">
        <v>123</v>
      </c>
      <c r="K18" s="75">
        <v>1535</v>
      </c>
      <c r="L18" s="75">
        <v>254011</v>
      </c>
      <c r="M18" s="75">
        <f t="shared" si="8"/>
        <v>33695</v>
      </c>
      <c r="N18" s="75">
        <f t="shared" si="9"/>
        <v>2105</v>
      </c>
      <c r="O18" s="75">
        <v>2057</v>
      </c>
      <c r="P18" s="75">
        <v>0</v>
      </c>
      <c r="Q18" s="75">
        <v>0</v>
      </c>
      <c r="R18" s="75">
        <v>0</v>
      </c>
      <c r="S18" s="76" t="s">
        <v>123</v>
      </c>
      <c r="T18" s="75">
        <v>48</v>
      </c>
      <c r="U18" s="75">
        <v>31590</v>
      </c>
      <c r="V18" s="75">
        <f t="shared" si="10"/>
        <v>340073</v>
      </c>
      <c r="W18" s="75">
        <f t="shared" si="11"/>
        <v>54472</v>
      </c>
      <c r="X18" s="75">
        <f t="shared" si="12"/>
        <v>2057</v>
      </c>
      <c r="Y18" s="75">
        <f t="shared" si="13"/>
        <v>17446</v>
      </c>
      <c r="Z18" s="75">
        <f t="shared" si="14"/>
        <v>0</v>
      </c>
      <c r="AA18" s="75">
        <f t="shared" si="15"/>
        <v>33386</v>
      </c>
      <c r="AB18" s="76" t="s">
        <v>123</v>
      </c>
      <c r="AC18" s="75">
        <f t="shared" si="16"/>
        <v>1583</v>
      </c>
      <c r="AD18" s="75">
        <f t="shared" si="17"/>
        <v>285601</v>
      </c>
      <c r="AE18" s="75">
        <f t="shared" si="18"/>
        <v>0</v>
      </c>
      <c r="AF18" s="75">
        <f t="shared" si="19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f t="shared" si="20"/>
        <v>138049</v>
      </c>
      <c r="AN18" s="75">
        <f t="shared" si="21"/>
        <v>23940</v>
      </c>
      <c r="AO18" s="75">
        <v>12750</v>
      </c>
      <c r="AP18" s="75">
        <v>11190</v>
      </c>
      <c r="AQ18" s="75">
        <v>0</v>
      </c>
      <c r="AR18" s="75">
        <v>0</v>
      </c>
      <c r="AS18" s="75">
        <f t="shared" si="22"/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f t="shared" si="23"/>
        <v>114109</v>
      </c>
      <c r="AY18" s="75">
        <v>102311</v>
      </c>
      <c r="AZ18" s="75">
        <v>0</v>
      </c>
      <c r="BA18" s="75">
        <v>0</v>
      </c>
      <c r="BB18" s="75">
        <v>11798</v>
      </c>
      <c r="BC18" s="75">
        <v>159277</v>
      </c>
      <c r="BD18" s="75">
        <v>0</v>
      </c>
      <c r="BE18" s="75">
        <v>9052</v>
      </c>
      <c r="BF18" s="75">
        <f t="shared" si="24"/>
        <v>147101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3188</v>
      </c>
      <c r="BP18" s="75">
        <f t="shared" si="28"/>
        <v>3188</v>
      </c>
      <c r="BQ18" s="75">
        <v>3188</v>
      </c>
      <c r="BR18" s="75">
        <v>0</v>
      </c>
      <c r="BS18" s="75">
        <v>0</v>
      </c>
      <c r="BT18" s="75">
        <v>0</v>
      </c>
      <c r="BU18" s="75">
        <f t="shared" si="29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0"/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26393</v>
      </c>
      <c r="CF18" s="75">
        <v>0</v>
      </c>
      <c r="CG18" s="75">
        <v>4114</v>
      </c>
      <c r="CH18" s="75">
        <f t="shared" si="31"/>
        <v>7302</v>
      </c>
      <c r="CI18" s="75">
        <f t="shared" si="32"/>
        <v>0</v>
      </c>
      <c r="CJ18" s="75">
        <f t="shared" si="33"/>
        <v>0</v>
      </c>
      <c r="CK18" s="75">
        <f t="shared" si="34"/>
        <v>0</v>
      </c>
      <c r="CL18" s="75">
        <f t="shared" si="35"/>
        <v>0</v>
      </c>
      <c r="CM18" s="75">
        <f t="shared" si="36"/>
        <v>0</v>
      </c>
      <c r="CN18" s="75">
        <f t="shared" si="37"/>
        <v>0</v>
      </c>
      <c r="CO18" s="75">
        <f t="shared" si="38"/>
        <v>0</v>
      </c>
      <c r="CP18" s="75">
        <f t="shared" si="39"/>
        <v>0</v>
      </c>
      <c r="CQ18" s="75">
        <f t="shared" si="40"/>
        <v>141237</v>
      </c>
      <c r="CR18" s="75">
        <f t="shared" si="41"/>
        <v>27128</v>
      </c>
      <c r="CS18" s="75">
        <f t="shared" si="42"/>
        <v>15938</v>
      </c>
      <c r="CT18" s="75">
        <f t="shared" si="43"/>
        <v>11190</v>
      </c>
      <c r="CU18" s="75">
        <f t="shared" si="44"/>
        <v>0</v>
      </c>
      <c r="CV18" s="75">
        <f t="shared" si="45"/>
        <v>0</v>
      </c>
      <c r="CW18" s="75">
        <f t="shared" si="46"/>
        <v>0</v>
      </c>
      <c r="CX18" s="75">
        <f t="shared" si="47"/>
        <v>0</v>
      </c>
      <c r="CY18" s="75">
        <f t="shared" si="48"/>
        <v>0</v>
      </c>
      <c r="CZ18" s="75">
        <f t="shared" si="49"/>
        <v>0</v>
      </c>
      <c r="DA18" s="75">
        <f t="shared" si="50"/>
        <v>0</v>
      </c>
      <c r="DB18" s="75">
        <f t="shared" si="51"/>
        <v>114109</v>
      </c>
      <c r="DC18" s="75">
        <f t="shared" si="52"/>
        <v>102311</v>
      </c>
      <c r="DD18" s="75">
        <f t="shared" si="53"/>
        <v>0</v>
      </c>
      <c r="DE18" s="75">
        <f t="shared" si="54"/>
        <v>0</v>
      </c>
      <c r="DF18" s="75">
        <f t="shared" si="55"/>
        <v>11798</v>
      </c>
      <c r="DG18" s="75">
        <f t="shared" si="56"/>
        <v>185670</v>
      </c>
      <c r="DH18" s="75">
        <f t="shared" si="57"/>
        <v>0</v>
      </c>
      <c r="DI18" s="75">
        <f t="shared" si="58"/>
        <v>13166</v>
      </c>
      <c r="DJ18" s="75">
        <f t="shared" si="59"/>
        <v>154403</v>
      </c>
    </row>
    <row r="19" spans="1:114" s="50" customFormat="1" ht="12" customHeight="1">
      <c r="A19" s="53" t="s">
        <v>120</v>
      </c>
      <c r="B19" s="54" t="s">
        <v>161</v>
      </c>
      <c r="C19" s="53" t="s">
        <v>162</v>
      </c>
      <c r="D19" s="75">
        <f t="shared" si="6"/>
        <v>67172</v>
      </c>
      <c r="E19" s="75">
        <f t="shared" si="7"/>
        <v>0</v>
      </c>
      <c r="F19" s="75">
        <v>0</v>
      </c>
      <c r="G19" s="75">
        <v>0</v>
      </c>
      <c r="H19" s="75">
        <v>0</v>
      </c>
      <c r="I19" s="75">
        <v>0</v>
      </c>
      <c r="J19" s="76" t="s">
        <v>123</v>
      </c>
      <c r="K19" s="75">
        <v>0</v>
      </c>
      <c r="L19" s="75">
        <v>67172</v>
      </c>
      <c r="M19" s="75">
        <f t="shared" si="8"/>
        <v>5040</v>
      </c>
      <c r="N19" s="75">
        <f t="shared" si="9"/>
        <v>0</v>
      </c>
      <c r="O19" s="75">
        <v>0</v>
      </c>
      <c r="P19" s="75">
        <v>0</v>
      </c>
      <c r="Q19" s="75">
        <v>0</v>
      </c>
      <c r="R19" s="75">
        <v>0</v>
      </c>
      <c r="S19" s="76" t="s">
        <v>123</v>
      </c>
      <c r="T19" s="75">
        <v>0</v>
      </c>
      <c r="U19" s="75">
        <v>5040</v>
      </c>
      <c r="V19" s="75">
        <f t="shared" si="10"/>
        <v>72212</v>
      </c>
      <c r="W19" s="75">
        <f t="shared" si="11"/>
        <v>0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0</v>
      </c>
      <c r="AB19" s="76" t="s">
        <v>123</v>
      </c>
      <c r="AC19" s="75">
        <f t="shared" si="16"/>
        <v>0</v>
      </c>
      <c r="AD19" s="75">
        <f t="shared" si="17"/>
        <v>72212</v>
      </c>
      <c r="AE19" s="75">
        <f t="shared" si="18"/>
        <v>0</v>
      </c>
      <c r="AF19" s="75">
        <f t="shared" si="19"/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f t="shared" si="20"/>
        <v>0</v>
      </c>
      <c r="AN19" s="75">
        <f t="shared" si="21"/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f t="shared" si="22"/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f t="shared" si="23"/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67172</v>
      </c>
      <c r="BD19" s="75">
        <v>0</v>
      </c>
      <c r="BE19" s="75">
        <v>0</v>
      </c>
      <c r="BF19" s="75">
        <f t="shared" si="24"/>
        <v>0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5040</v>
      </c>
      <c r="BP19" s="75">
        <f t="shared" si="28"/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f t="shared" si="29"/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 t="shared" si="30"/>
        <v>5040</v>
      </c>
      <c r="CA19" s="75">
        <v>0</v>
      </c>
      <c r="CB19" s="75">
        <v>0</v>
      </c>
      <c r="CC19" s="75">
        <v>5040</v>
      </c>
      <c r="CD19" s="75">
        <v>0</v>
      </c>
      <c r="CE19" s="75">
        <v>0</v>
      </c>
      <c r="CF19" s="75">
        <v>0</v>
      </c>
      <c r="CG19" s="75">
        <v>0</v>
      </c>
      <c r="CH19" s="75">
        <f t="shared" si="31"/>
        <v>5040</v>
      </c>
      <c r="CI19" s="75">
        <f t="shared" si="32"/>
        <v>0</v>
      </c>
      <c r="CJ19" s="75">
        <f t="shared" si="33"/>
        <v>0</v>
      </c>
      <c r="CK19" s="75">
        <f t="shared" si="34"/>
        <v>0</v>
      </c>
      <c r="CL19" s="75">
        <f t="shared" si="35"/>
        <v>0</v>
      </c>
      <c r="CM19" s="75">
        <f t="shared" si="36"/>
        <v>0</v>
      </c>
      <c r="CN19" s="75">
        <f t="shared" si="37"/>
        <v>0</v>
      </c>
      <c r="CO19" s="75">
        <f t="shared" si="38"/>
        <v>0</v>
      </c>
      <c r="CP19" s="75">
        <f t="shared" si="39"/>
        <v>0</v>
      </c>
      <c r="CQ19" s="75">
        <f t="shared" si="40"/>
        <v>5040</v>
      </c>
      <c r="CR19" s="75">
        <f t="shared" si="41"/>
        <v>0</v>
      </c>
      <c r="CS19" s="75">
        <f t="shared" si="42"/>
        <v>0</v>
      </c>
      <c r="CT19" s="75">
        <f t="shared" si="43"/>
        <v>0</v>
      </c>
      <c r="CU19" s="75">
        <f t="shared" si="44"/>
        <v>0</v>
      </c>
      <c r="CV19" s="75">
        <f t="shared" si="45"/>
        <v>0</v>
      </c>
      <c r="CW19" s="75">
        <f t="shared" si="46"/>
        <v>0</v>
      </c>
      <c r="CX19" s="75">
        <f t="shared" si="47"/>
        <v>0</v>
      </c>
      <c r="CY19" s="75">
        <f t="shared" si="48"/>
        <v>0</v>
      </c>
      <c r="CZ19" s="75">
        <f t="shared" si="49"/>
        <v>0</v>
      </c>
      <c r="DA19" s="75">
        <f t="shared" si="50"/>
        <v>0</v>
      </c>
      <c r="DB19" s="75">
        <f t="shared" si="51"/>
        <v>5040</v>
      </c>
      <c r="DC19" s="75">
        <f t="shared" si="52"/>
        <v>0</v>
      </c>
      <c r="DD19" s="75">
        <f t="shared" si="53"/>
        <v>0</v>
      </c>
      <c r="DE19" s="75">
        <f t="shared" si="54"/>
        <v>5040</v>
      </c>
      <c r="DF19" s="75">
        <f t="shared" si="55"/>
        <v>0</v>
      </c>
      <c r="DG19" s="75">
        <f t="shared" si="56"/>
        <v>67172</v>
      </c>
      <c r="DH19" s="75">
        <f t="shared" si="57"/>
        <v>0</v>
      </c>
      <c r="DI19" s="75">
        <f t="shared" si="58"/>
        <v>0</v>
      </c>
      <c r="DJ19" s="75">
        <f t="shared" si="59"/>
        <v>5040</v>
      </c>
    </row>
    <row r="20" spans="1:114" s="50" customFormat="1" ht="12" customHeight="1">
      <c r="A20" s="53" t="s">
        <v>120</v>
      </c>
      <c r="B20" s="54" t="s">
        <v>163</v>
      </c>
      <c r="C20" s="53" t="s">
        <v>164</v>
      </c>
      <c r="D20" s="75">
        <f t="shared" si="6"/>
        <v>48383</v>
      </c>
      <c r="E20" s="75">
        <f t="shared" si="7"/>
        <v>0</v>
      </c>
      <c r="F20" s="75">
        <v>0</v>
      </c>
      <c r="G20" s="75">
        <v>0</v>
      </c>
      <c r="H20" s="75">
        <v>0</v>
      </c>
      <c r="I20" s="75">
        <v>0</v>
      </c>
      <c r="J20" s="76" t="s">
        <v>123</v>
      </c>
      <c r="K20" s="75">
        <v>0</v>
      </c>
      <c r="L20" s="75">
        <v>48383</v>
      </c>
      <c r="M20" s="75">
        <f t="shared" si="8"/>
        <v>4410</v>
      </c>
      <c r="N20" s="75">
        <f t="shared" si="9"/>
        <v>0</v>
      </c>
      <c r="O20" s="75">
        <v>0</v>
      </c>
      <c r="P20" s="75">
        <v>0</v>
      </c>
      <c r="Q20" s="75">
        <v>0</v>
      </c>
      <c r="R20" s="75">
        <v>0</v>
      </c>
      <c r="S20" s="76" t="s">
        <v>123</v>
      </c>
      <c r="T20" s="75">
        <v>0</v>
      </c>
      <c r="U20" s="75">
        <v>4410</v>
      </c>
      <c r="V20" s="75">
        <f t="shared" si="10"/>
        <v>52793</v>
      </c>
      <c r="W20" s="75">
        <f t="shared" si="11"/>
        <v>0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0</v>
      </c>
      <c r="AB20" s="76" t="s">
        <v>123</v>
      </c>
      <c r="AC20" s="75">
        <f t="shared" si="16"/>
        <v>0</v>
      </c>
      <c r="AD20" s="75">
        <f t="shared" si="17"/>
        <v>52793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f t="shared" si="20"/>
        <v>1757</v>
      </c>
      <c r="AN20" s="75">
        <f t="shared" si="21"/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f t="shared" si="22"/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f t="shared" si="23"/>
        <v>1757</v>
      </c>
      <c r="AY20" s="75">
        <v>0</v>
      </c>
      <c r="AZ20" s="75">
        <v>1757</v>
      </c>
      <c r="BA20" s="75">
        <v>0</v>
      </c>
      <c r="BB20" s="75">
        <v>0</v>
      </c>
      <c r="BC20" s="75">
        <v>46626</v>
      </c>
      <c r="BD20" s="75">
        <v>0</v>
      </c>
      <c r="BE20" s="75">
        <v>0</v>
      </c>
      <c r="BF20" s="75">
        <f t="shared" si="24"/>
        <v>1757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4410</v>
      </c>
      <c r="BP20" s="75">
        <f t="shared" si="28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29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0"/>
        <v>4410</v>
      </c>
      <c r="CA20" s="75">
        <v>0</v>
      </c>
      <c r="CB20" s="75">
        <v>0</v>
      </c>
      <c r="CC20" s="75">
        <v>4410</v>
      </c>
      <c r="CD20" s="75">
        <v>0</v>
      </c>
      <c r="CE20" s="75">
        <v>0</v>
      </c>
      <c r="CF20" s="75">
        <v>0</v>
      </c>
      <c r="CG20" s="75">
        <v>0</v>
      </c>
      <c r="CH20" s="75">
        <f t="shared" si="31"/>
        <v>4410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0</v>
      </c>
      <c r="CQ20" s="75">
        <f t="shared" si="40"/>
        <v>6167</v>
      </c>
      <c r="CR20" s="75">
        <f t="shared" si="41"/>
        <v>0</v>
      </c>
      <c r="CS20" s="75">
        <f t="shared" si="42"/>
        <v>0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0</v>
      </c>
      <c r="CX20" s="75">
        <f t="shared" si="47"/>
        <v>0</v>
      </c>
      <c r="CY20" s="75">
        <f t="shared" si="48"/>
        <v>0</v>
      </c>
      <c r="CZ20" s="75">
        <f t="shared" si="49"/>
        <v>0</v>
      </c>
      <c r="DA20" s="75">
        <f t="shared" si="50"/>
        <v>0</v>
      </c>
      <c r="DB20" s="75">
        <f t="shared" si="51"/>
        <v>6167</v>
      </c>
      <c r="DC20" s="75">
        <f t="shared" si="52"/>
        <v>0</v>
      </c>
      <c r="DD20" s="75">
        <f t="shared" si="53"/>
        <v>1757</v>
      </c>
      <c r="DE20" s="75">
        <f t="shared" si="54"/>
        <v>4410</v>
      </c>
      <c r="DF20" s="75">
        <f t="shared" si="55"/>
        <v>0</v>
      </c>
      <c r="DG20" s="75">
        <f t="shared" si="56"/>
        <v>46626</v>
      </c>
      <c r="DH20" s="75">
        <f t="shared" si="57"/>
        <v>0</v>
      </c>
      <c r="DI20" s="75">
        <f t="shared" si="58"/>
        <v>0</v>
      </c>
      <c r="DJ20" s="75">
        <f t="shared" si="59"/>
        <v>6167</v>
      </c>
    </row>
    <row r="21" spans="1:114" s="50" customFormat="1" ht="12" customHeight="1">
      <c r="A21" s="53" t="s">
        <v>120</v>
      </c>
      <c r="B21" s="54" t="s">
        <v>165</v>
      </c>
      <c r="C21" s="53" t="s">
        <v>166</v>
      </c>
      <c r="D21" s="75">
        <f t="shared" si="6"/>
        <v>33112</v>
      </c>
      <c r="E21" s="75">
        <f t="shared" si="7"/>
        <v>0</v>
      </c>
      <c r="F21" s="75">
        <v>0</v>
      </c>
      <c r="G21" s="75">
        <v>0</v>
      </c>
      <c r="H21" s="75">
        <v>0</v>
      </c>
      <c r="I21" s="75">
        <v>0</v>
      </c>
      <c r="J21" s="76" t="s">
        <v>123</v>
      </c>
      <c r="K21" s="75">
        <v>0</v>
      </c>
      <c r="L21" s="75">
        <v>33112</v>
      </c>
      <c r="M21" s="75">
        <f t="shared" si="8"/>
        <v>3780</v>
      </c>
      <c r="N21" s="75">
        <f t="shared" si="9"/>
        <v>0</v>
      </c>
      <c r="O21" s="75">
        <v>0</v>
      </c>
      <c r="P21" s="75">
        <v>0</v>
      </c>
      <c r="Q21" s="75">
        <v>0</v>
      </c>
      <c r="R21" s="75">
        <v>0</v>
      </c>
      <c r="S21" s="76" t="s">
        <v>123</v>
      </c>
      <c r="T21" s="75">
        <v>0</v>
      </c>
      <c r="U21" s="75">
        <v>3780</v>
      </c>
      <c r="V21" s="75">
        <f t="shared" si="10"/>
        <v>36892</v>
      </c>
      <c r="W21" s="75">
        <f t="shared" si="11"/>
        <v>0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0</v>
      </c>
      <c r="AB21" s="76" t="s">
        <v>123</v>
      </c>
      <c r="AC21" s="75">
        <f t="shared" si="16"/>
        <v>0</v>
      </c>
      <c r="AD21" s="75">
        <f t="shared" si="17"/>
        <v>36892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f t="shared" si="20"/>
        <v>1202</v>
      </c>
      <c r="AN21" s="75">
        <f t="shared" si="21"/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f t="shared" si="22"/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f t="shared" si="23"/>
        <v>1202</v>
      </c>
      <c r="AY21" s="75">
        <v>0</v>
      </c>
      <c r="AZ21" s="75">
        <v>0</v>
      </c>
      <c r="BA21" s="75">
        <v>1202</v>
      </c>
      <c r="BB21" s="75">
        <v>0</v>
      </c>
      <c r="BC21" s="75">
        <v>31910</v>
      </c>
      <c r="BD21" s="75">
        <v>0</v>
      </c>
      <c r="BE21" s="75">
        <v>0</v>
      </c>
      <c r="BF21" s="75">
        <f t="shared" si="24"/>
        <v>1202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3780</v>
      </c>
      <c r="BP21" s="75">
        <f t="shared" si="28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29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0"/>
        <v>3780</v>
      </c>
      <c r="CA21" s="75">
        <v>0</v>
      </c>
      <c r="CB21" s="75">
        <v>0</v>
      </c>
      <c r="CC21" s="75">
        <v>3780</v>
      </c>
      <c r="CD21" s="75">
        <v>0</v>
      </c>
      <c r="CE21" s="75">
        <v>0</v>
      </c>
      <c r="CF21" s="75">
        <v>0</v>
      </c>
      <c r="CG21" s="75">
        <v>0</v>
      </c>
      <c r="CH21" s="75">
        <f t="shared" si="31"/>
        <v>3780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0</v>
      </c>
      <c r="CQ21" s="75">
        <f t="shared" si="40"/>
        <v>4982</v>
      </c>
      <c r="CR21" s="75">
        <f t="shared" si="41"/>
        <v>0</v>
      </c>
      <c r="CS21" s="75">
        <f t="shared" si="42"/>
        <v>0</v>
      </c>
      <c r="CT21" s="75">
        <f t="shared" si="43"/>
        <v>0</v>
      </c>
      <c r="CU21" s="75">
        <f t="shared" si="44"/>
        <v>0</v>
      </c>
      <c r="CV21" s="75">
        <f t="shared" si="45"/>
        <v>0</v>
      </c>
      <c r="CW21" s="75">
        <f t="shared" si="46"/>
        <v>0</v>
      </c>
      <c r="CX21" s="75">
        <f t="shared" si="47"/>
        <v>0</v>
      </c>
      <c r="CY21" s="75">
        <f t="shared" si="48"/>
        <v>0</v>
      </c>
      <c r="CZ21" s="75">
        <f t="shared" si="49"/>
        <v>0</v>
      </c>
      <c r="DA21" s="75">
        <f t="shared" si="50"/>
        <v>0</v>
      </c>
      <c r="DB21" s="75">
        <f t="shared" si="51"/>
        <v>4982</v>
      </c>
      <c r="DC21" s="75">
        <f t="shared" si="52"/>
        <v>0</v>
      </c>
      <c r="DD21" s="75">
        <f t="shared" si="53"/>
        <v>0</v>
      </c>
      <c r="DE21" s="75">
        <f t="shared" si="54"/>
        <v>4982</v>
      </c>
      <c r="DF21" s="75">
        <f t="shared" si="55"/>
        <v>0</v>
      </c>
      <c r="DG21" s="75">
        <f t="shared" si="56"/>
        <v>31910</v>
      </c>
      <c r="DH21" s="75">
        <f t="shared" si="57"/>
        <v>0</v>
      </c>
      <c r="DI21" s="75">
        <f t="shared" si="58"/>
        <v>0</v>
      </c>
      <c r="DJ21" s="75">
        <f t="shared" si="59"/>
        <v>4982</v>
      </c>
    </row>
    <row r="22" spans="1:114" s="50" customFormat="1" ht="12" customHeight="1">
      <c r="A22" s="53" t="s">
        <v>120</v>
      </c>
      <c r="B22" s="54" t="s">
        <v>167</v>
      </c>
      <c r="C22" s="53" t="s">
        <v>168</v>
      </c>
      <c r="D22" s="75">
        <f t="shared" si="6"/>
        <v>79603</v>
      </c>
      <c r="E22" s="75">
        <f t="shared" si="7"/>
        <v>0</v>
      </c>
      <c r="F22" s="75">
        <v>0</v>
      </c>
      <c r="G22" s="75">
        <v>0</v>
      </c>
      <c r="H22" s="75">
        <v>0</v>
      </c>
      <c r="I22" s="75">
        <v>0</v>
      </c>
      <c r="J22" s="76" t="s">
        <v>123</v>
      </c>
      <c r="K22" s="75">
        <v>0</v>
      </c>
      <c r="L22" s="75">
        <v>79603</v>
      </c>
      <c r="M22" s="75">
        <f t="shared" si="8"/>
        <v>18879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6" t="s">
        <v>123</v>
      </c>
      <c r="T22" s="75">
        <v>0</v>
      </c>
      <c r="U22" s="75">
        <v>18879</v>
      </c>
      <c r="V22" s="75">
        <f t="shared" si="10"/>
        <v>98482</v>
      </c>
      <c r="W22" s="75">
        <f t="shared" si="11"/>
        <v>0</v>
      </c>
      <c r="X22" s="75">
        <f t="shared" si="12"/>
        <v>0</v>
      </c>
      <c r="Y22" s="75">
        <f t="shared" si="13"/>
        <v>0</v>
      </c>
      <c r="Z22" s="75">
        <f t="shared" si="14"/>
        <v>0</v>
      </c>
      <c r="AA22" s="75">
        <f t="shared" si="15"/>
        <v>0</v>
      </c>
      <c r="AB22" s="76" t="s">
        <v>123</v>
      </c>
      <c r="AC22" s="75">
        <f t="shared" si="16"/>
        <v>0</v>
      </c>
      <c r="AD22" s="75">
        <f t="shared" si="17"/>
        <v>98482</v>
      </c>
      <c r="AE22" s="75">
        <f t="shared" si="18"/>
        <v>0</v>
      </c>
      <c r="AF22" s="75">
        <f t="shared" si="19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f t="shared" si="20"/>
        <v>12882</v>
      </c>
      <c r="AN22" s="75">
        <f t="shared" si="21"/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f t="shared" si="22"/>
        <v>12882</v>
      </c>
      <c r="AT22" s="75">
        <v>12882</v>
      </c>
      <c r="AU22" s="75">
        <v>0</v>
      </c>
      <c r="AV22" s="75">
        <v>0</v>
      </c>
      <c r="AW22" s="75">
        <v>0</v>
      </c>
      <c r="AX22" s="75">
        <f t="shared" si="23"/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66721</v>
      </c>
      <c r="BD22" s="75">
        <v>0</v>
      </c>
      <c r="BE22" s="75">
        <v>0</v>
      </c>
      <c r="BF22" s="75">
        <f t="shared" si="24"/>
        <v>12882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0</v>
      </c>
      <c r="BP22" s="75">
        <f t="shared" si="28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29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0"/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18879</v>
      </c>
      <c r="CF22" s="75">
        <v>0</v>
      </c>
      <c r="CG22" s="75">
        <v>0</v>
      </c>
      <c r="CH22" s="75">
        <f t="shared" si="31"/>
        <v>0</v>
      </c>
      <c r="CI22" s="75">
        <f t="shared" si="32"/>
        <v>0</v>
      </c>
      <c r="CJ22" s="75">
        <f t="shared" si="33"/>
        <v>0</v>
      </c>
      <c r="CK22" s="75">
        <f t="shared" si="34"/>
        <v>0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0</v>
      </c>
      <c r="CQ22" s="75">
        <f t="shared" si="40"/>
        <v>12882</v>
      </c>
      <c r="CR22" s="75">
        <f t="shared" si="41"/>
        <v>0</v>
      </c>
      <c r="CS22" s="75">
        <f t="shared" si="42"/>
        <v>0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12882</v>
      </c>
      <c r="CX22" s="75">
        <f t="shared" si="47"/>
        <v>12882</v>
      </c>
      <c r="CY22" s="75">
        <f t="shared" si="48"/>
        <v>0</v>
      </c>
      <c r="CZ22" s="75">
        <f t="shared" si="49"/>
        <v>0</v>
      </c>
      <c r="DA22" s="75">
        <f t="shared" si="50"/>
        <v>0</v>
      </c>
      <c r="DB22" s="75">
        <f t="shared" si="51"/>
        <v>0</v>
      </c>
      <c r="DC22" s="75">
        <f t="shared" si="52"/>
        <v>0</v>
      </c>
      <c r="DD22" s="75">
        <f t="shared" si="53"/>
        <v>0</v>
      </c>
      <c r="DE22" s="75">
        <f t="shared" si="54"/>
        <v>0</v>
      </c>
      <c r="DF22" s="75">
        <f t="shared" si="55"/>
        <v>0</v>
      </c>
      <c r="DG22" s="75">
        <f t="shared" si="56"/>
        <v>85600</v>
      </c>
      <c r="DH22" s="75">
        <f t="shared" si="57"/>
        <v>0</v>
      </c>
      <c r="DI22" s="75">
        <f t="shared" si="58"/>
        <v>0</v>
      </c>
      <c r="DJ22" s="75">
        <f t="shared" si="59"/>
        <v>12882</v>
      </c>
    </row>
    <row r="23" spans="1:114" s="50" customFormat="1" ht="12" customHeight="1">
      <c r="A23" s="53" t="s">
        <v>120</v>
      </c>
      <c r="B23" s="54" t="s">
        <v>169</v>
      </c>
      <c r="C23" s="53" t="s">
        <v>170</v>
      </c>
      <c r="D23" s="75">
        <f t="shared" si="6"/>
        <v>90245</v>
      </c>
      <c r="E23" s="75">
        <f t="shared" si="7"/>
        <v>0</v>
      </c>
      <c r="F23" s="75">
        <v>0</v>
      </c>
      <c r="G23" s="75">
        <v>0</v>
      </c>
      <c r="H23" s="75">
        <v>0</v>
      </c>
      <c r="I23" s="75">
        <v>0</v>
      </c>
      <c r="J23" s="76" t="s">
        <v>123</v>
      </c>
      <c r="K23" s="75">
        <v>0</v>
      </c>
      <c r="L23" s="75">
        <v>90245</v>
      </c>
      <c r="M23" s="75">
        <f t="shared" si="8"/>
        <v>25537</v>
      </c>
      <c r="N23" s="75">
        <f t="shared" si="9"/>
        <v>0</v>
      </c>
      <c r="O23" s="75">
        <v>0</v>
      </c>
      <c r="P23" s="75">
        <v>0</v>
      </c>
      <c r="Q23" s="75">
        <v>0</v>
      </c>
      <c r="R23" s="75">
        <v>0</v>
      </c>
      <c r="S23" s="76" t="s">
        <v>123</v>
      </c>
      <c r="T23" s="75">
        <v>0</v>
      </c>
      <c r="U23" s="75">
        <v>25537</v>
      </c>
      <c r="V23" s="75">
        <f t="shared" si="10"/>
        <v>115782</v>
      </c>
      <c r="W23" s="75">
        <f t="shared" si="11"/>
        <v>0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0</v>
      </c>
      <c r="AB23" s="76" t="s">
        <v>123</v>
      </c>
      <c r="AC23" s="75">
        <f t="shared" si="16"/>
        <v>0</v>
      </c>
      <c r="AD23" s="75">
        <f t="shared" si="17"/>
        <v>115782</v>
      </c>
      <c r="AE23" s="75">
        <f t="shared" si="18"/>
        <v>0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f t="shared" si="20"/>
        <v>0</v>
      </c>
      <c r="AN23" s="75">
        <f t="shared" si="21"/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f t="shared" si="22"/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f t="shared" si="23"/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90245</v>
      </c>
      <c r="BD23" s="75">
        <v>0</v>
      </c>
      <c r="BE23" s="75">
        <v>0</v>
      </c>
      <c r="BF23" s="75">
        <f t="shared" si="24"/>
        <v>0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0</v>
      </c>
      <c r="BP23" s="75">
        <f t="shared" si="28"/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f t="shared" si="29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30"/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25537</v>
      </c>
      <c r="CF23" s="75">
        <v>0</v>
      </c>
      <c r="CG23" s="75">
        <v>0</v>
      </c>
      <c r="CH23" s="75">
        <f t="shared" si="31"/>
        <v>0</v>
      </c>
      <c r="CI23" s="75">
        <f t="shared" si="32"/>
        <v>0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0</v>
      </c>
      <c r="CP23" s="75">
        <f t="shared" si="39"/>
        <v>0</v>
      </c>
      <c r="CQ23" s="75">
        <f t="shared" si="40"/>
        <v>0</v>
      </c>
      <c r="CR23" s="75">
        <f t="shared" si="41"/>
        <v>0</v>
      </c>
      <c r="CS23" s="75">
        <f t="shared" si="42"/>
        <v>0</v>
      </c>
      <c r="CT23" s="75">
        <f t="shared" si="43"/>
        <v>0</v>
      </c>
      <c r="CU23" s="75">
        <f t="shared" si="44"/>
        <v>0</v>
      </c>
      <c r="CV23" s="75">
        <f t="shared" si="45"/>
        <v>0</v>
      </c>
      <c r="CW23" s="75">
        <f t="shared" si="46"/>
        <v>0</v>
      </c>
      <c r="CX23" s="75">
        <f t="shared" si="47"/>
        <v>0</v>
      </c>
      <c r="CY23" s="75">
        <f t="shared" si="48"/>
        <v>0</v>
      </c>
      <c r="CZ23" s="75">
        <f t="shared" si="49"/>
        <v>0</v>
      </c>
      <c r="DA23" s="75">
        <f t="shared" si="50"/>
        <v>0</v>
      </c>
      <c r="DB23" s="75">
        <f t="shared" si="51"/>
        <v>0</v>
      </c>
      <c r="DC23" s="75">
        <f t="shared" si="52"/>
        <v>0</v>
      </c>
      <c r="DD23" s="75">
        <f t="shared" si="53"/>
        <v>0</v>
      </c>
      <c r="DE23" s="75">
        <f t="shared" si="54"/>
        <v>0</v>
      </c>
      <c r="DF23" s="75">
        <f t="shared" si="55"/>
        <v>0</v>
      </c>
      <c r="DG23" s="75">
        <f t="shared" si="56"/>
        <v>115782</v>
      </c>
      <c r="DH23" s="75">
        <f t="shared" si="57"/>
        <v>0</v>
      </c>
      <c r="DI23" s="75">
        <f t="shared" si="58"/>
        <v>0</v>
      </c>
      <c r="DJ23" s="75">
        <f t="shared" si="59"/>
        <v>0</v>
      </c>
    </row>
    <row r="24" spans="1:114" s="50" customFormat="1" ht="12" customHeight="1">
      <c r="A24" s="53" t="s">
        <v>120</v>
      </c>
      <c r="B24" s="54" t="s">
        <v>171</v>
      </c>
      <c r="C24" s="53" t="s">
        <v>172</v>
      </c>
      <c r="D24" s="75">
        <f t="shared" si="6"/>
        <v>256154</v>
      </c>
      <c r="E24" s="75">
        <f t="shared" si="7"/>
        <v>79639</v>
      </c>
      <c r="F24" s="75">
        <v>19036</v>
      </c>
      <c r="G24" s="75">
        <v>0</v>
      </c>
      <c r="H24" s="75">
        <v>0</v>
      </c>
      <c r="I24" s="75">
        <v>59980</v>
      </c>
      <c r="J24" s="76" t="s">
        <v>123</v>
      </c>
      <c r="K24" s="75">
        <v>623</v>
      </c>
      <c r="L24" s="75">
        <v>176515</v>
      </c>
      <c r="M24" s="75">
        <f t="shared" si="8"/>
        <v>52591</v>
      </c>
      <c r="N24" s="75">
        <f t="shared" si="9"/>
        <v>14230</v>
      </c>
      <c r="O24" s="75">
        <v>0</v>
      </c>
      <c r="P24" s="75">
        <v>0</v>
      </c>
      <c r="Q24" s="75">
        <v>0</v>
      </c>
      <c r="R24" s="75">
        <v>14230</v>
      </c>
      <c r="S24" s="76" t="s">
        <v>123</v>
      </c>
      <c r="T24" s="75">
        <v>0</v>
      </c>
      <c r="U24" s="75">
        <v>38361</v>
      </c>
      <c r="V24" s="75">
        <f t="shared" si="10"/>
        <v>308745</v>
      </c>
      <c r="W24" s="75">
        <f t="shared" si="11"/>
        <v>93869</v>
      </c>
      <c r="X24" s="75">
        <f t="shared" si="12"/>
        <v>19036</v>
      </c>
      <c r="Y24" s="75">
        <f t="shared" si="13"/>
        <v>0</v>
      </c>
      <c r="Z24" s="75">
        <f t="shared" si="14"/>
        <v>0</v>
      </c>
      <c r="AA24" s="75">
        <f t="shared" si="15"/>
        <v>74210</v>
      </c>
      <c r="AB24" s="76" t="s">
        <v>123</v>
      </c>
      <c r="AC24" s="75">
        <f t="shared" si="16"/>
        <v>623</v>
      </c>
      <c r="AD24" s="75">
        <f t="shared" si="17"/>
        <v>214876</v>
      </c>
      <c r="AE24" s="75">
        <f t="shared" si="18"/>
        <v>64533</v>
      </c>
      <c r="AF24" s="75">
        <f t="shared" si="19"/>
        <v>64533</v>
      </c>
      <c r="AG24" s="75">
        <v>0</v>
      </c>
      <c r="AH24" s="75">
        <v>0</v>
      </c>
      <c r="AI24" s="75">
        <v>64533</v>
      </c>
      <c r="AJ24" s="75">
        <v>0</v>
      </c>
      <c r="AK24" s="75">
        <v>0</v>
      </c>
      <c r="AL24" s="75">
        <v>0</v>
      </c>
      <c r="AM24" s="75">
        <f t="shared" si="20"/>
        <v>51135</v>
      </c>
      <c r="AN24" s="75">
        <f t="shared" si="21"/>
        <v>3332</v>
      </c>
      <c r="AO24" s="75">
        <v>3332</v>
      </c>
      <c r="AP24" s="75">
        <v>0</v>
      </c>
      <c r="AQ24" s="75">
        <v>0</v>
      </c>
      <c r="AR24" s="75"/>
      <c r="AS24" s="75">
        <f t="shared" si="22"/>
        <v>13358</v>
      </c>
      <c r="AT24" s="75">
        <v>1021</v>
      </c>
      <c r="AU24" s="75">
        <v>0</v>
      </c>
      <c r="AV24" s="75">
        <v>12337</v>
      </c>
      <c r="AW24" s="75">
        <v>0</v>
      </c>
      <c r="AX24" s="75">
        <f t="shared" si="23"/>
        <v>34445</v>
      </c>
      <c r="AY24" s="75">
        <v>23648</v>
      </c>
      <c r="AZ24" s="75">
        <v>0</v>
      </c>
      <c r="BA24" s="75">
        <v>10797</v>
      </c>
      <c r="BB24" s="75">
        <v>0</v>
      </c>
      <c r="BC24" s="75">
        <v>126081</v>
      </c>
      <c r="BD24" s="75">
        <v>0</v>
      </c>
      <c r="BE24" s="75">
        <v>14405</v>
      </c>
      <c r="BF24" s="75">
        <f t="shared" si="24"/>
        <v>130073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7"/>
        <v>51169</v>
      </c>
      <c r="BP24" s="75">
        <f t="shared" si="28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29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0"/>
        <v>51169</v>
      </c>
      <c r="CA24" s="75">
        <v>0</v>
      </c>
      <c r="CB24" s="75">
        <v>51169</v>
      </c>
      <c r="CC24" s="75">
        <v>0</v>
      </c>
      <c r="CD24" s="75">
        <v>0</v>
      </c>
      <c r="CE24" s="75">
        <v>0</v>
      </c>
      <c r="CF24" s="75">
        <v>0</v>
      </c>
      <c r="CG24" s="75">
        <v>1422</v>
      </c>
      <c r="CH24" s="75">
        <f t="shared" si="31"/>
        <v>52591</v>
      </c>
      <c r="CI24" s="75">
        <f t="shared" si="32"/>
        <v>64533</v>
      </c>
      <c r="CJ24" s="75">
        <f t="shared" si="33"/>
        <v>64533</v>
      </c>
      <c r="CK24" s="75">
        <f t="shared" si="34"/>
        <v>0</v>
      </c>
      <c r="CL24" s="75">
        <f t="shared" si="35"/>
        <v>0</v>
      </c>
      <c r="CM24" s="75">
        <f t="shared" si="36"/>
        <v>64533</v>
      </c>
      <c r="CN24" s="75">
        <f t="shared" si="37"/>
        <v>0</v>
      </c>
      <c r="CO24" s="75">
        <f t="shared" si="38"/>
        <v>0</v>
      </c>
      <c r="CP24" s="75">
        <f t="shared" si="39"/>
        <v>0</v>
      </c>
      <c r="CQ24" s="75">
        <f t="shared" si="40"/>
        <v>102304</v>
      </c>
      <c r="CR24" s="75">
        <f t="shared" si="41"/>
        <v>3332</v>
      </c>
      <c r="CS24" s="75">
        <f t="shared" si="42"/>
        <v>3332</v>
      </c>
      <c r="CT24" s="75">
        <f t="shared" si="43"/>
        <v>0</v>
      </c>
      <c r="CU24" s="75">
        <f t="shared" si="44"/>
        <v>0</v>
      </c>
      <c r="CV24" s="75">
        <f t="shared" si="45"/>
        <v>0</v>
      </c>
      <c r="CW24" s="75">
        <f t="shared" si="46"/>
        <v>13358</v>
      </c>
      <c r="CX24" s="75">
        <f t="shared" si="47"/>
        <v>1021</v>
      </c>
      <c r="CY24" s="75">
        <f t="shared" si="48"/>
        <v>0</v>
      </c>
      <c r="CZ24" s="75">
        <f t="shared" si="49"/>
        <v>12337</v>
      </c>
      <c r="DA24" s="75">
        <f t="shared" si="50"/>
        <v>0</v>
      </c>
      <c r="DB24" s="75">
        <f t="shared" si="51"/>
        <v>85614</v>
      </c>
      <c r="DC24" s="75">
        <f t="shared" si="52"/>
        <v>23648</v>
      </c>
      <c r="DD24" s="75">
        <f t="shared" si="53"/>
        <v>51169</v>
      </c>
      <c r="DE24" s="75">
        <f t="shared" si="54"/>
        <v>10797</v>
      </c>
      <c r="DF24" s="75">
        <f t="shared" si="55"/>
        <v>0</v>
      </c>
      <c r="DG24" s="75">
        <f t="shared" si="56"/>
        <v>126081</v>
      </c>
      <c r="DH24" s="75">
        <f t="shared" si="57"/>
        <v>0</v>
      </c>
      <c r="DI24" s="75">
        <f t="shared" si="58"/>
        <v>15827</v>
      </c>
      <c r="DJ24" s="75">
        <f t="shared" si="59"/>
        <v>182664</v>
      </c>
    </row>
    <row r="25" spans="1:114" s="50" customFormat="1" ht="12" customHeight="1">
      <c r="A25" s="53" t="s">
        <v>120</v>
      </c>
      <c r="B25" s="54" t="s">
        <v>173</v>
      </c>
      <c r="C25" s="53" t="s">
        <v>174</v>
      </c>
      <c r="D25" s="75">
        <f t="shared" si="6"/>
        <v>71207</v>
      </c>
      <c r="E25" s="75">
        <f t="shared" si="7"/>
        <v>0</v>
      </c>
      <c r="F25" s="75">
        <v>0</v>
      </c>
      <c r="G25" s="75">
        <v>0</v>
      </c>
      <c r="H25" s="75">
        <v>0</v>
      </c>
      <c r="I25" s="75">
        <v>0</v>
      </c>
      <c r="J25" s="76" t="s">
        <v>123</v>
      </c>
      <c r="K25" s="75">
        <v>0</v>
      </c>
      <c r="L25" s="75">
        <v>71207</v>
      </c>
      <c r="M25" s="75">
        <f t="shared" si="8"/>
        <v>262</v>
      </c>
      <c r="N25" s="75">
        <f t="shared" si="9"/>
        <v>0</v>
      </c>
      <c r="O25" s="75">
        <v>0</v>
      </c>
      <c r="P25" s="75">
        <v>0</v>
      </c>
      <c r="Q25" s="75">
        <v>0</v>
      </c>
      <c r="R25" s="75">
        <v>0</v>
      </c>
      <c r="S25" s="76" t="s">
        <v>123</v>
      </c>
      <c r="T25" s="75">
        <v>0</v>
      </c>
      <c r="U25" s="75">
        <v>262</v>
      </c>
      <c r="V25" s="75">
        <f t="shared" si="10"/>
        <v>71469</v>
      </c>
      <c r="W25" s="75">
        <f t="shared" si="11"/>
        <v>0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0</v>
      </c>
      <c r="AB25" s="76" t="s">
        <v>123</v>
      </c>
      <c r="AC25" s="75">
        <f t="shared" si="16"/>
        <v>0</v>
      </c>
      <c r="AD25" s="75">
        <f t="shared" si="17"/>
        <v>71469</v>
      </c>
      <c r="AE25" s="75">
        <f t="shared" si="18"/>
        <v>0</v>
      </c>
      <c r="AF25" s="75">
        <f t="shared" si="19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f t="shared" si="20"/>
        <v>10335</v>
      </c>
      <c r="AN25" s="75">
        <f t="shared" si="21"/>
        <v>1965</v>
      </c>
      <c r="AO25" s="75">
        <v>1965</v>
      </c>
      <c r="AP25" s="75">
        <v>0</v>
      </c>
      <c r="AQ25" s="75">
        <v>0</v>
      </c>
      <c r="AR25" s="75">
        <v>0</v>
      </c>
      <c r="AS25" s="75">
        <f t="shared" si="22"/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f t="shared" si="23"/>
        <v>8370</v>
      </c>
      <c r="AY25" s="75">
        <v>8370</v>
      </c>
      <c r="AZ25" s="75">
        <v>0</v>
      </c>
      <c r="BA25" s="75">
        <v>0</v>
      </c>
      <c r="BB25" s="75">
        <v>0</v>
      </c>
      <c r="BC25" s="75">
        <v>60872</v>
      </c>
      <c r="BD25" s="75">
        <v>0</v>
      </c>
      <c r="BE25" s="75">
        <v>0</v>
      </c>
      <c r="BF25" s="75">
        <f t="shared" si="24"/>
        <v>10335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252</v>
      </c>
      <c r="BP25" s="75">
        <f t="shared" si="28"/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f t="shared" si="29"/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 t="shared" si="30"/>
        <v>252</v>
      </c>
      <c r="CA25" s="75">
        <v>0</v>
      </c>
      <c r="CB25" s="75">
        <v>0</v>
      </c>
      <c r="CC25" s="75">
        <v>0</v>
      </c>
      <c r="CD25" s="75">
        <v>252</v>
      </c>
      <c r="CE25" s="75">
        <v>0</v>
      </c>
      <c r="CF25" s="75">
        <v>0</v>
      </c>
      <c r="CG25" s="75">
        <v>10</v>
      </c>
      <c r="CH25" s="75">
        <f t="shared" si="31"/>
        <v>262</v>
      </c>
      <c r="CI25" s="75">
        <f t="shared" si="32"/>
        <v>0</v>
      </c>
      <c r="CJ25" s="75">
        <f t="shared" si="33"/>
        <v>0</v>
      </c>
      <c r="CK25" s="75">
        <f t="shared" si="34"/>
        <v>0</v>
      </c>
      <c r="CL25" s="75">
        <f t="shared" si="35"/>
        <v>0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0</v>
      </c>
      <c r="CQ25" s="75">
        <f t="shared" si="40"/>
        <v>10587</v>
      </c>
      <c r="CR25" s="75">
        <f t="shared" si="41"/>
        <v>1965</v>
      </c>
      <c r="CS25" s="75">
        <f t="shared" si="42"/>
        <v>1965</v>
      </c>
      <c r="CT25" s="75">
        <f t="shared" si="43"/>
        <v>0</v>
      </c>
      <c r="CU25" s="75">
        <f t="shared" si="44"/>
        <v>0</v>
      </c>
      <c r="CV25" s="75">
        <f t="shared" si="45"/>
        <v>0</v>
      </c>
      <c r="CW25" s="75">
        <f t="shared" si="46"/>
        <v>0</v>
      </c>
      <c r="CX25" s="75">
        <f t="shared" si="47"/>
        <v>0</v>
      </c>
      <c r="CY25" s="75">
        <f t="shared" si="48"/>
        <v>0</v>
      </c>
      <c r="CZ25" s="75">
        <f t="shared" si="49"/>
        <v>0</v>
      </c>
      <c r="DA25" s="75">
        <f t="shared" si="50"/>
        <v>0</v>
      </c>
      <c r="DB25" s="75">
        <f t="shared" si="51"/>
        <v>8622</v>
      </c>
      <c r="DC25" s="75">
        <f t="shared" si="52"/>
        <v>8370</v>
      </c>
      <c r="DD25" s="75">
        <f t="shared" si="53"/>
        <v>0</v>
      </c>
      <c r="DE25" s="75">
        <f t="shared" si="54"/>
        <v>0</v>
      </c>
      <c r="DF25" s="75">
        <f t="shared" si="55"/>
        <v>252</v>
      </c>
      <c r="DG25" s="75">
        <f t="shared" si="56"/>
        <v>60872</v>
      </c>
      <c r="DH25" s="75">
        <f t="shared" si="57"/>
        <v>0</v>
      </c>
      <c r="DI25" s="75">
        <f t="shared" si="58"/>
        <v>10</v>
      </c>
      <c r="DJ25" s="75">
        <f t="shared" si="59"/>
        <v>10597</v>
      </c>
    </row>
    <row r="26" spans="1:114" s="50" customFormat="1" ht="12" customHeight="1">
      <c r="A26" s="53" t="s">
        <v>120</v>
      </c>
      <c r="B26" s="54" t="s">
        <v>175</v>
      </c>
      <c r="C26" s="53" t="s">
        <v>176</v>
      </c>
      <c r="D26" s="75">
        <f t="shared" si="6"/>
        <v>143982</v>
      </c>
      <c r="E26" s="75">
        <f t="shared" si="7"/>
        <v>0</v>
      </c>
      <c r="F26" s="75">
        <v>0</v>
      </c>
      <c r="G26" s="75">
        <v>0</v>
      </c>
      <c r="H26" s="75">
        <v>0</v>
      </c>
      <c r="I26" s="75">
        <v>0</v>
      </c>
      <c r="J26" s="76" t="s">
        <v>123</v>
      </c>
      <c r="K26" s="75">
        <v>0</v>
      </c>
      <c r="L26" s="75">
        <v>143982</v>
      </c>
      <c r="M26" s="75">
        <f t="shared" si="8"/>
        <v>33706</v>
      </c>
      <c r="N26" s="75">
        <f t="shared" si="9"/>
        <v>0</v>
      </c>
      <c r="O26" s="75">
        <v>0</v>
      </c>
      <c r="P26" s="75">
        <v>0</v>
      </c>
      <c r="Q26" s="75">
        <v>0</v>
      </c>
      <c r="R26" s="75">
        <v>0</v>
      </c>
      <c r="S26" s="76" t="s">
        <v>123</v>
      </c>
      <c r="T26" s="75">
        <v>0</v>
      </c>
      <c r="U26" s="75">
        <v>33706</v>
      </c>
      <c r="V26" s="75">
        <f t="shared" si="10"/>
        <v>177688</v>
      </c>
      <c r="W26" s="75">
        <f t="shared" si="11"/>
        <v>0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0</v>
      </c>
      <c r="AB26" s="76" t="s">
        <v>123</v>
      </c>
      <c r="AC26" s="75">
        <f t="shared" si="16"/>
        <v>0</v>
      </c>
      <c r="AD26" s="75">
        <f t="shared" si="17"/>
        <v>177688</v>
      </c>
      <c r="AE26" s="75">
        <f t="shared" si="18"/>
        <v>2100</v>
      </c>
      <c r="AF26" s="75">
        <f t="shared" si="19"/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2100</v>
      </c>
      <c r="AL26" s="75">
        <v>0</v>
      </c>
      <c r="AM26" s="75">
        <f t="shared" si="20"/>
        <v>43825</v>
      </c>
      <c r="AN26" s="75">
        <f t="shared" si="21"/>
        <v>19644</v>
      </c>
      <c r="AO26" s="75">
        <v>16427</v>
      </c>
      <c r="AP26" s="75">
        <v>921</v>
      </c>
      <c r="AQ26" s="75">
        <v>0</v>
      </c>
      <c r="AR26" s="75">
        <v>2296</v>
      </c>
      <c r="AS26" s="75">
        <f t="shared" si="22"/>
        <v>24181</v>
      </c>
      <c r="AT26" s="75">
        <v>24181</v>
      </c>
      <c r="AU26" s="75">
        <v>0</v>
      </c>
      <c r="AV26" s="75">
        <v>0</v>
      </c>
      <c r="AW26" s="75">
        <v>0</v>
      </c>
      <c r="AX26" s="75">
        <f t="shared" si="23"/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98057</v>
      </c>
      <c r="BD26" s="75">
        <v>0</v>
      </c>
      <c r="BE26" s="75">
        <v>0</v>
      </c>
      <c r="BF26" s="75">
        <f t="shared" si="24"/>
        <v>45925</v>
      </c>
      <c r="BG26" s="75">
        <f t="shared" si="25"/>
        <v>0</v>
      </c>
      <c r="BH26" s="75">
        <f t="shared" si="26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7"/>
        <v>33706</v>
      </c>
      <c r="BP26" s="75">
        <f t="shared" si="28"/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f t="shared" si="29"/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f t="shared" si="30"/>
        <v>33706</v>
      </c>
      <c r="CA26" s="75">
        <v>0</v>
      </c>
      <c r="CB26" s="75">
        <v>0</v>
      </c>
      <c r="CC26" s="75">
        <v>0</v>
      </c>
      <c r="CD26" s="75">
        <v>33706</v>
      </c>
      <c r="CE26" s="75">
        <v>0</v>
      </c>
      <c r="CF26" s="75">
        <v>0</v>
      </c>
      <c r="CG26" s="75">
        <v>0</v>
      </c>
      <c r="CH26" s="75">
        <f t="shared" si="31"/>
        <v>33706</v>
      </c>
      <c r="CI26" s="75">
        <f t="shared" si="32"/>
        <v>2100</v>
      </c>
      <c r="CJ26" s="75">
        <f t="shared" si="33"/>
        <v>0</v>
      </c>
      <c r="CK26" s="75">
        <f t="shared" si="34"/>
        <v>0</v>
      </c>
      <c r="CL26" s="75">
        <f t="shared" si="35"/>
        <v>0</v>
      </c>
      <c r="CM26" s="75">
        <f t="shared" si="36"/>
        <v>0</v>
      </c>
      <c r="CN26" s="75">
        <f t="shared" si="37"/>
        <v>0</v>
      </c>
      <c r="CO26" s="75">
        <f t="shared" si="38"/>
        <v>2100</v>
      </c>
      <c r="CP26" s="75">
        <f t="shared" si="39"/>
        <v>0</v>
      </c>
      <c r="CQ26" s="75">
        <f t="shared" si="40"/>
        <v>77531</v>
      </c>
      <c r="CR26" s="75">
        <f t="shared" si="41"/>
        <v>19644</v>
      </c>
      <c r="CS26" s="75">
        <f t="shared" si="42"/>
        <v>16427</v>
      </c>
      <c r="CT26" s="75">
        <f t="shared" si="43"/>
        <v>921</v>
      </c>
      <c r="CU26" s="75">
        <f t="shared" si="44"/>
        <v>0</v>
      </c>
      <c r="CV26" s="75">
        <f t="shared" si="45"/>
        <v>2296</v>
      </c>
      <c r="CW26" s="75">
        <f t="shared" si="46"/>
        <v>24181</v>
      </c>
      <c r="CX26" s="75">
        <f t="shared" si="47"/>
        <v>24181</v>
      </c>
      <c r="CY26" s="75">
        <f t="shared" si="48"/>
        <v>0</v>
      </c>
      <c r="CZ26" s="75">
        <f t="shared" si="49"/>
        <v>0</v>
      </c>
      <c r="DA26" s="75">
        <f t="shared" si="50"/>
        <v>0</v>
      </c>
      <c r="DB26" s="75">
        <f t="shared" si="51"/>
        <v>33706</v>
      </c>
      <c r="DC26" s="75">
        <f t="shared" si="52"/>
        <v>0</v>
      </c>
      <c r="DD26" s="75">
        <f t="shared" si="53"/>
        <v>0</v>
      </c>
      <c r="DE26" s="75">
        <f t="shared" si="54"/>
        <v>0</v>
      </c>
      <c r="DF26" s="75">
        <f t="shared" si="55"/>
        <v>33706</v>
      </c>
      <c r="DG26" s="75">
        <f t="shared" si="56"/>
        <v>98057</v>
      </c>
      <c r="DH26" s="75">
        <f t="shared" si="57"/>
        <v>0</v>
      </c>
      <c r="DI26" s="75">
        <f t="shared" si="58"/>
        <v>0</v>
      </c>
      <c r="DJ26" s="75">
        <f t="shared" si="59"/>
        <v>79631</v>
      </c>
    </row>
    <row r="27" spans="1:114" s="50" customFormat="1" ht="12" customHeight="1">
      <c r="A27" s="53" t="s">
        <v>120</v>
      </c>
      <c r="B27" s="54" t="s">
        <v>177</v>
      </c>
      <c r="C27" s="53" t="s">
        <v>178</v>
      </c>
      <c r="D27" s="75">
        <f t="shared" si="6"/>
        <v>47463</v>
      </c>
      <c r="E27" s="75">
        <f t="shared" si="7"/>
        <v>0</v>
      </c>
      <c r="F27" s="75">
        <v>0</v>
      </c>
      <c r="G27" s="75">
        <v>0</v>
      </c>
      <c r="H27" s="75">
        <v>0</v>
      </c>
      <c r="I27" s="75">
        <v>0</v>
      </c>
      <c r="J27" s="76" t="s">
        <v>123</v>
      </c>
      <c r="K27" s="75">
        <v>0</v>
      </c>
      <c r="L27" s="75">
        <v>47463</v>
      </c>
      <c r="M27" s="75">
        <f t="shared" si="8"/>
        <v>0</v>
      </c>
      <c r="N27" s="75">
        <f t="shared" si="9"/>
        <v>0</v>
      </c>
      <c r="O27" s="75">
        <v>0</v>
      </c>
      <c r="P27" s="75">
        <v>0</v>
      </c>
      <c r="Q27" s="75">
        <v>0</v>
      </c>
      <c r="R27" s="75">
        <v>0</v>
      </c>
      <c r="S27" s="76" t="s">
        <v>123</v>
      </c>
      <c r="T27" s="75">
        <v>0</v>
      </c>
      <c r="U27" s="75">
        <v>0</v>
      </c>
      <c r="V27" s="75">
        <f t="shared" si="10"/>
        <v>47463</v>
      </c>
      <c r="W27" s="75">
        <f t="shared" si="11"/>
        <v>0</v>
      </c>
      <c r="X27" s="75">
        <f t="shared" si="12"/>
        <v>0</v>
      </c>
      <c r="Y27" s="75">
        <f t="shared" si="13"/>
        <v>0</v>
      </c>
      <c r="Z27" s="75">
        <f t="shared" si="14"/>
        <v>0</v>
      </c>
      <c r="AA27" s="75">
        <f t="shared" si="15"/>
        <v>0</v>
      </c>
      <c r="AB27" s="76" t="s">
        <v>123</v>
      </c>
      <c r="AC27" s="75">
        <f t="shared" si="16"/>
        <v>0</v>
      </c>
      <c r="AD27" s="75">
        <f t="shared" si="17"/>
        <v>47463</v>
      </c>
      <c r="AE27" s="75">
        <f t="shared" si="18"/>
        <v>0</v>
      </c>
      <c r="AF27" s="75">
        <f t="shared" si="19"/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f t="shared" si="20"/>
        <v>29360</v>
      </c>
      <c r="AN27" s="75">
        <f t="shared" si="21"/>
        <v>23840</v>
      </c>
      <c r="AO27" s="75">
        <v>1440</v>
      </c>
      <c r="AP27" s="75">
        <v>0</v>
      </c>
      <c r="AQ27" s="75">
        <v>17400</v>
      </c>
      <c r="AR27" s="75">
        <v>5000</v>
      </c>
      <c r="AS27" s="75">
        <f t="shared" si="22"/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f t="shared" si="23"/>
        <v>5520</v>
      </c>
      <c r="AY27" s="75">
        <v>5520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18103</v>
      </c>
      <c r="BF27" s="75">
        <f t="shared" si="24"/>
        <v>47463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0</v>
      </c>
      <c r="BP27" s="75">
        <f t="shared" si="28"/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f t="shared" si="29"/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f t="shared" si="30"/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f t="shared" si="31"/>
        <v>0</v>
      </c>
      <c r="CI27" s="75">
        <f t="shared" si="32"/>
        <v>0</v>
      </c>
      <c r="CJ27" s="75">
        <f t="shared" si="33"/>
        <v>0</v>
      </c>
      <c r="CK27" s="75">
        <f t="shared" si="34"/>
        <v>0</v>
      </c>
      <c r="CL27" s="75">
        <f t="shared" si="35"/>
        <v>0</v>
      </c>
      <c r="CM27" s="75">
        <f t="shared" si="36"/>
        <v>0</v>
      </c>
      <c r="CN27" s="75">
        <f t="shared" si="37"/>
        <v>0</v>
      </c>
      <c r="CO27" s="75">
        <f t="shared" si="38"/>
        <v>0</v>
      </c>
      <c r="CP27" s="75">
        <f t="shared" si="39"/>
        <v>0</v>
      </c>
      <c r="CQ27" s="75">
        <f t="shared" si="40"/>
        <v>29360</v>
      </c>
      <c r="CR27" s="75">
        <f t="shared" si="41"/>
        <v>23840</v>
      </c>
      <c r="CS27" s="75">
        <f t="shared" si="42"/>
        <v>1440</v>
      </c>
      <c r="CT27" s="75">
        <f t="shared" si="43"/>
        <v>0</v>
      </c>
      <c r="CU27" s="75">
        <f t="shared" si="44"/>
        <v>17400</v>
      </c>
      <c r="CV27" s="75">
        <f t="shared" si="45"/>
        <v>5000</v>
      </c>
      <c r="CW27" s="75">
        <f t="shared" si="46"/>
        <v>0</v>
      </c>
      <c r="CX27" s="75">
        <f t="shared" si="47"/>
        <v>0</v>
      </c>
      <c r="CY27" s="75">
        <f t="shared" si="48"/>
        <v>0</v>
      </c>
      <c r="CZ27" s="75">
        <f t="shared" si="49"/>
        <v>0</v>
      </c>
      <c r="DA27" s="75">
        <f t="shared" si="50"/>
        <v>0</v>
      </c>
      <c r="DB27" s="75">
        <f t="shared" si="51"/>
        <v>5520</v>
      </c>
      <c r="DC27" s="75">
        <f t="shared" si="52"/>
        <v>5520</v>
      </c>
      <c r="DD27" s="75">
        <f t="shared" si="53"/>
        <v>0</v>
      </c>
      <c r="DE27" s="75">
        <f t="shared" si="54"/>
        <v>0</v>
      </c>
      <c r="DF27" s="75">
        <f t="shared" si="55"/>
        <v>0</v>
      </c>
      <c r="DG27" s="75">
        <f t="shared" si="56"/>
        <v>0</v>
      </c>
      <c r="DH27" s="75">
        <f t="shared" si="57"/>
        <v>0</v>
      </c>
      <c r="DI27" s="75">
        <f t="shared" si="58"/>
        <v>18103</v>
      </c>
      <c r="DJ27" s="75">
        <f t="shared" si="59"/>
        <v>47463</v>
      </c>
    </row>
    <row r="28" spans="1:114" s="50" customFormat="1" ht="12" customHeight="1">
      <c r="A28" s="53" t="s">
        <v>120</v>
      </c>
      <c r="B28" s="54" t="s">
        <v>179</v>
      </c>
      <c r="C28" s="53" t="s">
        <v>180</v>
      </c>
      <c r="D28" s="75">
        <f t="shared" si="6"/>
        <v>307382</v>
      </c>
      <c r="E28" s="75">
        <f t="shared" si="7"/>
        <v>73713</v>
      </c>
      <c r="F28" s="75">
        <v>0</v>
      </c>
      <c r="G28" s="75">
        <v>0</v>
      </c>
      <c r="H28" s="75">
        <v>0</v>
      </c>
      <c r="I28" s="75">
        <v>73703</v>
      </c>
      <c r="J28" s="76" t="s">
        <v>123</v>
      </c>
      <c r="K28" s="75">
        <v>10</v>
      </c>
      <c r="L28" s="75">
        <v>233669</v>
      </c>
      <c r="M28" s="75">
        <f t="shared" si="8"/>
        <v>35826</v>
      </c>
      <c r="N28" s="75">
        <f t="shared" si="9"/>
        <v>12</v>
      </c>
      <c r="O28" s="75">
        <v>0</v>
      </c>
      <c r="P28" s="75">
        <v>0</v>
      </c>
      <c r="Q28" s="75">
        <v>0</v>
      </c>
      <c r="R28" s="75">
        <v>0</v>
      </c>
      <c r="S28" s="76" t="s">
        <v>123</v>
      </c>
      <c r="T28" s="75">
        <v>12</v>
      </c>
      <c r="U28" s="75">
        <v>35814</v>
      </c>
      <c r="V28" s="75">
        <f t="shared" si="10"/>
        <v>343208</v>
      </c>
      <c r="W28" s="75">
        <f t="shared" si="11"/>
        <v>73725</v>
      </c>
      <c r="X28" s="75">
        <f t="shared" si="12"/>
        <v>0</v>
      </c>
      <c r="Y28" s="75">
        <f t="shared" si="13"/>
        <v>0</v>
      </c>
      <c r="Z28" s="75">
        <f t="shared" si="14"/>
        <v>0</v>
      </c>
      <c r="AA28" s="75">
        <f t="shared" si="15"/>
        <v>73703</v>
      </c>
      <c r="AB28" s="76" t="s">
        <v>123</v>
      </c>
      <c r="AC28" s="75">
        <f t="shared" si="16"/>
        <v>22</v>
      </c>
      <c r="AD28" s="75">
        <f t="shared" si="17"/>
        <v>269483</v>
      </c>
      <c r="AE28" s="75">
        <f t="shared" si="18"/>
        <v>0</v>
      </c>
      <c r="AF28" s="75">
        <f t="shared" si="19"/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f t="shared" si="20"/>
        <v>109615</v>
      </c>
      <c r="AN28" s="75">
        <f t="shared" si="21"/>
        <v>10832</v>
      </c>
      <c r="AO28" s="75">
        <v>10832</v>
      </c>
      <c r="AP28" s="75">
        <v>0</v>
      </c>
      <c r="AQ28" s="75">
        <v>0</v>
      </c>
      <c r="AR28" s="75">
        <v>0</v>
      </c>
      <c r="AS28" s="75">
        <f t="shared" si="22"/>
        <v>98783</v>
      </c>
      <c r="AT28" s="75">
        <v>94024</v>
      </c>
      <c r="AU28" s="75">
        <v>0</v>
      </c>
      <c r="AV28" s="75">
        <v>4759</v>
      </c>
      <c r="AW28" s="75">
        <v>0</v>
      </c>
      <c r="AX28" s="75">
        <f t="shared" si="23"/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197767</v>
      </c>
      <c r="BD28" s="75">
        <v>0</v>
      </c>
      <c r="BE28" s="75">
        <v>0</v>
      </c>
      <c r="BF28" s="75">
        <f t="shared" si="24"/>
        <v>109615</v>
      </c>
      <c r="BG28" s="75">
        <f t="shared" si="25"/>
        <v>0</v>
      </c>
      <c r="BH28" s="75">
        <f t="shared" si="26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0</v>
      </c>
      <c r="BP28" s="75">
        <f t="shared" si="28"/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f t="shared" si="29"/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f t="shared" si="30"/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35826</v>
      </c>
      <c r="CF28" s="75">
        <v>0</v>
      </c>
      <c r="CG28" s="75">
        <v>0</v>
      </c>
      <c r="CH28" s="75">
        <f t="shared" si="31"/>
        <v>0</v>
      </c>
      <c r="CI28" s="75">
        <f t="shared" si="32"/>
        <v>0</v>
      </c>
      <c r="CJ28" s="75">
        <f t="shared" si="33"/>
        <v>0</v>
      </c>
      <c r="CK28" s="75">
        <f t="shared" si="34"/>
        <v>0</v>
      </c>
      <c r="CL28" s="75">
        <f t="shared" si="35"/>
        <v>0</v>
      </c>
      <c r="CM28" s="75">
        <f t="shared" si="36"/>
        <v>0</v>
      </c>
      <c r="CN28" s="75">
        <f t="shared" si="37"/>
        <v>0</v>
      </c>
      <c r="CO28" s="75">
        <f t="shared" si="38"/>
        <v>0</v>
      </c>
      <c r="CP28" s="75">
        <f t="shared" si="39"/>
        <v>0</v>
      </c>
      <c r="CQ28" s="75">
        <f t="shared" si="40"/>
        <v>109615</v>
      </c>
      <c r="CR28" s="75">
        <f t="shared" si="41"/>
        <v>10832</v>
      </c>
      <c r="CS28" s="75">
        <f t="shared" si="42"/>
        <v>10832</v>
      </c>
      <c r="CT28" s="75">
        <f t="shared" si="43"/>
        <v>0</v>
      </c>
      <c r="CU28" s="75">
        <f t="shared" si="44"/>
        <v>0</v>
      </c>
      <c r="CV28" s="75">
        <f t="shared" si="45"/>
        <v>0</v>
      </c>
      <c r="CW28" s="75">
        <f t="shared" si="46"/>
        <v>98783</v>
      </c>
      <c r="CX28" s="75">
        <f t="shared" si="47"/>
        <v>94024</v>
      </c>
      <c r="CY28" s="75">
        <f t="shared" si="48"/>
        <v>0</v>
      </c>
      <c r="CZ28" s="75">
        <f t="shared" si="49"/>
        <v>4759</v>
      </c>
      <c r="DA28" s="75">
        <f t="shared" si="50"/>
        <v>0</v>
      </c>
      <c r="DB28" s="75">
        <f t="shared" si="51"/>
        <v>0</v>
      </c>
      <c r="DC28" s="75">
        <f t="shared" si="52"/>
        <v>0</v>
      </c>
      <c r="DD28" s="75">
        <f t="shared" si="53"/>
        <v>0</v>
      </c>
      <c r="DE28" s="75">
        <f t="shared" si="54"/>
        <v>0</v>
      </c>
      <c r="DF28" s="75">
        <f t="shared" si="55"/>
        <v>0</v>
      </c>
      <c r="DG28" s="75">
        <f t="shared" si="56"/>
        <v>233593</v>
      </c>
      <c r="DH28" s="75">
        <f t="shared" si="57"/>
        <v>0</v>
      </c>
      <c r="DI28" s="75">
        <f t="shared" si="58"/>
        <v>0</v>
      </c>
      <c r="DJ28" s="75">
        <f t="shared" si="59"/>
        <v>109615</v>
      </c>
    </row>
    <row r="29" spans="1:114" s="50" customFormat="1" ht="12" customHeight="1">
      <c r="A29" s="53" t="s">
        <v>120</v>
      </c>
      <c r="B29" s="54" t="s">
        <v>181</v>
      </c>
      <c r="C29" s="53" t="s">
        <v>182</v>
      </c>
      <c r="D29" s="75">
        <f t="shared" si="6"/>
        <v>123330</v>
      </c>
      <c r="E29" s="75">
        <f t="shared" si="7"/>
        <v>22475</v>
      </c>
      <c r="F29" s="75">
        <v>0</v>
      </c>
      <c r="G29" s="75">
        <v>0</v>
      </c>
      <c r="H29" s="75">
        <v>0</v>
      </c>
      <c r="I29" s="75">
        <v>22469</v>
      </c>
      <c r="J29" s="76" t="s">
        <v>123</v>
      </c>
      <c r="K29" s="75">
        <v>6</v>
      </c>
      <c r="L29" s="75">
        <v>100855</v>
      </c>
      <c r="M29" s="75">
        <f t="shared" si="8"/>
        <v>2515</v>
      </c>
      <c r="N29" s="75">
        <f t="shared" si="9"/>
        <v>8</v>
      </c>
      <c r="O29" s="75">
        <v>0</v>
      </c>
      <c r="P29" s="75">
        <v>0</v>
      </c>
      <c r="Q29" s="75">
        <v>0</v>
      </c>
      <c r="R29" s="75">
        <v>0</v>
      </c>
      <c r="S29" s="76" t="s">
        <v>123</v>
      </c>
      <c r="T29" s="75">
        <v>8</v>
      </c>
      <c r="U29" s="75">
        <v>2507</v>
      </c>
      <c r="V29" s="75">
        <f t="shared" si="10"/>
        <v>125845</v>
      </c>
      <c r="W29" s="75">
        <f t="shared" si="11"/>
        <v>22483</v>
      </c>
      <c r="X29" s="75">
        <f t="shared" si="12"/>
        <v>0</v>
      </c>
      <c r="Y29" s="75">
        <f t="shared" si="13"/>
        <v>0</v>
      </c>
      <c r="Z29" s="75">
        <f t="shared" si="14"/>
        <v>0</v>
      </c>
      <c r="AA29" s="75">
        <f t="shared" si="15"/>
        <v>22469</v>
      </c>
      <c r="AB29" s="76" t="s">
        <v>123</v>
      </c>
      <c r="AC29" s="75">
        <f t="shared" si="16"/>
        <v>14</v>
      </c>
      <c r="AD29" s="75">
        <f t="shared" si="17"/>
        <v>103362</v>
      </c>
      <c r="AE29" s="75">
        <f t="shared" si="18"/>
        <v>0</v>
      </c>
      <c r="AF29" s="75">
        <f t="shared" si="19"/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f t="shared" si="20"/>
        <v>28667</v>
      </c>
      <c r="AN29" s="75">
        <f t="shared" si="21"/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f t="shared" si="22"/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f t="shared" si="23"/>
        <v>28667</v>
      </c>
      <c r="AY29" s="75">
        <v>27088</v>
      </c>
      <c r="AZ29" s="75">
        <v>0</v>
      </c>
      <c r="BA29" s="75">
        <v>0</v>
      </c>
      <c r="BB29" s="75">
        <v>1579</v>
      </c>
      <c r="BC29" s="75">
        <v>94663</v>
      </c>
      <c r="BD29" s="75">
        <v>0</v>
      </c>
      <c r="BE29" s="75">
        <v>0</v>
      </c>
      <c r="BF29" s="75">
        <f t="shared" si="24"/>
        <v>28667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0</v>
      </c>
      <c r="BP29" s="75">
        <f t="shared" si="28"/>
        <v>0</v>
      </c>
      <c r="BQ29" s="75">
        <v>0</v>
      </c>
      <c r="BR29" s="75">
        <v>0</v>
      </c>
      <c r="BS29" s="75">
        <v>0</v>
      </c>
      <c r="BT29" s="75">
        <v>0</v>
      </c>
      <c r="BU29" s="75">
        <f t="shared" si="29"/>
        <v>0</v>
      </c>
      <c r="BV29" s="75">
        <v>0</v>
      </c>
      <c r="BW29" s="75">
        <v>0</v>
      </c>
      <c r="BX29" s="75">
        <v>0</v>
      </c>
      <c r="BY29" s="75">
        <v>0</v>
      </c>
      <c r="BZ29" s="75">
        <f t="shared" si="30"/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2515</v>
      </c>
      <c r="CF29" s="75">
        <v>0</v>
      </c>
      <c r="CG29" s="75">
        <v>0</v>
      </c>
      <c r="CH29" s="75">
        <f t="shared" si="31"/>
        <v>0</v>
      </c>
      <c r="CI29" s="75">
        <f t="shared" si="32"/>
        <v>0</v>
      </c>
      <c r="CJ29" s="75">
        <f t="shared" si="33"/>
        <v>0</v>
      </c>
      <c r="CK29" s="75">
        <f t="shared" si="34"/>
        <v>0</v>
      </c>
      <c r="CL29" s="75">
        <f t="shared" si="35"/>
        <v>0</v>
      </c>
      <c r="CM29" s="75">
        <f t="shared" si="36"/>
        <v>0</v>
      </c>
      <c r="CN29" s="75">
        <f t="shared" si="37"/>
        <v>0</v>
      </c>
      <c r="CO29" s="75">
        <f t="shared" si="38"/>
        <v>0</v>
      </c>
      <c r="CP29" s="75">
        <f t="shared" si="39"/>
        <v>0</v>
      </c>
      <c r="CQ29" s="75">
        <f t="shared" si="40"/>
        <v>28667</v>
      </c>
      <c r="CR29" s="75">
        <f t="shared" si="41"/>
        <v>0</v>
      </c>
      <c r="CS29" s="75">
        <f t="shared" si="42"/>
        <v>0</v>
      </c>
      <c r="CT29" s="75">
        <f t="shared" si="43"/>
        <v>0</v>
      </c>
      <c r="CU29" s="75">
        <f t="shared" si="44"/>
        <v>0</v>
      </c>
      <c r="CV29" s="75">
        <f t="shared" si="45"/>
        <v>0</v>
      </c>
      <c r="CW29" s="75">
        <f t="shared" si="46"/>
        <v>0</v>
      </c>
      <c r="CX29" s="75">
        <f t="shared" si="47"/>
        <v>0</v>
      </c>
      <c r="CY29" s="75">
        <f t="shared" si="48"/>
        <v>0</v>
      </c>
      <c r="CZ29" s="75">
        <f t="shared" si="49"/>
        <v>0</v>
      </c>
      <c r="DA29" s="75">
        <f t="shared" si="50"/>
        <v>0</v>
      </c>
      <c r="DB29" s="75">
        <f t="shared" si="51"/>
        <v>28667</v>
      </c>
      <c r="DC29" s="75">
        <f t="shared" si="52"/>
        <v>27088</v>
      </c>
      <c r="DD29" s="75">
        <f t="shared" si="53"/>
        <v>0</v>
      </c>
      <c r="DE29" s="75">
        <f t="shared" si="54"/>
        <v>0</v>
      </c>
      <c r="DF29" s="75">
        <f t="shared" si="55"/>
        <v>1579</v>
      </c>
      <c r="DG29" s="75">
        <f t="shared" si="56"/>
        <v>97178</v>
      </c>
      <c r="DH29" s="75">
        <f t="shared" si="57"/>
        <v>0</v>
      </c>
      <c r="DI29" s="75">
        <f t="shared" si="58"/>
        <v>0</v>
      </c>
      <c r="DJ29" s="75">
        <f t="shared" si="59"/>
        <v>28667</v>
      </c>
    </row>
    <row r="30" spans="1:114" s="50" customFormat="1" ht="12" customHeight="1">
      <c r="A30" s="53" t="s">
        <v>120</v>
      </c>
      <c r="B30" s="54" t="s">
        <v>183</v>
      </c>
      <c r="C30" s="53" t="s">
        <v>184</v>
      </c>
      <c r="D30" s="75">
        <f t="shared" si="6"/>
        <v>312602</v>
      </c>
      <c r="E30" s="75">
        <f t="shared" si="7"/>
        <v>41041</v>
      </c>
      <c r="F30" s="75">
        <v>6600</v>
      </c>
      <c r="G30" s="75">
        <v>0</v>
      </c>
      <c r="H30" s="75">
        <v>0</v>
      </c>
      <c r="I30" s="75">
        <v>34441</v>
      </c>
      <c r="J30" s="76" t="s">
        <v>123</v>
      </c>
      <c r="K30" s="75">
        <v>0</v>
      </c>
      <c r="L30" s="75">
        <v>271561</v>
      </c>
      <c r="M30" s="75">
        <f t="shared" si="8"/>
        <v>19646</v>
      </c>
      <c r="N30" s="75">
        <f t="shared" si="9"/>
        <v>0</v>
      </c>
      <c r="O30" s="75">
        <v>0</v>
      </c>
      <c r="P30" s="75">
        <v>0</v>
      </c>
      <c r="Q30" s="75">
        <v>0</v>
      </c>
      <c r="R30" s="75">
        <v>0</v>
      </c>
      <c r="S30" s="76" t="s">
        <v>123</v>
      </c>
      <c r="T30" s="75">
        <v>0</v>
      </c>
      <c r="U30" s="75">
        <v>19646</v>
      </c>
      <c r="V30" s="75">
        <f t="shared" si="10"/>
        <v>332248</v>
      </c>
      <c r="W30" s="75">
        <f t="shared" si="11"/>
        <v>41041</v>
      </c>
      <c r="X30" s="75">
        <f t="shared" si="12"/>
        <v>6600</v>
      </c>
      <c r="Y30" s="75">
        <f t="shared" si="13"/>
        <v>0</v>
      </c>
      <c r="Z30" s="75">
        <f t="shared" si="14"/>
        <v>0</v>
      </c>
      <c r="AA30" s="75">
        <f t="shared" si="15"/>
        <v>34441</v>
      </c>
      <c r="AB30" s="76" t="s">
        <v>123</v>
      </c>
      <c r="AC30" s="75">
        <f t="shared" si="16"/>
        <v>0</v>
      </c>
      <c r="AD30" s="75">
        <f t="shared" si="17"/>
        <v>291207</v>
      </c>
      <c r="AE30" s="75">
        <f t="shared" si="18"/>
        <v>0</v>
      </c>
      <c r="AF30" s="75">
        <f t="shared" si="19"/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f t="shared" si="20"/>
        <v>131897</v>
      </c>
      <c r="AN30" s="75">
        <f t="shared" si="21"/>
        <v>7503</v>
      </c>
      <c r="AO30" s="75">
        <v>7503</v>
      </c>
      <c r="AP30" s="75">
        <v>0</v>
      </c>
      <c r="AQ30" s="75">
        <v>0</v>
      </c>
      <c r="AR30" s="75">
        <v>0</v>
      </c>
      <c r="AS30" s="75">
        <f t="shared" si="22"/>
        <v>0</v>
      </c>
      <c r="AT30" s="75">
        <v>0</v>
      </c>
      <c r="AU30" s="75">
        <v>0</v>
      </c>
      <c r="AV30" s="75">
        <v>0</v>
      </c>
      <c r="AW30" s="75">
        <v>7806</v>
      </c>
      <c r="AX30" s="75">
        <f t="shared" si="23"/>
        <v>116588</v>
      </c>
      <c r="AY30" s="75">
        <v>104858</v>
      </c>
      <c r="AZ30" s="75">
        <v>11730</v>
      </c>
      <c r="BA30" s="75">
        <v>0</v>
      </c>
      <c r="BB30" s="75">
        <v>0</v>
      </c>
      <c r="BC30" s="75">
        <v>180705</v>
      </c>
      <c r="BD30" s="75">
        <v>0</v>
      </c>
      <c r="BE30" s="75">
        <v>0</v>
      </c>
      <c r="BF30" s="75">
        <f t="shared" si="24"/>
        <v>131897</v>
      </c>
      <c r="BG30" s="75">
        <f t="shared" si="25"/>
        <v>0</v>
      </c>
      <c r="BH30" s="75">
        <f t="shared" si="26"/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f t="shared" si="27"/>
        <v>4535</v>
      </c>
      <c r="BP30" s="75">
        <f t="shared" si="28"/>
        <v>4535</v>
      </c>
      <c r="BQ30" s="75">
        <v>4535</v>
      </c>
      <c r="BR30" s="75">
        <v>0</v>
      </c>
      <c r="BS30" s="75">
        <v>0</v>
      </c>
      <c r="BT30" s="75">
        <v>0</v>
      </c>
      <c r="BU30" s="75">
        <f t="shared" si="29"/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f t="shared" si="30"/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15111</v>
      </c>
      <c r="CF30" s="75">
        <v>0</v>
      </c>
      <c r="CG30" s="75">
        <v>0</v>
      </c>
      <c r="CH30" s="75">
        <f t="shared" si="31"/>
        <v>4535</v>
      </c>
      <c r="CI30" s="75">
        <f t="shared" si="32"/>
        <v>0</v>
      </c>
      <c r="CJ30" s="75">
        <f t="shared" si="33"/>
        <v>0</v>
      </c>
      <c r="CK30" s="75">
        <f t="shared" si="34"/>
        <v>0</v>
      </c>
      <c r="CL30" s="75">
        <f t="shared" si="35"/>
        <v>0</v>
      </c>
      <c r="CM30" s="75">
        <f t="shared" si="36"/>
        <v>0</v>
      </c>
      <c r="CN30" s="75">
        <f t="shared" si="37"/>
        <v>0</v>
      </c>
      <c r="CO30" s="75">
        <f t="shared" si="38"/>
        <v>0</v>
      </c>
      <c r="CP30" s="75">
        <f t="shared" si="39"/>
        <v>0</v>
      </c>
      <c r="CQ30" s="75">
        <f t="shared" si="40"/>
        <v>136432</v>
      </c>
      <c r="CR30" s="75">
        <f t="shared" si="41"/>
        <v>12038</v>
      </c>
      <c r="CS30" s="75">
        <f t="shared" si="42"/>
        <v>12038</v>
      </c>
      <c r="CT30" s="75">
        <f t="shared" si="43"/>
        <v>0</v>
      </c>
      <c r="CU30" s="75">
        <f t="shared" si="44"/>
        <v>0</v>
      </c>
      <c r="CV30" s="75">
        <f t="shared" si="45"/>
        <v>0</v>
      </c>
      <c r="CW30" s="75">
        <f t="shared" si="46"/>
        <v>0</v>
      </c>
      <c r="CX30" s="75">
        <f t="shared" si="47"/>
        <v>0</v>
      </c>
      <c r="CY30" s="75">
        <f t="shared" si="48"/>
        <v>0</v>
      </c>
      <c r="CZ30" s="75">
        <f t="shared" si="49"/>
        <v>0</v>
      </c>
      <c r="DA30" s="75">
        <f t="shared" si="50"/>
        <v>7806</v>
      </c>
      <c r="DB30" s="75">
        <f t="shared" si="51"/>
        <v>116588</v>
      </c>
      <c r="DC30" s="75">
        <f t="shared" si="52"/>
        <v>104858</v>
      </c>
      <c r="DD30" s="75">
        <f t="shared" si="53"/>
        <v>11730</v>
      </c>
      <c r="DE30" s="75">
        <f t="shared" si="54"/>
        <v>0</v>
      </c>
      <c r="DF30" s="75">
        <f t="shared" si="55"/>
        <v>0</v>
      </c>
      <c r="DG30" s="75">
        <f t="shared" si="56"/>
        <v>195816</v>
      </c>
      <c r="DH30" s="75">
        <f t="shared" si="57"/>
        <v>0</v>
      </c>
      <c r="DI30" s="75">
        <f t="shared" si="58"/>
        <v>0</v>
      </c>
      <c r="DJ30" s="75">
        <f t="shared" si="59"/>
        <v>136432</v>
      </c>
    </row>
    <row r="31" spans="1:114" s="50" customFormat="1" ht="12" customHeight="1">
      <c r="A31" s="53" t="s">
        <v>120</v>
      </c>
      <c r="B31" s="54" t="s">
        <v>185</v>
      </c>
      <c r="C31" s="53" t="s">
        <v>186</v>
      </c>
      <c r="D31" s="75">
        <f t="shared" si="6"/>
        <v>290682</v>
      </c>
      <c r="E31" s="75">
        <f t="shared" si="7"/>
        <v>15297</v>
      </c>
      <c r="F31" s="75">
        <v>0</v>
      </c>
      <c r="G31" s="75">
        <v>0</v>
      </c>
      <c r="H31" s="75">
        <v>0</v>
      </c>
      <c r="I31" s="75">
        <v>15295</v>
      </c>
      <c r="J31" s="76" t="s">
        <v>123</v>
      </c>
      <c r="K31" s="75">
        <v>2</v>
      </c>
      <c r="L31" s="75">
        <v>275385</v>
      </c>
      <c r="M31" s="75">
        <f t="shared" si="8"/>
        <v>33473</v>
      </c>
      <c r="N31" s="75">
        <f t="shared" si="9"/>
        <v>2</v>
      </c>
      <c r="O31" s="75">
        <v>0</v>
      </c>
      <c r="P31" s="75">
        <v>0</v>
      </c>
      <c r="Q31" s="75">
        <v>0</v>
      </c>
      <c r="R31" s="75">
        <v>2</v>
      </c>
      <c r="S31" s="76" t="s">
        <v>123</v>
      </c>
      <c r="T31" s="75">
        <v>0</v>
      </c>
      <c r="U31" s="75">
        <v>33471</v>
      </c>
      <c r="V31" s="75">
        <f t="shared" si="10"/>
        <v>324155</v>
      </c>
      <c r="W31" s="75">
        <f t="shared" si="11"/>
        <v>15299</v>
      </c>
      <c r="X31" s="75">
        <f t="shared" si="12"/>
        <v>0</v>
      </c>
      <c r="Y31" s="75">
        <f t="shared" si="13"/>
        <v>0</v>
      </c>
      <c r="Z31" s="75">
        <f t="shared" si="14"/>
        <v>0</v>
      </c>
      <c r="AA31" s="75">
        <f t="shared" si="15"/>
        <v>15297</v>
      </c>
      <c r="AB31" s="76" t="s">
        <v>123</v>
      </c>
      <c r="AC31" s="75">
        <f t="shared" si="16"/>
        <v>2</v>
      </c>
      <c r="AD31" s="75">
        <f t="shared" si="17"/>
        <v>308856</v>
      </c>
      <c r="AE31" s="75">
        <f t="shared" si="18"/>
        <v>0</v>
      </c>
      <c r="AF31" s="75">
        <f t="shared" si="19"/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f t="shared" si="20"/>
        <v>83341</v>
      </c>
      <c r="AN31" s="75">
        <f t="shared" si="21"/>
        <v>35828</v>
      </c>
      <c r="AO31" s="75">
        <v>35828</v>
      </c>
      <c r="AP31" s="75">
        <v>0</v>
      </c>
      <c r="AQ31" s="75">
        <v>0</v>
      </c>
      <c r="AR31" s="75">
        <v>0</v>
      </c>
      <c r="AS31" s="75">
        <f t="shared" si="22"/>
        <v>42354</v>
      </c>
      <c r="AT31" s="75">
        <v>42354</v>
      </c>
      <c r="AU31" s="75">
        <v>0</v>
      </c>
      <c r="AV31" s="75">
        <v>0</v>
      </c>
      <c r="AW31" s="75">
        <v>0</v>
      </c>
      <c r="AX31" s="75">
        <f t="shared" si="23"/>
        <v>5159</v>
      </c>
      <c r="AY31" s="75">
        <v>0</v>
      </c>
      <c r="AZ31" s="75">
        <v>0</v>
      </c>
      <c r="BA31" s="75">
        <v>0</v>
      </c>
      <c r="BB31" s="75">
        <v>5159</v>
      </c>
      <c r="BC31" s="75">
        <v>207341</v>
      </c>
      <c r="BD31" s="75">
        <v>0</v>
      </c>
      <c r="BE31" s="75">
        <v>0</v>
      </c>
      <c r="BF31" s="75">
        <f t="shared" si="24"/>
        <v>83341</v>
      </c>
      <c r="BG31" s="75">
        <f t="shared" si="25"/>
        <v>0</v>
      </c>
      <c r="BH31" s="75">
        <f t="shared" si="26"/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7"/>
        <v>0</v>
      </c>
      <c r="BP31" s="75">
        <f t="shared" si="28"/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f t="shared" si="29"/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f t="shared" si="30"/>
        <v>0</v>
      </c>
      <c r="CA31" s="75">
        <v>0</v>
      </c>
      <c r="CB31" s="75">
        <v>0</v>
      </c>
      <c r="CC31" s="75">
        <v>0</v>
      </c>
      <c r="CD31" s="75">
        <v>0</v>
      </c>
      <c r="CE31" s="75">
        <v>33473</v>
      </c>
      <c r="CF31" s="75">
        <v>0</v>
      </c>
      <c r="CG31" s="75">
        <v>0</v>
      </c>
      <c r="CH31" s="75">
        <f t="shared" si="31"/>
        <v>0</v>
      </c>
      <c r="CI31" s="75">
        <f t="shared" si="32"/>
        <v>0</v>
      </c>
      <c r="CJ31" s="75">
        <f t="shared" si="33"/>
        <v>0</v>
      </c>
      <c r="CK31" s="75">
        <f t="shared" si="34"/>
        <v>0</v>
      </c>
      <c r="CL31" s="75">
        <f t="shared" si="35"/>
        <v>0</v>
      </c>
      <c r="CM31" s="75">
        <f t="shared" si="36"/>
        <v>0</v>
      </c>
      <c r="CN31" s="75">
        <f t="shared" si="37"/>
        <v>0</v>
      </c>
      <c r="CO31" s="75">
        <f t="shared" si="38"/>
        <v>0</v>
      </c>
      <c r="CP31" s="75">
        <f t="shared" si="39"/>
        <v>0</v>
      </c>
      <c r="CQ31" s="75">
        <f t="shared" si="40"/>
        <v>83341</v>
      </c>
      <c r="CR31" s="75">
        <f t="shared" si="41"/>
        <v>35828</v>
      </c>
      <c r="CS31" s="75">
        <f t="shared" si="42"/>
        <v>35828</v>
      </c>
      <c r="CT31" s="75">
        <f t="shared" si="43"/>
        <v>0</v>
      </c>
      <c r="CU31" s="75">
        <f t="shared" si="44"/>
        <v>0</v>
      </c>
      <c r="CV31" s="75">
        <f t="shared" si="45"/>
        <v>0</v>
      </c>
      <c r="CW31" s="75">
        <f t="shared" si="46"/>
        <v>42354</v>
      </c>
      <c r="CX31" s="75">
        <f t="shared" si="47"/>
        <v>42354</v>
      </c>
      <c r="CY31" s="75">
        <f t="shared" si="48"/>
        <v>0</v>
      </c>
      <c r="CZ31" s="75">
        <f t="shared" si="49"/>
        <v>0</v>
      </c>
      <c r="DA31" s="75">
        <f t="shared" si="50"/>
        <v>0</v>
      </c>
      <c r="DB31" s="75">
        <f t="shared" si="51"/>
        <v>5159</v>
      </c>
      <c r="DC31" s="75">
        <f t="shared" si="52"/>
        <v>0</v>
      </c>
      <c r="DD31" s="75">
        <f t="shared" si="53"/>
        <v>0</v>
      </c>
      <c r="DE31" s="75">
        <f t="shared" si="54"/>
        <v>0</v>
      </c>
      <c r="DF31" s="75">
        <f t="shared" si="55"/>
        <v>5159</v>
      </c>
      <c r="DG31" s="75">
        <f t="shared" si="56"/>
        <v>240814</v>
      </c>
      <c r="DH31" s="75">
        <f t="shared" si="57"/>
        <v>0</v>
      </c>
      <c r="DI31" s="75">
        <f t="shared" si="58"/>
        <v>0</v>
      </c>
      <c r="DJ31" s="75">
        <f t="shared" si="59"/>
        <v>83341</v>
      </c>
    </row>
    <row r="32" spans="1:114" s="50" customFormat="1" ht="12" customHeight="1">
      <c r="A32" s="53" t="s">
        <v>120</v>
      </c>
      <c r="B32" s="54" t="s">
        <v>187</v>
      </c>
      <c r="C32" s="53" t="s">
        <v>188</v>
      </c>
      <c r="D32" s="75">
        <f t="shared" si="6"/>
        <v>268522</v>
      </c>
      <c r="E32" s="75">
        <f t="shared" si="7"/>
        <v>18181</v>
      </c>
      <c r="F32" s="75">
        <v>0</v>
      </c>
      <c r="G32" s="75">
        <v>0</v>
      </c>
      <c r="H32" s="75">
        <v>0</v>
      </c>
      <c r="I32" s="75">
        <v>18172</v>
      </c>
      <c r="J32" s="76" t="s">
        <v>123</v>
      </c>
      <c r="K32" s="75">
        <v>9</v>
      </c>
      <c r="L32" s="75">
        <v>250341</v>
      </c>
      <c r="M32" s="75">
        <f t="shared" si="8"/>
        <v>36408</v>
      </c>
      <c r="N32" s="75">
        <f t="shared" si="9"/>
        <v>0</v>
      </c>
      <c r="O32" s="75">
        <v>0</v>
      </c>
      <c r="P32" s="75">
        <v>0</v>
      </c>
      <c r="Q32" s="75">
        <v>0</v>
      </c>
      <c r="R32" s="75">
        <v>0</v>
      </c>
      <c r="S32" s="76" t="s">
        <v>123</v>
      </c>
      <c r="T32" s="75">
        <v>0</v>
      </c>
      <c r="U32" s="75">
        <v>36408</v>
      </c>
      <c r="V32" s="75">
        <f t="shared" si="10"/>
        <v>304930</v>
      </c>
      <c r="W32" s="75">
        <f t="shared" si="11"/>
        <v>18181</v>
      </c>
      <c r="X32" s="75">
        <f t="shared" si="12"/>
        <v>0</v>
      </c>
      <c r="Y32" s="75">
        <f t="shared" si="13"/>
        <v>0</v>
      </c>
      <c r="Z32" s="75">
        <f t="shared" si="14"/>
        <v>0</v>
      </c>
      <c r="AA32" s="75">
        <f t="shared" si="15"/>
        <v>18172</v>
      </c>
      <c r="AB32" s="76" t="s">
        <v>123</v>
      </c>
      <c r="AC32" s="75">
        <f t="shared" si="16"/>
        <v>9</v>
      </c>
      <c r="AD32" s="75">
        <f t="shared" si="17"/>
        <v>286749</v>
      </c>
      <c r="AE32" s="75">
        <f t="shared" si="18"/>
        <v>0</v>
      </c>
      <c r="AF32" s="75">
        <f t="shared" si="19"/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f t="shared" si="20"/>
        <v>43001</v>
      </c>
      <c r="AN32" s="75">
        <f t="shared" si="21"/>
        <v>11269</v>
      </c>
      <c r="AO32" s="75">
        <v>11269</v>
      </c>
      <c r="AP32" s="75">
        <v>0</v>
      </c>
      <c r="AQ32" s="75">
        <v>0</v>
      </c>
      <c r="AR32" s="75">
        <v>0</v>
      </c>
      <c r="AS32" s="75">
        <f t="shared" si="22"/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f t="shared" si="23"/>
        <v>31732</v>
      </c>
      <c r="AY32" s="75">
        <v>31732</v>
      </c>
      <c r="AZ32" s="75"/>
      <c r="BA32" s="75">
        <v>0</v>
      </c>
      <c r="BB32" s="75">
        <v>0</v>
      </c>
      <c r="BC32" s="75">
        <v>225521</v>
      </c>
      <c r="BD32" s="75">
        <v>0</v>
      </c>
      <c r="BE32" s="75">
        <v>0</v>
      </c>
      <c r="BF32" s="75">
        <f t="shared" si="24"/>
        <v>43001</v>
      </c>
      <c r="BG32" s="75">
        <f t="shared" si="25"/>
        <v>0</v>
      </c>
      <c r="BH32" s="75">
        <f t="shared" si="26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f t="shared" si="27"/>
        <v>0</v>
      </c>
      <c r="BP32" s="75">
        <f t="shared" si="28"/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f t="shared" si="29"/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f t="shared" si="30"/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36408</v>
      </c>
      <c r="CF32" s="75">
        <v>0</v>
      </c>
      <c r="CG32" s="75">
        <v>0</v>
      </c>
      <c r="CH32" s="75">
        <f t="shared" si="31"/>
        <v>0</v>
      </c>
      <c r="CI32" s="75">
        <f t="shared" si="32"/>
        <v>0</v>
      </c>
      <c r="CJ32" s="75">
        <f t="shared" si="33"/>
        <v>0</v>
      </c>
      <c r="CK32" s="75">
        <f t="shared" si="34"/>
        <v>0</v>
      </c>
      <c r="CL32" s="75">
        <f t="shared" si="35"/>
        <v>0</v>
      </c>
      <c r="CM32" s="75">
        <f t="shared" si="36"/>
        <v>0</v>
      </c>
      <c r="CN32" s="75">
        <f t="shared" si="37"/>
        <v>0</v>
      </c>
      <c r="CO32" s="75">
        <f t="shared" si="38"/>
        <v>0</v>
      </c>
      <c r="CP32" s="75">
        <f t="shared" si="39"/>
        <v>0</v>
      </c>
      <c r="CQ32" s="75">
        <f t="shared" si="40"/>
        <v>43001</v>
      </c>
      <c r="CR32" s="75">
        <f t="shared" si="41"/>
        <v>11269</v>
      </c>
      <c r="CS32" s="75">
        <f t="shared" si="42"/>
        <v>11269</v>
      </c>
      <c r="CT32" s="75">
        <f t="shared" si="43"/>
        <v>0</v>
      </c>
      <c r="CU32" s="75">
        <f t="shared" si="44"/>
        <v>0</v>
      </c>
      <c r="CV32" s="75">
        <f t="shared" si="45"/>
        <v>0</v>
      </c>
      <c r="CW32" s="75">
        <f t="shared" si="46"/>
        <v>0</v>
      </c>
      <c r="CX32" s="75">
        <f t="shared" si="47"/>
        <v>0</v>
      </c>
      <c r="CY32" s="75">
        <f t="shared" si="48"/>
        <v>0</v>
      </c>
      <c r="CZ32" s="75">
        <f t="shared" si="49"/>
        <v>0</v>
      </c>
      <c r="DA32" s="75">
        <f t="shared" si="50"/>
        <v>0</v>
      </c>
      <c r="DB32" s="75">
        <f t="shared" si="51"/>
        <v>31732</v>
      </c>
      <c r="DC32" s="75">
        <f t="shared" si="52"/>
        <v>31732</v>
      </c>
      <c r="DD32" s="75">
        <f t="shared" si="53"/>
        <v>0</v>
      </c>
      <c r="DE32" s="75">
        <f t="shared" si="54"/>
        <v>0</v>
      </c>
      <c r="DF32" s="75">
        <f t="shared" si="55"/>
        <v>0</v>
      </c>
      <c r="DG32" s="75">
        <f t="shared" si="56"/>
        <v>261929</v>
      </c>
      <c r="DH32" s="75">
        <f t="shared" si="57"/>
        <v>0</v>
      </c>
      <c r="DI32" s="75">
        <f t="shared" si="58"/>
        <v>0</v>
      </c>
      <c r="DJ32" s="75">
        <f t="shared" si="59"/>
        <v>43001</v>
      </c>
    </row>
    <row r="33" spans="1:114" s="50" customFormat="1" ht="12" customHeight="1">
      <c r="A33" s="53" t="s">
        <v>120</v>
      </c>
      <c r="B33" s="54" t="s">
        <v>189</v>
      </c>
      <c r="C33" s="53" t="s">
        <v>190</v>
      </c>
      <c r="D33" s="75">
        <f t="shared" si="6"/>
        <v>268778</v>
      </c>
      <c r="E33" s="75">
        <f t="shared" si="7"/>
        <v>41411</v>
      </c>
      <c r="F33" s="75">
        <v>0</v>
      </c>
      <c r="G33" s="75">
        <v>0</v>
      </c>
      <c r="H33" s="75">
        <v>0</v>
      </c>
      <c r="I33" s="75">
        <v>41390</v>
      </c>
      <c r="J33" s="76" t="s">
        <v>123</v>
      </c>
      <c r="K33" s="75">
        <v>21</v>
      </c>
      <c r="L33" s="75">
        <v>227367</v>
      </c>
      <c r="M33" s="75">
        <f t="shared" si="8"/>
        <v>54287</v>
      </c>
      <c r="N33" s="75">
        <f t="shared" si="9"/>
        <v>12</v>
      </c>
      <c r="O33" s="75">
        <v>0</v>
      </c>
      <c r="P33" s="75">
        <v>0</v>
      </c>
      <c r="Q33" s="75">
        <v>0</v>
      </c>
      <c r="R33" s="75">
        <v>0</v>
      </c>
      <c r="S33" s="76" t="s">
        <v>123</v>
      </c>
      <c r="T33" s="75">
        <v>12</v>
      </c>
      <c r="U33" s="75">
        <v>54275</v>
      </c>
      <c r="V33" s="75">
        <f t="shared" si="10"/>
        <v>323065</v>
      </c>
      <c r="W33" s="75">
        <f t="shared" si="11"/>
        <v>41423</v>
      </c>
      <c r="X33" s="75">
        <f t="shared" si="12"/>
        <v>0</v>
      </c>
      <c r="Y33" s="75">
        <f t="shared" si="13"/>
        <v>0</v>
      </c>
      <c r="Z33" s="75">
        <f t="shared" si="14"/>
        <v>0</v>
      </c>
      <c r="AA33" s="75">
        <f t="shared" si="15"/>
        <v>41390</v>
      </c>
      <c r="AB33" s="76" t="s">
        <v>123</v>
      </c>
      <c r="AC33" s="75">
        <f t="shared" si="16"/>
        <v>33</v>
      </c>
      <c r="AD33" s="75">
        <f t="shared" si="17"/>
        <v>281642</v>
      </c>
      <c r="AE33" s="75">
        <f t="shared" si="18"/>
        <v>0</v>
      </c>
      <c r="AF33" s="75">
        <f t="shared" si="19"/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f t="shared" si="20"/>
        <v>77778</v>
      </c>
      <c r="AN33" s="75">
        <f t="shared" si="21"/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f t="shared" si="22"/>
        <v>5255</v>
      </c>
      <c r="AT33" s="75">
        <v>0</v>
      </c>
      <c r="AU33" s="75">
        <v>5255</v>
      </c>
      <c r="AV33" s="75">
        <v>0</v>
      </c>
      <c r="AW33" s="75">
        <v>0</v>
      </c>
      <c r="AX33" s="75">
        <f t="shared" si="23"/>
        <v>72523</v>
      </c>
      <c r="AY33" s="75">
        <v>48900</v>
      </c>
      <c r="AZ33" s="75">
        <v>22605</v>
      </c>
      <c r="BA33" s="75">
        <v>0</v>
      </c>
      <c r="BB33" s="75">
        <v>1018</v>
      </c>
      <c r="BC33" s="75">
        <v>163064</v>
      </c>
      <c r="BD33" s="75">
        <v>0</v>
      </c>
      <c r="BE33" s="75">
        <v>27936</v>
      </c>
      <c r="BF33" s="75">
        <f t="shared" si="24"/>
        <v>105714</v>
      </c>
      <c r="BG33" s="75">
        <f t="shared" si="25"/>
        <v>0</v>
      </c>
      <c r="BH33" s="75">
        <f t="shared" si="26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15575</v>
      </c>
      <c r="BO33" s="75">
        <f t="shared" si="27"/>
        <v>0</v>
      </c>
      <c r="BP33" s="75">
        <f t="shared" si="28"/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f t="shared" si="29"/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f t="shared" si="30"/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38712</v>
      </c>
      <c r="CF33" s="75">
        <v>0</v>
      </c>
      <c r="CG33" s="75">
        <v>0</v>
      </c>
      <c r="CH33" s="75">
        <f t="shared" si="31"/>
        <v>0</v>
      </c>
      <c r="CI33" s="75">
        <f t="shared" si="32"/>
        <v>0</v>
      </c>
      <c r="CJ33" s="75">
        <f t="shared" si="33"/>
        <v>0</v>
      </c>
      <c r="CK33" s="75">
        <f t="shared" si="34"/>
        <v>0</v>
      </c>
      <c r="CL33" s="75">
        <f t="shared" si="35"/>
        <v>0</v>
      </c>
      <c r="CM33" s="75">
        <f t="shared" si="36"/>
        <v>0</v>
      </c>
      <c r="CN33" s="75">
        <f t="shared" si="37"/>
        <v>0</v>
      </c>
      <c r="CO33" s="75">
        <f t="shared" si="38"/>
        <v>0</v>
      </c>
      <c r="CP33" s="75">
        <f t="shared" si="39"/>
        <v>15575</v>
      </c>
      <c r="CQ33" s="75">
        <f t="shared" si="40"/>
        <v>77778</v>
      </c>
      <c r="CR33" s="75">
        <f t="shared" si="41"/>
        <v>0</v>
      </c>
      <c r="CS33" s="75">
        <f t="shared" si="42"/>
        <v>0</v>
      </c>
      <c r="CT33" s="75">
        <f t="shared" si="43"/>
        <v>0</v>
      </c>
      <c r="CU33" s="75">
        <f t="shared" si="44"/>
        <v>0</v>
      </c>
      <c r="CV33" s="75">
        <f t="shared" si="45"/>
        <v>0</v>
      </c>
      <c r="CW33" s="75">
        <f t="shared" si="46"/>
        <v>5255</v>
      </c>
      <c r="CX33" s="75">
        <f t="shared" si="47"/>
        <v>0</v>
      </c>
      <c r="CY33" s="75">
        <f t="shared" si="48"/>
        <v>5255</v>
      </c>
      <c r="CZ33" s="75">
        <f t="shared" si="49"/>
        <v>0</v>
      </c>
      <c r="DA33" s="75">
        <f t="shared" si="50"/>
        <v>0</v>
      </c>
      <c r="DB33" s="75">
        <f t="shared" si="51"/>
        <v>72523</v>
      </c>
      <c r="DC33" s="75">
        <f t="shared" si="52"/>
        <v>48900</v>
      </c>
      <c r="DD33" s="75">
        <f t="shared" si="53"/>
        <v>22605</v>
      </c>
      <c r="DE33" s="75">
        <f t="shared" si="54"/>
        <v>0</v>
      </c>
      <c r="DF33" s="75">
        <f t="shared" si="55"/>
        <v>1018</v>
      </c>
      <c r="DG33" s="75">
        <f t="shared" si="56"/>
        <v>201776</v>
      </c>
      <c r="DH33" s="75">
        <f t="shared" si="57"/>
        <v>0</v>
      </c>
      <c r="DI33" s="75">
        <f t="shared" si="58"/>
        <v>27936</v>
      </c>
      <c r="DJ33" s="75">
        <f t="shared" si="59"/>
        <v>105714</v>
      </c>
    </row>
    <row r="34" spans="1:114" s="50" customFormat="1" ht="12" customHeight="1">
      <c r="A34" s="53" t="s">
        <v>120</v>
      </c>
      <c r="B34" s="54" t="s">
        <v>191</v>
      </c>
      <c r="C34" s="53" t="s">
        <v>192</v>
      </c>
      <c r="D34" s="75">
        <f t="shared" si="6"/>
        <v>132494</v>
      </c>
      <c r="E34" s="75">
        <f t="shared" si="7"/>
        <v>18328</v>
      </c>
      <c r="F34" s="75">
        <v>0</v>
      </c>
      <c r="G34" s="75">
        <v>0</v>
      </c>
      <c r="H34" s="75">
        <v>0</v>
      </c>
      <c r="I34" s="75">
        <v>17135</v>
      </c>
      <c r="J34" s="76" t="s">
        <v>123</v>
      </c>
      <c r="K34" s="75">
        <v>1193</v>
      </c>
      <c r="L34" s="75">
        <v>114166</v>
      </c>
      <c r="M34" s="75">
        <f t="shared" si="8"/>
        <v>34326</v>
      </c>
      <c r="N34" s="75">
        <f t="shared" si="9"/>
        <v>2</v>
      </c>
      <c r="O34" s="75">
        <v>0</v>
      </c>
      <c r="P34" s="75">
        <v>0</v>
      </c>
      <c r="Q34" s="75">
        <v>0</v>
      </c>
      <c r="R34" s="75">
        <v>0</v>
      </c>
      <c r="S34" s="76" t="s">
        <v>123</v>
      </c>
      <c r="T34" s="75">
        <v>2</v>
      </c>
      <c r="U34" s="75">
        <v>34324</v>
      </c>
      <c r="V34" s="75">
        <f t="shared" si="10"/>
        <v>166820</v>
      </c>
      <c r="W34" s="75">
        <f t="shared" si="11"/>
        <v>18330</v>
      </c>
      <c r="X34" s="75">
        <f t="shared" si="12"/>
        <v>0</v>
      </c>
      <c r="Y34" s="75">
        <f t="shared" si="13"/>
        <v>0</v>
      </c>
      <c r="Z34" s="75">
        <f t="shared" si="14"/>
        <v>0</v>
      </c>
      <c r="AA34" s="75">
        <f t="shared" si="15"/>
        <v>17135</v>
      </c>
      <c r="AB34" s="76" t="s">
        <v>123</v>
      </c>
      <c r="AC34" s="75">
        <f t="shared" si="16"/>
        <v>1195</v>
      </c>
      <c r="AD34" s="75">
        <f t="shared" si="17"/>
        <v>148490</v>
      </c>
      <c r="AE34" s="75">
        <f t="shared" si="18"/>
        <v>0</v>
      </c>
      <c r="AF34" s="75">
        <f t="shared" si="19"/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f t="shared" si="20"/>
        <v>54496</v>
      </c>
      <c r="AN34" s="75">
        <f t="shared" si="21"/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f t="shared" si="22"/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f t="shared" si="23"/>
        <v>54496</v>
      </c>
      <c r="AY34" s="75">
        <v>44145</v>
      </c>
      <c r="AZ34" s="75">
        <v>68</v>
      </c>
      <c r="BA34" s="75">
        <v>0</v>
      </c>
      <c r="BB34" s="75">
        <v>10283</v>
      </c>
      <c r="BC34" s="75">
        <v>75124</v>
      </c>
      <c r="BD34" s="75">
        <v>0</v>
      </c>
      <c r="BE34" s="75">
        <v>2874</v>
      </c>
      <c r="BF34" s="75">
        <f t="shared" si="24"/>
        <v>57370</v>
      </c>
      <c r="BG34" s="75">
        <f t="shared" si="25"/>
        <v>0</v>
      </c>
      <c r="BH34" s="75">
        <f t="shared" si="26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15575</v>
      </c>
      <c r="BO34" s="75">
        <f t="shared" si="27"/>
        <v>0</v>
      </c>
      <c r="BP34" s="75">
        <f t="shared" si="28"/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f t="shared" si="29"/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f t="shared" si="30"/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18751</v>
      </c>
      <c r="CF34" s="75">
        <v>0</v>
      </c>
      <c r="CG34" s="75">
        <v>0</v>
      </c>
      <c r="CH34" s="75">
        <f t="shared" si="31"/>
        <v>0</v>
      </c>
      <c r="CI34" s="75">
        <f t="shared" si="32"/>
        <v>0</v>
      </c>
      <c r="CJ34" s="75">
        <f t="shared" si="33"/>
        <v>0</v>
      </c>
      <c r="CK34" s="75">
        <f t="shared" si="34"/>
        <v>0</v>
      </c>
      <c r="CL34" s="75">
        <f t="shared" si="35"/>
        <v>0</v>
      </c>
      <c r="CM34" s="75">
        <f t="shared" si="36"/>
        <v>0</v>
      </c>
      <c r="CN34" s="75">
        <f t="shared" si="37"/>
        <v>0</v>
      </c>
      <c r="CO34" s="75">
        <f t="shared" si="38"/>
        <v>0</v>
      </c>
      <c r="CP34" s="75">
        <f t="shared" si="39"/>
        <v>15575</v>
      </c>
      <c r="CQ34" s="75">
        <f t="shared" si="40"/>
        <v>54496</v>
      </c>
      <c r="CR34" s="75">
        <f t="shared" si="41"/>
        <v>0</v>
      </c>
      <c r="CS34" s="75">
        <f t="shared" si="42"/>
        <v>0</v>
      </c>
      <c r="CT34" s="75">
        <f t="shared" si="43"/>
        <v>0</v>
      </c>
      <c r="CU34" s="75">
        <f t="shared" si="44"/>
        <v>0</v>
      </c>
      <c r="CV34" s="75">
        <f t="shared" si="45"/>
        <v>0</v>
      </c>
      <c r="CW34" s="75">
        <f t="shared" si="46"/>
        <v>0</v>
      </c>
      <c r="CX34" s="75">
        <f t="shared" si="47"/>
        <v>0</v>
      </c>
      <c r="CY34" s="75">
        <f t="shared" si="48"/>
        <v>0</v>
      </c>
      <c r="CZ34" s="75">
        <f t="shared" si="49"/>
        <v>0</v>
      </c>
      <c r="DA34" s="75">
        <f t="shared" si="50"/>
        <v>0</v>
      </c>
      <c r="DB34" s="75">
        <f t="shared" si="51"/>
        <v>54496</v>
      </c>
      <c r="DC34" s="75">
        <f t="shared" si="52"/>
        <v>44145</v>
      </c>
      <c r="DD34" s="75">
        <f t="shared" si="53"/>
        <v>68</v>
      </c>
      <c r="DE34" s="75">
        <f t="shared" si="54"/>
        <v>0</v>
      </c>
      <c r="DF34" s="75">
        <f t="shared" si="55"/>
        <v>10283</v>
      </c>
      <c r="DG34" s="75">
        <f t="shared" si="56"/>
        <v>93875</v>
      </c>
      <c r="DH34" s="75">
        <f t="shared" si="57"/>
        <v>0</v>
      </c>
      <c r="DI34" s="75">
        <f t="shared" si="58"/>
        <v>2874</v>
      </c>
      <c r="DJ34" s="75">
        <f t="shared" si="59"/>
        <v>57370</v>
      </c>
    </row>
    <row r="35" spans="1:114" s="50" customFormat="1" ht="12" customHeight="1">
      <c r="A35" s="53" t="s">
        <v>120</v>
      </c>
      <c r="B35" s="54" t="s">
        <v>193</v>
      </c>
      <c r="C35" s="53" t="s">
        <v>194</v>
      </c>
      <c r="D35" s="75">
        <f t="shared" si="6"/>
        <v>170200</v>
      </c>
      <c r="E35" s="75">
        <f t="shared" si="7"/>
        <v>54198</v>
      </c>
      <c r="F35" s="75">
        <v>0</v>
      </c>
      <c r="G35" s="75">
        <v>18167</v>
      </c>
      <c r="H35" s="75">
        <v>0</v>
      </c>
      <c r="I35" s="75">
        <v>29494</v>
      </c>
      <c r="J35" s="76" t="s">
        <v>123</v>
      </c>
      <c r="K35" s="75">
        <v>6537</v>
      </c>
      <c r="L35" s="75">
        <v>116002</v>
      </c>
      <c r="M35" s="75">
        <f t="shared" si="8"/>
        <v>52669</v>
      </c>
      <c r="N35" s="75">
        <f t="shared" si="9"/>
        <v>875</v>
      </c>
      <c r="O35" s="75">
        <v>0</v>
      </c>
      <c r="P35" s="75">
        <v>0</v>
      </c>
      <c r="Q35" s="75">
        <v>0</v>
      </c>
      <c r="R35" s="75">
        <v>875</v>
      </c>
      <c r="S35" s="76" t="s">
        <v>123</v>
      </c>
      <c r="T35" s="75">
        <v>0</v>
      </c>
      <c r="U35" s="75">
        <v>51794</v>
      </c>
      <c r="V35" s="75">
        <f t="shared" si="10"/>
        <v>222869</v>
      </c>
      <c r="W35" s="75">
        <f t="shared" si="11"/>
        <v>55073</v>
      </c>
      <c r="X35" s="75">
        <f t="shared" si="12"/>
        <v>0</v>
      </c>
      <c r="Y35" s="75">
        <f t="shared" si="13"/>
        <v>18167</v>
      </c>
      <c r="Z35" s="75">
        <f t="shared" si="14"/>
        <v>0</v>
      </c>
      <c r="AA35" s="75">
        <f t="shared" si="15"/>
        <v>30369</v>
      </c>
      <c r="AB35" s="76" t="s">
        <v>123</v>
      </c>
      <c r="AC35" s="75">
        <f t="shared" si="16"/>
        <v>6537</v>
      </c>
      <c r="AD35" s="75">
        <f t="shared" si="17"/>
        <v>167796</v>
      </c>
      <c r="AE35" s="75">
        <f t="shared" si="18"/>
        <v>0</v>
      </c>
      <c r="AF35" s="75">
        <f t="shared" si="19"/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f t="shared" si="20"/>
        <v>105240</v>
      </c>
      <c r="AN35" s="75">
        <f t="shared" si="21"/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f t="shared" si="22"/>
        <v>33</v>
      </c>
      <c r="AT35" s="75">
        <v>33</v>
      </c>
      <c r="AU35" s="75">
        <v>0</v>
      </c>
      <c r="AV35" s="75">
        <v>0</v>
      </c>
      <c r="AW35" s="75">
        <v>0</v>
      </c>
      <c r="AX35" s="75">
        <f t="shared" si="23"/>
        <v>105207</v>
      </c>
      <c r="AY35" s="75">
        <v>63025</v>
      </c>
      <c r="AZ35" s="75">
        <v>30030</v>
      </c>
      <c r="BA35" s="75">
        <v>0</v>
      </c>
      <c r="BB35" s="75">
        <v>12152</v>
      </c>
      <c r="BC35" s="75">
        <v>64960</v>
      </c>
      <c r="BD35" s="75">
        <v>0</v>
      </c>
      <c r="BE35" s="75">
        <v>0</v>
      </c>
      <c r="BF35" s="75">
        <f t="shared" si="24"/>
        <v>105240</v>
      </c>
      <c r="BG35" s="75">
        <f t="shared" si="25"/>
        <v>0</v>
      </c>
      <c r="BH35" s="75">
        <f t="shared" si="26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22823</v>
      </c>
      <c r="BO35" s="75">
        <f t="shared" si="27"/>
        <v>29846</v>
      </c>
      <c r="BP35" s="75">
        <f t="shared" si="28"/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f t="shared" si="29"/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f t="shared" si="30"/>
        <v>29846</v>
      </c>
      <c r="CA35" s="75">
        <v>0</v>
      </c>
      <c r="CB35" s="75">
        <v>0</v>
      </c>
      <c r="CC35" s="75">
        <v>29846</v>
      </c>
      <c r="CD35" s="75">
        <v>0</v>
      </c>
      <c r="CE35" s="75">
        <v>0</v>
      </c>
      <c r="CF35" s="75">
        <v>0</v>
      </c>
      <c r="CG35" s="75">
        <v>0</v>
      </c>
      <c r="CH35" s="75">
        <f t="shared" si="31"/>
        <v>29846</v>
      </c>
      <c r="CI35" s="75">
        <f t="shared" si="32"/>
        <v>0</v>
      </c>
      <c r="CJ35" s="75">
        <f t="shared" si="33"/>
        <v>0</v>
      </c>
      <c r="CK35" s="75">
        <f t="shared" si="34"/>
        <v>0</v>
      </c>
      <c r="CL35" s="75">
        <f t="shared" si="35"/>
        <v>0</v>
      </c>
      <c r="CM35" s="75">
        <f t="shared" si="36"/>
        <v>0</v>
      </c>
      <c r="CN35" s="75">
        <f t="shared" si="37"/>
        <v>0</v>
      </c>
      <c r="CO35" s="75">
        <f t="shared" si="38"/>
        <v>0</v>
      </c>
      <c r="CP35" s="75">
        <f t="shared" si="39"/>
        <v>22823</v>
      </c>
      <c r="CQ35" s="75">
        <f t="shared" si="40"/>
        <v>135086</v>
      </c>
      <c r="CR35" s="75">
        <f t="shared" si="41"/>
        <v>0</v>
      </c>
      <c r="CS35" s="75">
        <f t="shared" si="42"/>
        <v>0</v>
      </c>
      <c r="CT35" s="75">
        <f t="shared" si="43"/>
        <v>0</v>
      </c>
      <c r="CU35" s="75">
        <f t="shared" si="44"/>
        <v>0</v>
      </c>
      <c r="CV35" s="75">
        <f t="shared" si="45"/>
        <v>0</v>
      </c>
      <c r="CW35" s="75">
        <f t="shared" si="46"/>
        <v>33</v>
      </c>
      <c r="CX35" s="75">
        <f t="shared" si="47"/>
        <v>33</v>
      </c>
      <c r="CY35" s="75">
        <f t="shared" si="48"/>
        <v>0</v>
      </c>
      <c r="CZ35" s="75">
        <f t="shared" si="49"/>
        <v>0</v>
      </c>
      <c r="DA35" s="75">
        <f t="shared" si="50"/>
        <v>0</v>
      </c>
      <c r="DB35" s="75">
        <f t="shared" si="51"/>
        <v>135053</v>
      </c>
      <c r="DC35" s="75">
        <f t="shared" si="52"/>
        <v>63025</v>
      </c>
      <c r="DD35" s="75">
        <f t="shared" si="53"/>
        <v>30030</v>
      </c>
      <c r="DE35" s="75">
        <f t="shared" si="54"/>
        <v>29846</v>
      </c>
      <c r="DF35" s="75">
        <f t="shared" si="55"/>
        <v>12152</v>
      </c>
      <c r="DG35" s="75">
        <f t="shared" si="56"/>
        <v>64960</v>
      </c>
      <c r="DH35" s="75">
        <f t="shared" si="57"/>
        <v>0</v>
      </c>
      <c r="DI35" s="75">
        <f t="shared" si="58"/>
        <v>0</v>
      </c>
      <c r="DJ35" s="75">
        <f t="shared" si="59"/>
        <v>135086</v>
      </c>
    </row>
    <row r="36" spans="1:114" s="50" customFormat="1" ht="12" customHeight="1">
      <c r="A36" s="53" t="s">
        <v>120</v>
      </c>
      <c r="B36" s="54" t="s">
        <v>195</v>
      </c>
      <c r="C36" s="53" t="s">
        <v>196</v>
      </c>
      <c r="D36" s="75">
        <f t="shared" si="6"/>
        <v>34823</v>
      </c>
      <c r="E36" s="75">
        <f t="shared" si="7"/>
        <v>9037</v>
      </c>
      <c r="F36" s="75">
        <v>0</v>
      </c>
      <c r="G36" s="75">
        <v>4740</v>
      </c>
      <c r="H36" s="75">
        <v>0</v>
      </c>
      <c r="I36" s="75">
        <v>4297</v>
      </c>
      <c r="J36" s="76" t="s">
        <v>123</v>
      </c>
      <c r="K36" s="75">
        <v>0</v>
      </c>
      <c r="L36" s="75">
        <v>25786</v>
      </c>
      <c r="M36" s="75">
        <f t="shared" si="8"/>
        <v>0</v>
      </c>
      <c r="N36" s="75">
        <f t="shared" si="9"/>
        <v>0</v>
      </c>
      <c r="O36" s="75">
        <v>0</v>
      </c>
      <c r="P36" s="75">
        <v>0</v>
      </c>
      <c r="Q36" s="75">
        <v>0</v>
      </c>
      <c r="R36" s="75">
        <v>0</v>
      </c>
      <c r="S36" s="76" t="s">
        <v>123</v>
      </c>
      <c r="T36" s="75">
        <v>0</v>
      </c>
      <c r="U36" s="75">
        <v>0</v>
      </c>
      <c r="V36" s="75">
        <f t="shared" si="10"/>
        <v>34823</v>
      </c>
      <c r="W36" s="75">
        <f t="shared" si="11"/>
        <v>9037</v>
      </c>
      <c r="X36" s="75">
        <f t="shared" si="12"/>
        <v>0</v>
      </c>
      <c r="Y36" s="75">
        <f t="shared" si="13"/>
        <v>4740</v>
      </c>
      <c r="Z36" s="75">
        <f t="shared" si="14"/>
        <v>0</v>
      </c>
      <c r="AA36" s="75">
        <f t="shared" si="15"/>
        <v>4297</v>
      </c>
      <c r="AB36" s="76" t="s">
        <v>123</v>
      </c>
      <c r="AC36" s="75">
        <f t="shared" si="16"/>
        <v>0</v>
      </c>
      <c r="AD36" s="75">
        <f t="shared" si="17"/>
        <v>25786</v>
      </c>
      <c r="AE36" s="75">
        <f t="shared" si="18"/>
        <v>0</v>
      </c>
      <c r="AF36" s="75">
        <f t="shared" si="19"/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f t="shared" si="20"/>
        <v>34823</v>
      </c>
      <c r="AN36" s="75">
        <f t="shared" si="21"/>
        <v>8180</v>
      </c>
      <c r="AO36" s="75">
        <v>8180</v>
      </c>
      <c r="AP36" s="75">
        <v>0</v>
      </c>
      <c r="AQ36" s="75">
        <v>0</v>
      </c>
      <c r="AR36" s="75">
        <v>0</v>
      </c>
      <c r="AS36" s="75">
        <f t="shared" si="22"/>
        <v>26643</v>
      </c>
      <c r="AT36" s="75">
        <v>2021</v>
      </c>
      <c r="AU36" s="75">
        <v>24101</v>
      </c>
      <c r="AV36" s="75">
        <v>521</v>
      </c>
      <c r="AW36" s="75">
        <v>0</v>
      </c>
      <c r="AX36" s="75">
        <f t="shared" si="23"/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0</v>
      </c>
      <c r="BE36" s="75">
        <v>0</v>
      </c>
      <c r="BF36" s="75">
        <f t="shared" si="24"/>
        <v>34823</v>
      </c>
      <c r="BG36" s="75">
        <f t="shared" si="25"/>
        <v>0</v>
      </c>
      <c r="BH36" s="75">
        <f t="shared" si="26"/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7"/>
        <v>0</v>
      </c>
      <c r="BP36" s="75">
        <f t="shared" si="28"/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f t="shared" si="29"/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f t="shared" si="30"/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0</v>
      </c>
      <c r="CF36" s="75">
        <v>0</v>
      </c>
      <c r="CG36" s="75">
        <v>0</v>
      </c>
      <c r="CH36" s="75">
        <f t="shared" si="31"/>
        <v>0</v>
      </c>
      <c r="CI36" s="75">
        <f t="shared" si="32"/>
        <v>0</v>
      </c>
      <c r="CJ36" s="75">
        <f t="shared" si="33"/>
        <v>0</v>
      </c>
      <c r="CK36" s="75">
        <f t="shared" si="34"/>
        <v>0</v>
      </c>
      <c r="CL36" s="75">
        <f t="shared" si="35"/>
        <v>0</v>
      </c>
      <c r="CM36" s="75">
        <f t="shared" si="36"/>
        <v>0</v>
      </c>
      <c r="CN36" s="75">
        <f t="shared" si="37"/>
        <v>0</v>
      </c>
      <c r="CO36" s="75">
        <f t="shared" si="38"/>
        <v>0</v>
      </c>
      <c r="CP36" s="75">
        <f t="shared" si="39"/>
        <v>0</v>
      </c>
      <c r="CQ36" s="75">
        <f t="shared" si="40"/>
        <v>34823</v>
      </c>
      <c r="CR36" s="75">
        <f t="shared" si="41"/>
        <v>8180</v>
      </c>
      <c r="CS36" s="75">
        <f t="shared" si="42"/>
        <v>8180</v>
      </c>
      <c r="CT36" s="75">
        <f t="shared" si="43"/>
        <v>0</v>
      </c>
      <c r="CU36" s="75">
        <f t="shared" si="44"/>
        <v>0</v>
      </c>
      <c r="CV36" s="75">
        <f t="shared" si="45"/>
        <v>0</v>
      </c>
      <c r="CW36" s="75">
        <f t="shared" si="46"/>
        <v>26643</v>
      </c>
      <c r="CX36" s="75">
        <f t="shared" si="47"/>
        <v>2021</v>
      </c>
      <c r="CY36" s="75">
        <f t="shared" si="48"/>
        <v>24101</v>
      </c>
      <c r="CZ36" s="75">
        <f t="shared" si="49"/>
        <v>521</v>
      </c>
      <c r="DA36" s="75">
        <f t="shared" si="50"/>
        <v>0</v>
      </c>
      <c r="DB36" s="75">
        <f t="shared" si="51"/>
        <v>0</v>
      </c>
      <c r="DC36" s="75">
        <f t="shared" si="52"/>
        <v>0</v>
      </c>
      <c r="DD36" s="75">
        <f t="shared" si="53"/>
        <v>0</v>
      </c>
      <c r="DE36" s="75">
        <f t="shared" si="54"/>
        <v>0</v>
      </c>
      <c r="DF36" s="75">
        <f t="shared" si="55"/>
        <v>0</v>
      </c>
      <c r="DG36" s="75">
        <f t="shared" si="56"/>
        <v>0</v>
      </c>
      <c r="DH36" s="75">
        <f t="shared" si="57"/>
        <v>0</v>
      </c>
      <c r="DI36" s="75">
        <f t="shared" si="58"/>
        <v>0</v>
      </c>
      <c r="DJ36" s="75">
        <f t="shared" si="59"/>
        <v>34823</v>
      </c>
    </row>
    <row r="37" spans="1:114" s="50" customFormat="1" ht="12" customHeight="1">
      <c r="A37" s="53" t="s">
        <v>120</v>
      </c>
      <c r="B37" s="54" t="s">
        <v>197</v>
      </c>
      <c r="C37" s="143" t="s">
        <v>762</v>
      </c>
      <c r="D37" s="75">
        <f t="shared" si="6"/>
        <v>26392</v>
      </c>
      <c r="E37" s="75">
        <f t="shared" si="7"/>
        <v>2070</v>
      </c>
      <c r="F37" s="75">
        <v>0</v>
      </c>
      <c r="G37" s="75">
        <v>0</v>
      </c>
      <c r="H37" s="75">
        <v>0</v>
      </c>
      <c r="I37" s="75">
        <v>2070</v>
      </c>
      <c r="J37" s="76" t="s">
        <v>123</v>
      </c>
      <c r="K37" s="75">
        <v>0</v>
      </c>
      <c r="L37" s="75">
        <v>24322</v>
      </c>
      <c r="M37" s="75">
        <f t="shared" si="8"/>
        <v>0</v>
      </c>
      <c r="N37" s="75">
        <f t="shared" si="9"/>
        <v>0</v>
      </c>
      <c r="O37" s="75">
        <v>0</v>
      </c>
      <c r="P37" s="75">
        <v>0</v>
      </c>
      <c r="Q37" s="75">
        <v>0</v>
      </c>
      <c r="R37" s="75">
        <v>0</v>
      </c>
      <c r="S37" s="76" t="s">
        <v>123</v>
      </c>
      <c r="T37" s="75">
        <v>0</v>
      </c>
      <c r="U37" s="75">
        <v>0</v>
      </c>
      <c r="V37" s="75">
        <f t="shared" si="10"/>
        <v>26392</v>
      </c>
      <c r="W37" s="75">
        <f t="shared" si="11"/>
        <v>2070</v>
      </c>
      <c r="X37" s="75">
        <f t="shared" si="12"/>
        <v>0</v>
      </c>
      <c r="Y37" s="75">
        <f t="shared" si="13"/>
        <v>0</v>
      </c>
      <c r="Z37" s="75">
        <f t="shared" si="14"/>
        <v>0</v>
      </c>
      <c r="AA37" s="75">
        <f t="shared" si="15"/>
        <v>2070</v>
      </c>
      <c r="AB37" s="76" t="s">
        <v>123</v>
      </c>
      <c r="AC37" s="75">
        <f t="shared" si="16"/>
        <v>0</v>
      </c>
      <c r="AD37" s="75">
        <f t="shared" si="17"/>
        <v>24322</v>
      </c>
      <c r="AE37" s="75">
        <f t="shared" si="18"/>
        <v>0</v>
      </c>
      <c r="AF37" s="75">
        <f t="shared" si="19"/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f t="shared" si="20"/>
        <v>26392</v>
      </c>
      <c r="AN37" s="75">
        <f t="shared" si="21"/>
        <v>3942</v>
      </c>
      <c r="AO37" s="75">
        <v>3942</v>
      </c>
      <c r="AP37" s="75">
        <v>0</v>
      </c>
      <c r="AQ37" s="75">
        <v>0</v>
      </c>
      <c r="AR37" s="75">
        <v>0</v>
      </c>
      <c r="AS37" s="75">
        <f t="shared" si="22"/>
        <v>8789</v>
      </c>
      <c r="AT37" s="75">
        <v>4551</v>
      </c>
      <c r="AU37" s="75">
        <v>4238</v>
      </c>
      <c r="AV37" s="75">
        <v>0</v>
      </c>
      <c r="AW37" s="75">
        <v>0</v>
      </c>
      <c r="AX37" s="75">
        <f t="shared" si="23"/>
        <v>13661</v>
      </c>
      <c r="AY37" s="75">
        <v>9061</v>
      </c>
      <c r="AZ37" s="75">
        <v>4600</v>
      </c>
      <c r="BA37" s="75">
        <v>0</v>
      </c>
      <c r="BB37" s="75">
        <v>0</v>
      </c>
      <c r="BC37" s="75">
        <v>0</v>
      </c>
      <c r="BD37" s="75">
        <v>0</v>
      </c>
      <c r="BE37" s="75">
        <v>0</v>
      </c>
      <c r="BF37" s="75">
        <f t="shared" si="24"/>
        <v>26392</v>
      </c>
      <c r="BG37" s="75">
        <f t="shared" si="25"/>
        <v>0</v>
      </c>
      <c r="BH37" s="75">
        <f t="shared" si="26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0</v>
      </c>
      <c r="BO37" s="75">
        <f t="shared" si="27"/>
        <v>0</v>
      </c>
      <c r="BP37" s="75">
        <f t="shared" si="28"/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f t="shared" si="29"/>
        <v>0</v>
      </c>
      <c r="BV37" s="75">
        <v>0</v>
      </c>
      <c r="BW37" s="75">
        <v>0</v>
      </c>
      <c r="BX37" s="75">
        <v>0</v>
      </c>
      <c r="BY37" s="75">
        <v>0</v>
      </c>
      <c r="BZ37" s="75">
        <f t="shared" si="30"/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0</v>
      </c>
      <c r="CF37" s="75">
        <v>0</v>
      </c>
      <c r="CG37" s="75">
        <v>0</v>
      </c>
      <c r="CH37" s="75">
        <f t="shared" si="31"/>
        <v>0</v>
      </c>
      <c r="CI37" s="75">
        <f t="shared" si="32"/>
        <v>0</v>
      </c>
      <c r="CJ37" s="75">
        <f t="shared" si="33"/>
        <v>0</v>
      </c>
      <c r="CK37" s="75">
        <f t="shared" si="34"/>
        <v>0</v>
      </c>
      <c r="CL37" s="75">
        <f t="shared" si="35"/>
        <v>0</v>
      </c>
      <c r="CM37" s="75">
        <f t="shared" si="36"/>
        <v>0</v>
      </c>
      <c r="CN37" s="75">
        <f t="shared" si="37"/>
        <v>0</v>
      </c>
      <c r="CO37" s="75">
        <f t="shared" si="38"/>
        <v>0</v>
      </c>
      <c r="CP37" s="75">
        <f t="shared" si="39"/>
        <v>0</v>
      </c>
      <c r="CQ37" s="75">
        <f t="shared" si="40"/>
        <v>26392</v>
      </c>
      <c r="CR37" s="75">
        <f t="shared" si="41"/>
        <v>3942</v>
      </c>
      <c r="CS37" s="75">
        <f t="shared" si="42"/>
        <v>3942</v>
      </c>
      <c r="CT37" s="75">
        <f t="shared" si="43"/>
        <v>0</v>
      </c>
      <c r="CU37" s="75">
        <f t="shared" si="44"/>
        <v>0</v>
      </c>
      <c r="CV37" s="75">
        <f t="shared" si="45"/>
        <v>0</v>
      </c>
      <c r="CW37" s="75">
        <f t="shared" si="46"/>
        <v>8789</v>
      </c>
      <c r="CX37" s="75">
        <f t="shared" si="47"/>
        <v>4551</v>
      </c>
      <c r="CY37" s="75">
        <f t="shared" si="48"/>
        <v>4238</v>
      </c>
      <c r="CZ37" s="75">
        <f t="shared" si="49"/>
        <v>0</v>
      </c>
      <c r="DA37" s="75">
        <f t="shared" si="50"/>
        <v>0</v>
      </c>
      <c r="DB37" s="75">
        <f t="shared" si="51"/>
        <v>13661</v>
      </c>
      <c r="DC37" s="75">
        <f t="shared" si="52"/>
        <v>9061</v>
      </c>
      <c r="DD37" s="75">
        <f t="shared" si="53"/>
        <v>4600</v>
      </c>
      <c r="DE37" s="75">
        <f t="shared" si="54"/>
        <v>0</v>
      </c>
      <c r="DF37" s="75">
        <f t="shared" si="55"/>
        <v>0</v>
      </c>
      <c r="DG37" s="75">
        <f t="shared" si="56"/>
        <v>0</v>
      </c>
      <c r="DH37" s="75">
        <f t="shared" si="57"/>
        <v>0</v>
      </c>
      <c r="DI37" s="75">
        <f t="shared" si="58"/>
        <v>0</v>
      </c>
      <c r="DJ37" s="75">
        <f t="shared" si="59"/>
        <v>26392</v>
      </c>
    </row>
    <row r="38" spans="1:114" s="50" customFormat="1" ht="12" customHeight="1">
      <c r="A38" s="53" t="s">
        <v>120</v>
      </c>
      <c r="B38" s="54" t="s">
        <v>198</v>
      </c>
      <c r="C38" s="53" t="s">
        <v>199</v>
      </c>
      <c r="D38" s="75">
        <f t="shared" si="6"/>
        <v>22281</v>
      </c>
      <c r="E38" s="75">
        <f t="shared" si="7"/>
        <v>0</v>
      </c>
      <c r="F38" s="75">
        <v>0</v>
      </c>
      <c r="G38" s="75">
        <v>0</v>
      </c>
      <c r="H38" s="75">
        <v>0</v>
      </c>
      <c r="I38" s="75">
        <v>0</v>
      </c>
      <c r="J38" s="76" t="s">
        <v>123</v>
      </c>
      <c r="K38" s="75">
        <v>0</v>
      </c>
      <c r="L38" s="75">
        <v>22281</v>
      </c>
      <c r="M38" s="75">
        <f t="shared" si="8"/>
        <v>0</v>
      </c>
      <c r="N38" s="75">
        <f t="shared" si="9"/>
        <v>0</v>
      </c>
      <c r="O38" s="75">
        <v>0</v>
      </c>
      <c r="P38" s="75">
        <v>0</v>
      </c>
      <c r="Q38" s="75">
        <v>0</v>
      </c>
      <c r="R38" s="75">
        <v>0</v>
      </c>
      <c r="S38" s="76" t="s">
        <v>123</v>
      </c>
      <c r="T38" s="75">
        <v>0</v>
      </c>
      <c r="U38" s="75">
        <v>0</v>
      </c>
      <c r="V38" s="75">
        <f t="shared" si="10"/>
        <v>22281</v>
      </c>
      <c r="W38" s="75">
        <f t="shared" si="11"/>
        <v>0</v>
      </c>
      <c r="X38" s="75">
        <f t="shared" si="12"/>
        <v>0</v>
      </c>
      <c r="Y38" s="75">
        <f t="shared" si="13"/>
        <v>0</v>
      </c>
      <c r="Z38" s="75">
        <f t="shared" si="14"/>
        <v>0</v>
      </c>
      <c r="AA38" s="75">
        <f t="shared" si="15"/>
        <v>0</v>
      </c>
      <c r="AB38" s="76" t="s">
        <v>123</v>
      </c>
      <c r="AC38" s="75">
        <f t="shared" si="16"/>
        <v>0</v>
      </c>
      <c r="AD38" s="75">
        <f t="shared" si="17"/>
        <v>22281</v>
      </c>
      <c r="AE38" s="75">
        <f t="shared" si="18"/>
        <v>0</v>
      </c>
      <c r="AF38" s="75">
        <f t="shared" si="19"/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f t="shared" si="20"/>
        <v>13095</v>
      </c>
      <c r="AN38" s="75">
        <f t="shared" si="21"/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f t="shared" si="22"/>
        <v>9057</v>
      </c>
      <c r="AT38" s="75">
        <v>9057</v>
      </c>
      <c r="AU38" s="75">
        <v>0</v>
      </c>
      <c r="AV38" s="75">
        <v>0</v>
      </c>
      <c r="AW38" s="75">
        <v>0</v>
      </c>
      <c r="AX38" s="75">
        <f t="shared" si="23"/>
        <v>4038</v>
      </c>
      <c r="AY38" s="75">
        <v>0</v>
      </c>
      <c r="AZ38" s="75">
        <v>0</v>
      </c>
      <c r="BA38" s="75">
        <v>0</v>
      </c>
      <c r="BB38" s="75">
        <v>4038</v>
      </c>
      <c r="BC38" s="75">
        <v>0</v>
      </c>
      <c r="BD38" s="75">
        <v>0</v>
      </c>
      <c r="BE38" s="75">
        <v>9186</v>
      </c>
      <c r="BF38" s="75">
        <f t="shared" si="24"/>
        <v>22281</v>
      </c>
      <c r="BG38" s="75">
        <f t="shared" si="25"/>
        <v>0</v>
      </c>
      <c r="BH38" s="75">
        <f t="shared" si="26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f t="shared" si="27"/>
        <v>0</v>
      </c>
      <c r="BP38" s="75">
        <f t="shared" si="28"/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 t="shared" si="29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30"/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0</v>
      </c>
      <c r="CF38" s="75">
        <v>0</v>
      </c>
      <c r="CG38" s="75">
        <v>0</v>
      </c>
      <c r="CH38" s="75">
        <f t="shared" si="31"/>
        <v>0</v>
      </c>
      <c r="CI38" s="75">
        <f t="shared" si="32"/>
        <v>0</v>
      </c>
      <c r="CJ38" s="75">
        <f t="shared" si="33"/>
        <v>0</v>
      </c>
      <c r="CK38" s="75">
        <f t="shared" si="34"/>
        <v>0</v>
      </c>
      <c r="CL38" s="75">
        <f t="shared" si="35"/>
        <v>0</v>
      </c>
      <c r="CM38" s="75">
        <f t="shared" si="36"/>
        <v>0</v>
      </c>
      <c r="CN38" s="75">
        <f t="shared" si="37"/>
        <v>0</v>
      </c>
      <c r="CO38" s="75">
        <f t="shared" si="38"/>
        <v>0</v>
      </c>
      <c r="CP38" s="75">
        <f t="shared" si="39"/>
        <v>0</v>
      </c>
      <c r="CQ38" s="75">
        <f t="shared" si="40"/>
        <v>13095</v>
      </c>
      <c r="CR38" s="75">
        <f t="shared" si="41"/>
        <v>0</v>
      </c>
      <c r="CS38" s="75">
        <f t="shared" si="42"/>
        <v>0</v>
      </c>
      <c r="CT38" s="75">
        <f t="shared" si="43"/>
        <v>0</v>
      </c>
      <c r="CU38" s="75">
        <f t="shared" si="44"/>
        <v>0</v>
      </c>
      <c r="CV38" s="75">
        <f t="shared" si="45"/>
        <v>0</v>
      </c>
      <c r="CW38" s="75">
        <f t="shared" si="46"/>
        <v>9057</v>
      </c>
      <c r="CX38" s="75">
        <f t="shared" si="47"/>
        <v>9057</v>
      </c>
      <c r="CY38" s="75">
        <f t="shared" si="48"/>
        <v>0</v>
      </c>
      <c r="CZ38" s="75">
        <f t="shared" si="49"/>
        <v>0</v>
      </c>
      <c r="DA38" s="75">
        <f t="shared" si="50"/>
        <v>0</v>
      </c>
      <c r="DB38" s="75">
        <f t="shared" si="51"/>
        <v>4038</v>
      </c>
      <c r="DC38" s="75">
        <f t="shared" si="52"/>
        <v>0</v>
      </c>
      <c r="DD38" s="75">
        <f t="shared" si="53"/>
        <v>0</v>
      </c>
      <c r="DE38" s="75">
        <f t="shared" si="54"/>
        <v>0</v>
      </c>
      <c r="DF38" s="75">
        <f t="shared" si="55"/>
        <v>4038</v>
      </c>
      <c r="DG38" s="75">
        <f t="shared" si="56"/>
        <v>0</v>
      </c>
      <c r="DH38" s="75">
        <f t="shared" si="57"/>
        <v>0</v>
      </c>
      <c r="DI38" s="75">
        <f t="shared" si="58"/>
        <v>9186</v>
      </c>
      <c r="DJ38" s="75">
        <f t="shared" si="59"/>
        <v>22281</v>
      </c>
    </row>
    <row r="39" spans="1:114" s="50" customFormat="1" ht="12" customHeight="1">
      <c r="A39" s="53" t="s">
        <v>120</v>
      </c>
      <c r="B39" s="54" t="s">
        <v>200</v>
      </c>
      <c r="C39" s="53" t="s">
        <v>201</v>
      </c>
      <c r="D39" s="75">
        <f t="shared" si="6"/>
        <v>20973</v>
      </c>
      <c r="E39" s="75">
        <f t="shared" si="7"/>
        <v>0</v>
      </c>
      <c r="F39" s="75">
        <v>0</v>
      </c>
      <c r="G39" s="75">
        <v>0</v>
      </c>
      <c r="H39" s="75">
        <v>0</v>
      </c>
      <c r="I39" s="75">
        <v>0</v>
      </c>
      <c r="J39" s="76" t="s">
        <v>123</v>
      </c>
      <c r="K39" s="75">
        <v>0</v>
      </c>
      <c r="L39" s="75">
        <v>20973</v>
      </c>
      <c r="M39" s="75">
        <f t="shared" si="8"/>
        <v>22657</v>
      </c>
      <c r="N39" s="75">
        <f t="shared" si="9"/>
        <v>4408</v>
      </c>
      <c r="O39" s="75">
        <v>0</v>
      </c>
      <c r="P39" s="75">
        <v>0</v>
      </c>
      <c r="Q39" s="75">
        <v>0</v>
      </c>
      <c r="R39" s="75">
        <v>3648</v>
      </c>
      <c r="S39" s="76" t="s">
        <v>123</v>
      </c>
      <c r="T39" s="75">
        <v>760</v>
      </c>
      <c r="U39" s="75">
        <v>18249</v>
      </c>
      <c r="V39" s="75">
        <f t="shared" si="10"/>
        <v>43630</v>
      </c>
      <c r="W39" s="75">
        <f t="shared" si="11"/>
        <v>4408</v>
      </c>
      <c r="X39" s="75">
        <f t="shared" si="12"/>
        <v>0</v>
      </c>
      <c r="Y39" s="75">
        <f t="shared" si="13"/>
        <v>0</v>
      </c>
      <c r="Z39" s="75">
        <f t="shared" si="14"/>
        <v>0</v>
      </c>
      <c r="AA39" s="75">
        <f t="shared" si="15"/>
        <v>3648</v>
      </c>
      <c r="AB39" s="76" t="s">
        <v>123</v>
      </c>
      <c r="AC39" s="75">
        <f t="shared" si="16"/>
        <v>760</v>
      </c>
      <c r="AD39" s="75">
        <f t="shared" si="17"/>
        <v>39222</v>
      </c>
      <c r="AE39" s="75">
        <f t="shared" si="18"/>
        <v>1816</v>
      </c>
      <c r="AF39" s="75">
        <f t="shared" si="19"/>
        <v>1816</v>
      </c>
      <c r="AG39" s="75">
        <v>0</v>
      </c>
      <c r="AH39" s="75">
        <v>0</v>
      </c>
      <c r="AI39" s="75">
        <v>0</v>
      </c>
      <c r="AJ39" s="75">
        <v>1816</v>
      </c>
      <c r="AK39" s="75">
        <v>0</v>
      </c>
      <c r="AL39" s="75">
        <v>0</v>
      </c>
      <c r="AM39" s="75">
        <f t="shared" si="20"/>
        <v>15454</v>
      </c>
      <c r="AN39" s="75">
        <f t="shared" si="21"/>
        <v>2212</v>
      </c>
      <c r="AO39" s="75">
        <v>2212</v>
      </c>
      <c r="AP39" s="75">
        <v>0</v>
      </c>
      <c r="AQ39" s="75">
        <v>0</v>
      </c>
      <c r="AR39" s="75">
        <v>0</v>
      </c>
      <c r="AS39" s="75">
        <f t="shared" si="22"/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f t="shared" si="23"/>
        <v>13242</v>
      </c>
      <c r="AY39" s="75">
        <v>5040</v>
      </c>
      <c r="AZ39" s="75">
        <v>7889</v>
      </c>
      <c r="BA39" s="75">
        <v>0</v>
      </c>
      <c r="BB39" s="75">
        <v>313</v>
      </c>
      <c r="BC39" s="75">
        <v>0</v>
      </c>
      <c r="BD39" s="75">
        <v>0</v>
      </c>
      <c r="BE39" s="75">
        <v>3703</v>
      </c>
      <c r="BF39" s="75">
        <f t="shared" si="24"/>
        <v>20973</v>
      </c>
      <c r="BG39" s="75">
        <f t="shared" si="25"/>
        <v>16004</v>
      </c>
      <c r="BH39" s="75">
        <f t="shared" si="26"/>
        <v>16004</v>
      </c>
      <c r="BI39" s="75">
        <v>0</v>
      </c>
      <c r="BJ39" s="75">
        <v>0</v>
      </c>
      <c r="BK39" s="75">
        <v>0</v>
      </c>
      <c r="BL39" s="75">
        <v>16004</v>
      </c>
      <c r="BM39" s="75">
        <v>0</v>
      </c>
      <c r="BN39" s="75">
        <v>0</v>
      </c>
      <c r="BO39" s="75">
        <f t="shared" si="27"/>
        <v>4095</v>
      </c>
      <c r="BP39" s="75">
        <f t="shared" si="28"/>
        <v>89</v>
      </c>
      <c r="BQ39" s="75">
        <v>89</v>
      </c>
      <c r="BR39" s="75">
        <v>0</v>
      </c>
      <c r="BS39" s="75">
        <v>0</v>
      </c>
      <c r="BT39" s="75">
        <v>0</v>
      </c>
      <c r="BU39" s="75">
        <f t="shared" si="29"/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f t="shared" si="30"/>
        <v>4006</v>
      </c>
      <c r="CA39" s="75">
        <v>0</v>
      </c>
      <c r="CB39" s="75">
        <v>0</v>
      </c>
      <c r="CC39" s="75">
        <v>0</v>
      </c>
      <c r="CD39" s="75">
        <v>4006</v>
      </c>
      <c r="CE39" s="75">
        <v>0</v>
      </c>
      <c r="CF39" s="75">
        <v>0</v>
      </c>
      <c r="CG39" s="75">
        <v>2558</v>
      </c>
      <c r="CH39" s="75">
        <f t="shared" si="31"/>
        <v>22657</v>
      </c>
      <c r="CI39" s="75">
        <f t="shared" si="32"/>
        <v>17820</v>
      </c>
      <c r="CJ39" s="75">
        <f t="shared" si="33"/>
        <v>17820</v>
      </c>
      <c r="CK39" s="75">
        <f t="shared" si="34"/>
        <v>0</v>
      </c>
      <c r="CL39" s="75">
        <f t="shared" si="35"/>
        <v>0</v>
      </c>
      <c r="CM39" s="75">
        <f t="shared" si="36"/>
        <v>0</v>
      </c>
      <c r="CN39" s="75">
        <f t="shared" si="37"/>
        <v>17820</v>
      </c>
      <c r="CO39" s="75">
        <f t="shared" si="38"/>
        <v>0</v>
      </c>
      <c r="CP39" s="75">
        <f t="shared" si="39"/>
        <v>0</v>
      </c>
      <c r="CQ39" s="75">
        <f t="shared" si="40"/>
        <v>19549</v>
      </c>
      <c r="CR39" s="75">
        <f t="shared" si="41"/>
        <v>2301</v>
      </c>
      <c r="CS39" s="75">
        <f t="shared" si="42"/>
        <v>2301</v>
      </c>
      <c r="CT39" s="75">
        <f t="shared" si="43"/>
        <v>0</v>
      </c>
      <c r="CU39" s="75">
        <f t="shared" si="44"/>
        <v>0</v>
      </c>
      <c r="CV39" s="75">
        <f t="shared" si="45"/>
        <v>0</v>
      </c>
      <c r="CW39" s="75">
        <f t="shared" si="46"/>
        <v>0</v>
      </c>
      <c r="CX39" s="75">
        <f t="shared" si="47"/>
        <v>0</v>
      </c>
      <c r="CY39" s="75">
        <f t="shared" si="48"/>
        <v>0</v>
      </c>
      <c r="CZ39" s="75">
        <f t="shared" si="49"/>
        <v>0</v>
      </c>
      <c r="DA39" s="75">
        <f t="shared" si="50"/>
        <v>0</v>
      </c>
      <c r="DB39" s="75">
        <f t="shared" si="51"/>
        <v>17248</v>
      </c>
      <c r="DC39" s="75">
        <f t="shared" si="52"/>
        <v>5040</v>
      </c>
      <c r="DD39" s="75">
        <f t="shared" si="53"/>
        <v>7889</v>
      </c>
      <c r="DE39" s="75">
        <f t="shared" si="54"/>
        <v>0</v>
      </c>
      <c r="DF39" s="75">
        <f t="shared" si="55"/>
        <v>4319</v>
      </c>
      <c r="DG39" s="75">
        <f t="shared" si="56"/>
        <v>0</v>
      </c>
      <c r="DH39" s="75">
        <f t="shared" si="57"/>
        <v>0</v>
      </c>
      <c r="DI39" s="75">
        <f t="shared" si="58"/>
        <v>6261</v>
      </c>
      <c r="DJ39" s="75">
        <f t="shared" si="59"/>
        <v>43630</v>
      </c>
    </row>
    <row r="40" spans="1:114" s="50" customFormat="1" ht="12" customHeight="1">
      <c r="A40" s="53" t="s">
        <v>120</v>
      </c>
      <c r="B40" s="54" t="s">
        <v>202</v>
      </c>
      <c r="C40" s="53" t="s">
        <v>203</v>
      </c>
      <c r="D40" s="75">
        <f t="shared" si="6"/>
        <v>33339</v>
      </c>
      <c r="E40" s="75">
        <f t="shared" si="7"/>
        <v>0</v>
      </c>
      <c r="F40" s="75">
        <v>0</v>
      </c>
      <c r="G40" s="75">
        <v>0</v>
      </c>
      <c r="H40" s="75">
        <v>0</v>
      </c>
      <c r="I40" s="75">
        <v>0</v>
      </c>
      <c r="J40" s="76" t="s">
        <v>123</v>
      </c>
      <c r="K40" s="75">
        <v>0</v>
      </c>
      <c r="L40" s="75">
        <v>33339</v>
      </c>
      <c r="M40" s="75">
        <f t="shared" si="8"/>
        <v>3560</v>
      </c>
      <c r="N40" s="75">
        <f t="shared" si="9"/>
        <v>0</v>
      </c>
      <c r="O40" s="75">
        <v>0</v>
      </c>
      <c r="P40" s="75">
        <v>0</v>
      </c>
      <c r="Q40" s="75">
        <v>0</v>
      </c>
      <c r="R40" s="75">
        <v>0</v>
      </c>
      <c r="S40" s="76" t="s">
        <v>123</v>
      </c>
      <c r="T40" s="75">
        <v>0</v>
      </c>
      <c r="U40" s="75">
        <v>3560</v>
      </c>
      <c r="V40" s="75">
        <f t="shared" si="10"/>
        <v>36899</v>
      </c>
      <c r="W40" s="75">
        <f t="shared" si="11"/>
        <v>0</v>
      </c>
      <c r="X40" s="75">
        <f t="shared" si="12"/>
        <v>0</v>
      </c>
      <c r="Y40" s="75">
        <f t="shared" si="13"/>
        <v>0</v>
      </c>
      <c r="Z40" s="75">
        <f t="shared" si="14"/>
        <v>0</v>
      </c>
      <c r="AA40" s="75">
        <f t="shared" si="15"/>
        <v>0</v>
      </c>
      <c r="AB40" s="76" t="s">
        <v>123</v>
      </c>
      <c r="AC40" s="75">
        <f t="shared" si="16"/>
        <v>0</v>
      </c>
      <c r="AD40" s="75">
        <f t="shared" si="17"/>
        <v>36899</v>
      </c>
      <c r="AE40" s="75">
        <f t="shared" si="18"/>
        <v>0</v>
      </c>
      <c r="AF40" s="75">
        <f t="shared" si="19"/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f t="shared" si="20"/>
        <v>21206</v>
      </c>
      <c r="AN40" s="75">
        <f t="shared" si="21"/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f t="shared" si="22"/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f t="shared" si="23"/>
        <v>21206</v>
      </c>
      <c r="AY40" s="75">
        <v>4880</v>
      </c>
      <c r="AZ40" s="75">
        <v>4881</v>
      </c>
      <c r="BA40" s="75">
        <v>4881</v>
      </c>
      <c r="BB40" s="75">
        <v>6564</v>
      </c>
      <c r="BC40" s="75">
        <v>0</v>
      </c>
      <c r="BD40" s="75">
        <v>0</v>
      </c>
      <c r="BE40" s="75">
        <v>12133</v>
      </c>
      <c r="BF40" s="75">
        <f t="shared" si="24"/>
        <v>33339</v>
      </c>
      <c r="BG40" s="75">
        <f t="shared" si="25"/>
        <v>0</v>
      </c>
      <c r="BH40" s="75">
        <f t="shared" si="26"/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t="shared" si="27"/>
        <v>3560</v>
      </c>
      <c r="BP40" s="75">
        <f t="shared" si="28"/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t="shared" si="29"/>
        <v>0</v>
      </c>
      <c r="BV40" s="75">
        <v>0</v>
      </c>
      <c r="BW40" s="75">
        <v>0</v>
      </c>
      <c r="BX40" s="75">
        <v>0</v>
      </c>
      <c r="BY40" s="75">
        <v>3200</v>
      </c>
      <c r="BZ40" s="75">
        <f t="shared" si="30"/>
        <v>360</v>
      </c>
      <c r="CA40" s="75">
        <v>120</v>
      </c>
      <c r="CB40" s="75">
        <v>120</v>
      </c>
      <c r="CC40" s="75">
        <v>120</v>
      </c>
      <c r="CD40" s="75">
        <v>0</v>
      </c>
      <c r="CE40" s="75">
        <v>0</v>
      </c>
      <c r="CF40" s="75">
        <v>0</v>
      </c>
      <c r="CG40" s="75">
        <v>0</v>
      </c>
      <c r="CH40" s="75">
        <f t="shared" si="31"/>
        <v>3560</v>
      </c>
      <c r="CI40" s="75">
        <f t="shared" si="32"/>
        <v>0</v>
      </c>
      <c r="CJ40" s="75">
        <f t="shared" si="33"/>
        <v>0</v>
      </c>
      <c r="CK40" s="75">
        <f t="shared" si="34"/>
        <v>0</v>
      </c>
      <c r="CL40" s="75">
        <f t="shared" si="35"/>
        <v>0</v>
      </c>
      <c r="CM40" s="75">
        <f t="shared" si="36"/>
        <v>0</v>
      </c>
      <c r="CN40" s="75">
        <f t="shared" si="37"/>
        <v>0</v>
      </c>
      <c r="CO40" s="75">
        <f t="shared" si="38"/>
        <v>0</v>
      </c>
      <c r="CP40" s="75">
        <f t="shared" si="39"/>
        <v>0</v>
      </c>
      <c r="CQ40" s="75">
        <f t="shared" si="40"/>
        <v>24766</v>
      </c>
      <c r="CR40" s="75">
        <f t="shared" si="41"/>
        <v>0</v>
      </c>
      <c r="CS40" s="75">
        <f t="shared" si="42"/>
        <v>0</v>
      </c>
      <c r="CT40" s="75">
        <f t="shared" si="43"/>
        <v>0</v>
      </c>
      <c r="CU40" s="75">
        <f t="shared" si="44"/>
        <v>0</v>
      </c>
      <c r="CV40" s="75">
        <f t="shared" si="45"/>
        <v>0</v>
      </c>
      <c r="CW40" s="75">
        <f t="shared" si="46"/>
        <v>0</v>
      </c>
      <c r="CX40" s="75">
        <f t="shared" si="47"/>
        <v>0</v>
      </c>
      <c r="CY40" s="75">
        <f t="shared" si="48"/>
        <v>0</v>
      </c>
      <c r="CZ40" s="75">
        <f t="shared" si="49"/>
        <v>0</v>
      </c>
      <c r="DA40" s="75">
        <f t="shared" si="50"/>
        <v>3200</v>
      </c>
      <c r="DB40" s="75">
        <f t="shared" si="51"/>
        <v>21566</v>
      </c>
      <c r="DC40" s="75">
        <f t="shared" si="52"/>
        <v>5000</v>
      </c>
      <c r="DD40" s="75">
        <f t="shared" si="53"/>
        <v>5001</v>
      </c>
      <c r="DE40" s="75">
        <f t="shared" si="54"/>
        <v>5001</v>
      </c>
      <c r="DF40" s="75">
        <f t="shared" si="55"/>
        <v>6564</v>
      </c>
      <c r="DG40" s="75">
        <f t="shared" si="56"/>
        <v>0</v>
      </c>
      <c r="DH40" s="75">
        <f t="shared" si="57"/>
        <v>0</v>
      </c>
      <c r="DI40" s="75">
        <f t="shared" si="58"/>
        <v>12133</v>
      </c>
      <c r="DJ40" s="75">
        <f t="shared" si="59"/>
        <v>36899</v>
      </c>
    </row>
    <row r="41" spans="1:114" s="50" customFormat="1" ht="12" customHeight="1">
      <c r="A41" s="53" t="s">
        <v>120</v>
      </c>
      <c r="B41" s="54" t="s">
        <v>204</v>
      </c>
      <c r="C41" s="53" t="s">
        <v>205</v>
      </c>
      <c r="D41" s="75">
        <f t="shared" si="6"/>
        <v>207298</v>
      </c>
      <c r="E41" s="75">
        <f t="shared" si="7"/>
        <v>183128</v>
      </c>
      <c r="F41" s="75">
        <v>93628</v>
      </c>
      <c r="G41" s="75">
        <v>0</v>
      </c>
      <c r="H41" s="75">
        <v>89500</v>
      </c>
      <c r="I41" s="75">
        <v>0</v>
      </c>
      <c r="J41" s="76" t="s">
        <v>123</v>
      </c>
      <c r="K41" s="75">
        <v>0</v>
      </c>
      <c r="L41" s="75">
        <v>24170</v>
      </c>
      <c r="M41" s="75">
        <f t="shared" si="8"/>
        <v>0</v>
      </c>
      <c r="N41" s="75">
        <f t="shared" si="9"/>
        <v>0</v>
      </c>
      <c r="O41" s="75">
        <v>0</v>
      </c>
      <c r="P41" s="75">
        <v>0</v>
      </c>
      <c r="Q41" s="75">
        <v>0</v>
      </c>
      <c r="R41" s="75">
        <v>0</v>
      </c>
      <c r="S41" s="76" t="s">
        <v>123</v>
      </c>
      <c r="T41" s="75">
        <v>0</v>
      </c>
      <c r="U41" s="75">
        <v>0</v>
      </c>
      <c r="V41" s="75">
        <f t="shared" si="10"/>
        <v>207298</v>
      </c>
      <c r="W41" s="75">
        <f t="shared" si="11"/>
        <v>183128</v>
      </c>
      <c r="X41" s="75">
        <f t="shared" si="12"/>
        <v>93628</v>
      </c>
      <c r="Y41" s="75">
        <f t="shared" si="13"/>
        <v>0</v>
      </c>
      <c r="Z41" s="75">
        <f t="shared" si="14"/>
        <v>89500</v>
      </c>
      <c r="AA41" s="75">
        <f t="shared" si="15"/>
        <v>0</v>
      </c>
      <c r="AB41" s="76" t="s">
        <v>123</v>
      </c>
      <c r="AC41" s="75">
        <f t="shared" si="16"/>
        <v>0</v>
      </c>
      <c r="AD41" s="75">
        <f t="shared" si="17"/>
        <v>24170</v>
      </c>
      <c r="AE41" s="75">
        <f t="shared" si="18"/>
        <v>187950</v>
      </c>
      <c r="AF41" s="75">
        <f t="shared" si="19"/>
        <v>187950</v>
      </c>
      <c r="AG41" s="75">
        <v>0</v>
      </c>
      <c r="AH41" s="75">
        <v>187950</v>
      </c>
      <c r="AI41" s="75">
        <v>0</v>
      </c>
      <c r="AJ41" s="75">
        <v>0</v>
      </c>
      <c r="AK41" s="75">
        <v>0</v>
      </c>
      <c r="AL41" s="75">
        <v>0</v>
      </c>
      <c r="AM41" s="75">
        <f t="shared" si="20"/>
        <v>7202</v>
      </c>
      <c r="AN41" s="75">
        <f t="shared" si="21"/>
        <v>3885</v>
      </c>
      <c r="AO41" s="75">
        <v>3885</v>
      </c>
      <c r="AP41" s="75">
        <v>0</v>
      </c>
      <c r="AQ41" s="75">
        <v>0</v>
      </c>
      <c r="AR41" s="75">
        <v>0</v>
      </c>
      <c r="AS41" s="75">
        <f t="shared" si="22"/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f t="shared" si="23"/>
        <v>3317</v>
      </c>
      <c r="AY41" s="75">
        <v>0</v>
      </c>
      <c r="AZ41" s="75">
        <v>0</v>
      </c>
      <c r="BA41" s="75">
        <v>0</v>
      </c>
      <c r="BB41" s="75">
        <v>3317</v>
      </c>
      <c r="BC41" s="75">
        <v>0</v>
      </c>
      <c r="BD41" s="75">
        <v>0</v>
      </c>
      <c r="BE41" s="75">
        <v>12146</v>
      </c>
      <c r="BF41" s="75">
        <f t="shared" si="24"/>
        <v>207298</v>
      </c>
      <c r="BG41" s="75">
        <f t="shared" si="25"/>
        <v>0</v>
      </c>
      <c r="BH41" s="75">
        <f t="shared" si="26"/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0</v>
      </c>
      <c r="BO41" s="75">
        <f t="shared" si="27"/>
        <v>0</v>
      </c>
      <c r="BP41" s="75">
        <f t="shared" si="28"/>
        <v>0</v>
      </c>
      <c r="BQ41" s="75">
        <v>0</v>
      </c>
      <c r="BR41" s="75">
        <v>0</v>
      </c>
      <c r="BS41" s="75">
        <v>0</v>
      </c>
      <c r="BT41" s="75">
        <v>0</v>
      </c>
      <c r="BU41" s="75">
        <f t="shared" si="29"/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f t="shared" si="30"/>
        <v>0</v>
      </c>
      <c r="CA41" s="75">
        <v>0</v>
      </c>
      <c r="CB41" s="75">
        <v>0</v>
      </c>
      <c r="CC41" s="75">
        <v>0</v>
      </c>
      <c r="CD41" s="75">
        <v>0</v>
      </c>
      <c r="CE41" s="75">
        <v>0</v>
      </c>
      <c r="CF41" s="75">
        <v>0</v>
      </c>
      <c r="CG41" s="75">
        <v>0</v>
      </c>
      <c r="CH41" s="75">
        <f t="shared" si="31"/>
        <v>0</v>
      </c>
      <c r="CI41" s="75">
        <f t="shared" si="32"/>
        <v>187950</v>
      </c>
      <c r="CJ41" s="75">
        <f t="shared" si="33"/>
        <v>187950</v>
      </c>
      <c r="CK41" s="75">
        <f t="shared" si="34"/>
        <v>0</v>
      </c>
      <c r="CL41" s="75">
        <f t="shared" si="35"/>
        <v>187950</v>
      </c>
      <c r="CM41" s="75">
        <f t="shared" si="36"/>
        <v>0</v>
      </c>
      <c r="CN41" s="75">
        <f t="shared" si="37"/>
        <v>0</v>
      </c>
      <c r="CO41" s="75">
        <f t="shared" si="38"/>
        <v>0</v>
      </c>
      <c r="CP41" s="75">
        <f t="shared" si="39"/>
        <v>0</v>
      </c>
      <c r="CQ41" s="75">
        <f t="shared" si="40"/>
        <v>7202</v>
      </c>
      <c r="CR41" s="75">
        <f t="shared" si="41"/>
        <v>3885</v>
      </c>
      <c r="CS41" s="75">
        <f t="shared" si="42"/>
        <v>3885</v>
      </c>
      <c r="CT41" s="75">
        <f t="shared" si="43"/>
        <v>0</v>
      </c>
      <c r="CU41" s="75">
        <f t="shared" si="44"/>
        <v>0</v>
      </c>
      <c r="CV41" s="75">
        <f t="shared" si="45"/>
        <v>0</v>
      </c>
      <c r="CW41" s="75">
        <f t="shared" si="46"/>
        <v>0</v>
      </c>
      <c r="CX41" s="75">
        <f t="shared" si="47"/>
        <v>0</v>
      </c>
      <c r="CY41" s="75">
        <f t="shared" si="48"/>
        <v>0</v>
      </c>
      <c r="CZ41" s="75">
        <f t="shared" si="49"/>
        <v>0</v>
      </c>
      <c r="DA41" s="75">
        <f t="shared" si="50"/>
        <v>0</v>
      </c>
      <c r="DB41" s="75">
        <f t="shared" si="51"/>
        <v>3317</v>
      </c>
      <c r="DC41" s="75">
        <f t="shared" si="52"/>
        <v>0</v>
      </c>
      <c r="DD41" s="75">
        <f t="shared" si="53"/>
        <v>0</v>
      </c>
      <c r="DE41" s="75">
        <f t="shared" si="54"/>
        <v>0</v>
      </c>
      <c r="DF41" s="75">
        <f t="shared" si="55"/>
        <v>3317</v>
      </c>
      <c r="DG41" s="75">
        <f t="shared" si="56"/>
        <v>0</v>
      </c>
      <c r="DH41" s="75">
        <f t="shared" si="57"/>
        <v>0</v>
      </c>
      <c r="DI41" s="75">
        <f t="shared" si="58"/>
        <v>12146</v>
      </c>
      <c r="DJ41" s="75">
        <f t="shared" si="59"/>
        <v>207298</v>
      </c>
    </row>
    <row r="42" spans="1:114" s="50" customFormat="1" ht="12" customHeight="1">
      <c r="A42" s="53" t="s">
        <v>120</v>
      </c>
      <c r="B42" s="54" t="s">
        <v>206</v>
      </c>
      <c r="C42" s="53" t="s">
        <v>207</v>
      </c>
      <c r="D42" s="75">
        <f t="shared" si="6"/>
        <v>32345</v>
      </c>
      <c r="E42" s="75">
        <f t="shared" si="7"/>
        <v>0</v>
      </c>
      <c r="F42" s="75">
        <v>0</v>
      </c>
      <c r="G42" s="75">
        <v>0</v>
      </c>
      <c r="H42" s="75">
        <v>0</v>
      </c>
      <c r="I42" s="75">
        <v>0</v>
      </c>
      <c r="J42" s="76" t="s">
        <v>123</v>
      </c>
      <c r="K42" s="75">
        <v>0</v>
      </c>
      <c r="L42" s="75">
        <v>32345</v>
      </c>
      <c r="M42" s="75">
        <f t="shared" si="8"/>
        <v>0</v>
      </c>
      <c r="N42" s="75">
        <f t="shared" si="9"/>
        <v>0</v>
      </c>
      <c r="O42" s="75">
        <v>0</v>
      </c>
      <c r="P42" s="75">
        <v>0</v>
      </c>
      <c r="Q42" s="75">
        <v>0</v>
      </c>
      <c r="R42" s="75">
        <v>0</v>
      </c>
      <c r="S42" s="76" t="s">
        <v>123</v>
      </c>
      <c r="T42" s="75">
        <v>0</v>
      </c>
      <c r="U42" s="75">
        <v>0</v>
      </c>
      <c r="V42" s="75">
        <f t="shared" si="10"/>
        <v>32345</v>
      </c>
      <c r="W42" s="75">
        <f t="shared" si="11"/>
        <v>0</v>
      </c>
      <c r="X42" s="75">
        <f t="shared" si="12"/>
        <v>0</v>
      </c>
      <c r="Y42" s="75">
        <f t="shared" si="13"/>
        <v>0</v>
      </c>
      <c r="Z42" s="75">
        <f t="shared" si="14"/>
        <v>0</v>
      </c>
      <c r="AA42" s="75">
        <f t="shared" si="15"/>
        <v>0</v>
      </c>
      <c r="AB42" s="76" t="s">
        <v>123</v>
      </c>
      <c r="AC42" s="75">
        <f t="shared" si="16"/>
        <v>0</v>
      </c>
      <c r="AD42" s="75">
        <f t="shared" si="17"/>
        <v>32345</v>
      </c>
      <c r="AE42" s="75">
        <f t="shared" si="18"/>
        <v>0</v>
      </c>
      <c r="AF42" s="75">
        <f t="shared" si="19"/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f t="shared" si="20"/>
        <v>32345</v>
      </c>
      <c r="AN42" s="75">
        <f t="shared" si="21"/>
        <v>4854</v>
      </c>
      <c r="AO42" s="75">
        <v>4854</v>
      </c>
      <c r="AP42" s="75">
        <v>0</v>
      </c>
      <c r="AQ42" s="75">
        <v>0</v>
      </c>
      <c r="AR42" s="75">
        <v>0</v>
      </c>
      <c r="AS42" s="75">
        <f t="shared" si="22"/>
        <v>25076</v>
      </c>
      <c r="AT42" s="75">
        <v>0</v>
      </c>
      <c r="AU42" s="75">
        <v>25076</v>
      </c>
      <c r="AV42" s="75">
        <v>0</v>
      </c>
      <c r="AW42" s="75">
        <v>0</v>
      </c>
      <c r="AX42" s="75">
        <f t="shared" si="23"/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2415</v>
      </c>
      <c r="BE42" s="75">
        <v>0</v>
      </c>
      <c r="BF42" s="75">
        <f t="shared" si="24"/>
        <v>32345</v>
      </c>
      <c r="BG42" s="75">
        <f t="shared" si="25"/>
        <v>0</v>
      </c>
      <c r="BH42" s="75">
        <f t="shared" si="26"/>
        <v>0</v>
      </c>
      <c r="BI42" s="75">
        <v>0</v>
      </c>
      <c r="BJ42" s="75">
        <v>0</v>
      </c>
      <c r="BK42" s="75">
        <v>0</v>
      </c>
      <c r="BL42" s="75">
        <v>0</v>
      </c>
      <c r="BM42" s="75">
        <v>0</v>
      </c>
      <c r="BN42" s="75">
        <v>0</v>
      </c>
      <c r="BO42" s="75">
        <f t="shared" si="27"/>
        <v>0</v>
      </c>
      <c r="BP42" s="75">
        <f t="shared" si="28"/>
        <v>0</v>
      </c>
      <c r="BQ42" s="75">
        <v>0</v>
      </c>
      <c r="BR42" s="75">
        <v>0</v>
      </c>
      <c r="BS42" s="75">
        <v>0</v>
      </c>
      <c r="BT42" s="75">
        <v>0</v>
      </c>
      <c r="BU42" s="75">
        <f t="shared" si="29"/>
        <v>0</v>
      </c>
      <c r="BV42" s="75">
        <v>0</v>
      </c>
      <c r="BW42" s="75">
        <v>0</v>
      </c>
      <c r="BX42" s="75">
        <v>0</v>
      </c>
      <c r="BY42" s="75">
        <v>0</v>
      </c>
      <c r="BZ42" s="75">
        <f t="shared" si="30"/>
        <v>0</v>
      </c>
      <c r="CA42" s="75">
        <v>0</v>
      </c>
      <c r="CB42" s="75">
        <v>0</v>
      </c>
      <c r="CC42" s="75">
        <v>0</v>
      </c>
      <c r="CD42" s="75">
        <v>0</v>
      </c>
      <c r="CE42" s="75">
        <v>0</v>
      </c>
      <c r="CF42" s="75">
        <v>0</v>
      </c>
      <c r="CG42" s="75">
        <v>0</v>
      </c>
      <c r="CH42" s="75">
        <f t="shared" si="31"/>
        <v>0</v>
      </c>
      <c r="CI42" s="75">
        <f t="shared" si="32"/>
        <v>0</v>
      </c>
      <c r="CJ42" s="75">
        <f t="shared" si="33"/>
        <v>0</v>
      </c>
      <c r="CK42" s="75">
        <f t="shared" si="34"/>
        <v>0</v>
      </c>
      <c r="CL42" s="75">
        <f t="shared" si="35"/>
        <v>0</v>
      </c>
      <c r="CM42" s="75">
        <f t="shared" si="36"/>
        <v>0</v>
      </c>
      <c r="CN42" s="75">
        <f t="shared" si="37"/>
        <v>0</v>
      </c>
      <c r="CO42" s="75">
        <f t="shared" si="38"/>
        <v>0</v>
      </c>
      <c r="CP42" s="75">
        <f t="shared" si="39"/>
        <v>0</v>
      </c>
      <c r="CQ42" s="75">
        <f t="shared" si="40"/>
        <v>32345</v>
      </c>
      <c r="CR42" s="75">
        <f t="shared" si="41"/>
        <v>4854</v>
      </c>
      <c r="CS42" s="75">
        <f t="shared" si="42"/>
        <v>4854</v>
      </c>
      <c r="CT42" s="75">
        <f t="shared" si="43"/>
        <v>0</v>
      </c>
      <c r="CU42" s="75">
        <f t="shared" si="44"/>
        <v>0</v>
      </c>
      <c r="CV42" s="75">
        <f t="shared" si="45"/>
        <v>0</v>
      </c>
      <c r="CW42" s="75">
        <f t="shared" si="46"/>
        <v>25076</v>
      </c>
      <c r="CX42" s="75">
        <f t="shared" si="47"/>
        <v>0</v>
      </c>
      <c r="CY42" s="75">
        <f t="shared" si="48"/>
        <v>25076</v>
      </c>
      <c r="CZ42" s="75">
        <f t="shared" si="49"/>
        <v>0</v>
      </c>
      <c r="DA42" s="75">
        <f t="shared" si="50"/>
        <v>0</v>
      </c>
      <c r="DB42" s="75">
        <f t="shared" si="51"/>
        <v>0</v>
      </c>
      <c r="DC42" s="75">
        <f t="shared" si="52"/>
        <v>0</v>
      </c>
      <c r="DD42" s="75">
        <f t="shared" si="53"/>
        <v>0</v>
      </c>
      <c r="DE42" s="75">
        <f t="shared" si="54"/>
        <v>0</v>
      </c>
      <c r="DF42" s="75">
        <f t="shared" si="55"/>
        <v>0</v>
      </c>
      <c r="DG42" s="75">
        <f t="shared" si="56"/>
        <v>0</v>
      </c>
      <c r="DH42" s="75">
        <f t="shared" si="57"/>
        <v>2415</v>
      </c>
      <c r="DI42" s="75">
        <f t="shared" si="58"/>
        <v>0</v>
      </c>
      <c r="DJ42" s="75">
        <f t="shared" si="59"/>
        <v>32345</v>
      </c>
    </row>
    <row r="43" spans="1:114" s="50" customFormat="1" ht="12" customHeight="1">
      <c r="A43" s="53" t="s">
        <v>120</v>
      </c>
      <c r="B43" s="54" t="s">
        <v>208</v>
      </c>
      <c r="C43" s="53" t="s">
        <v>209</v>
      </c>
      <c r="D43" s="75">
        <f t="shared" si="6"/>
        <v>255247</v>
      </c>
      <c r="E43" s="75">
        <f t="shared" si="7"/>
        <v>244918</v>
      </c>
      <c r="F43" s="75">
        <v>102518</v>
      </c>
      <c r="G43" s="75">
        <v>0</v>
      </c>
      <c r="H43" s="75">
        <v>142400</v>
      </c>
      <c r="I43" s="75">
        <v>0</v>
      </c>
      <c r="J43" s="76" t="s">
        <v>123</v>
      </c>
      <c r="K43" s="75">
        <v>0</v>
      </c>
      <c r="L43" s="75">
        <v>10329</v>
      </c>
      <c r="M43" s="75">
        <f t="shared" si="8"/>
        <v>0</v>
      </c>
      <c r="N43" s="75">
        <f t="shared" si="9"/>
        <v>0</v>
      </c>
      <c r="O43" s="75">
        <v>0</v>
      </c>
      <c r="P43" s="75">
        <v>0</v>
      </c>
      <c r="Q43" s="75">
        <v>0</v>
      </c>
      <c r="R43" s="75">
        <v>0</v>
      </c>
      <c r="S43" s="76" t="s">
        <v>123</v>
      </c>
      <c r="T43" s="75">
        <v>0</v>
      </c>
      <c r="U43" s="75">
        <v>0</v>
      </c>
      <c r="V43" s="75">
        <f t="shared" si="10"/>
        <v>255247</v>
      </c>
      <c r="W43" s="75">
        <f t="shared" si="11"/>
        <v>244918</v>
      </c>
      <c r="X43" s="75">
        <f t="shared" si="12"/>
        <v>102518</v>
      </c>
      <c r="Y43" s="75">
        <f t="shared" si="13"/>
        <v>0</v>
      </c>
      <c r="Z43" s="75">
        <f t="shared" si="14"/>
        <v>142400</v>
      </c>
      <c r="AA43" s="75">
        <f t="shared" si="15"/>
        <v>0</v>
      </c>
      <c r="AB43" s="76" t="s">
        <v>123</v>
      </c>
      <c r="AC43" s="75">
        <f t="shared" si="16"/>
        <v>0</v>
      </c>
      <c r="AD43" s="75">
        <f t="shared" si="17"/>
        <v>10329</v>
      </c>
      <c r="AE43" s="75">
        <f t="shared" si="18"/>
        <v>244649</v>
      </c>
      <c r="AF43" s="75">
        <f t="shared" si="19"/>
        <v>228514</v>
      </c>
      <c r="AG43" s="75">
        <v>0</v>
      </c>
      <c r="AH43" s="75">
        <v>228514</v>
      </c>
      <c r="AI43" s="75">
        <v>0</v>
      </c>
      <c r="AJ43" s="75">
        <v>0</v>
      </c>
      <c r="AK43" s="75">
        <v>16135</v>
      </c>
      <c r="AL43" s="75">
        <v>0</v>
      </c>
      <c r="AM43" s="75">
        <f t="shared" si="20"/>
        <v>6599</v>
      </c>
      <c r="AN43" s="75">
        <f t="shared" si="21"/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f t="shared" si="22"/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f t="shared" si="23"/>
        <v>6599</v>
      </c>
      <c r="AY43" s="75">
        <v>0</v>
      </c>
      <c r="AZ43" s="75">
        <v>3187</v>
      </c>
      <c r="BA43" s="75">
        <v>1207</v>
      </c>
      <c r="BB43" s="75">
        <v>2205</v>
      </c>
      <c r="BC43" s="75">
        <v>0</v>
      </c>
      <c r="BD43" s="75">
        <v>0</v>
      </c>
      <c r="BE43" s="75">
        <v>3999</v>
      </c>
      <c r="BF43" s="75">
        <f t="shared" si="24"/>
        <v>255247</v>
      </c>
      <c r="BG43" s="75">
        <f t="shared" si="25"/>
        <v>0</v>
      </c>
      <c r="BH43" s="75">
        <f t="shared" si="26"/>
        <v>0</v>
      </c>
      <c r="BI43" s="75">
        <v>0</v>
      </c>
      <c r="BJ43" s="75">
        <v>0</v>
      </c>
      <c r="BK43" s="75">
        <v>0</v>
      </c>
      <c r="BL43" s="75">
        <v>0</v>
      </c>
      <c r="BM43" s="75">
        <v>0</v>
      </c>
      <c r="BN43" s="75">
        <v>0</v>
      </c>
      <c r="BO43" s="75">
        <f t="shared" si="27"/>
        <v>0</v>
      </c>
      <c r="BP43" s="75">
        <f t="shared" si="28"/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f t="shared" si="29"/>
        <v>0</v>
      </c>
      <c r="BV43" s="75">
        <v>0</v>
      </c>
      <c r="BW43" s="75">
        <v>0</v>
      </c>
      <c r="BX43" s="75">
        <v>0</v>
      </c>
      <c r="BY43" s="75">
        <v>0</v>
      </c>
      <c r="BZ43" s="75">
        <f t="shared" si="30"/>
        <v>0</v>
      </c>
      <c r="CA43" s="75">
        <v>0</v>
      </c>
      <c r="CB43" s="75">
        <v>0</v>
      </c>
      <c r="CC43" s="75">
        <v>0</v>
      </c>
      <c r="CD43" s="75">
        <v>0</v>
      </c>
      <c r="CE43" s="75">
        <v>0</v>
      </c>
      <c r="CF43" s="75">
        <v>0</v>
      </c>
      <c r="CG43" s="75">
        <v>0</v>
      </c>
      <c r="CH43" s="75">
        <f t="shared" si="31"/>
        <v>0</v>
      </c>
      <c r="CI43" s="75">
        <f t="shared" si="32"/>
        <v>244649</v>
      </c>
      <c r="CJ43" s="75">
        <f t="shared" si="33"/>
        <v>228514</v>
      </c>
      <c r="CK43" s="75">
        <f t="shared" si="34"/>
        <v>0</v>
      </c>
      <c r="CL43" s="75">
        <f t="shared" si="35"/>
        <v>228514</v>
      </c>
      <c r="CM43" s="75">
        <f t="shared" si="36"/>
        <v>0</v>
      </c>
      <c r="CN43" s="75">
        <f t="shared" si="37"/>
        <v>0</v>
      </c>
      <c r="CO43" s="75">
        <f t="shared" si="38"/>
        <v>16135</v>
      </c>
      <c r="CP43" s="75">
        <f t="shared" si="39"/>
        <v>0</v>
      </c>
      <c r="CQ43" s="75">
        <f t="shared" si="40"/>
        <v>6599</v>
      </c>
      <c r="CR43" s="75">
        <f t="shared" si="41"/>
        <v>0</v>
      </c>
      <c r="CS43" s="75">
        <f t="shared" si="42"/>
        <v>0</v>
      </c>
      <c r="CT43" s="75">
        <f t="shared" si="43"/>
        <v>0</v>
      </c>
      <c r="CU43" s="75">
        <f t="shared" si="44"/>
        <v>0</v>
      </c>
      <c r="CV43" s="75">
        <f t="shared" si="45"/>
        <v>0</v>
      </c>
      <c r="CW43" s="75">
        <f t="shared" si="46"/>
        <v>0</v>
      </c>
      <c r="CX43" s="75">
        <f t="shared" si="47"/>
        <v>0</v>
      </c>
      <c r="CY43" s="75">
        <f t="shared" si="48"/>
        <v>0</v>
      </c>
      <c r="CZ43" s="75">
        <f t="shared" si="49"/>
        <v>0</v>
      </c>
      <c r="DA43" s="75">
        <f t="shared" si="50"/>
        <v>0</v>
      </c>
      <c r="DB43" s="75">
        <f t="shared" si="51"/>
        <v>6599</v>
      </c>
      <c r="DC43" s="75">
        <f t="shared" si="52"/>
        <v>0</v>
      </c>
      <c r="DD43" s="75">
        <f t="shared" si="53"/>
        <v>3187</v>
      </c>
      <c r="DE43" s="75">
        <f t="shared" si="54"/>
        <v>1207</v>
      </c>
      <c r="DF43" s="75">
        <f t="shared" si="55"/>
        <v>2205</v>
      </c>
      <c r="DG43" s="75">
        <f t="shared" si="56"/>
        <v>0</v>
      </c>
      <c r="DH43" s="75">
        <f t="shared" si="57"/>
        <v>0</v>
      </c>
      <c r="DI43" s="75">
        <f t="shared" si="58"/>
        <v>3999</v>
      </c>
      <c r="DJ43" s="75">
        <f t="shared" si="59"/>
        <v>255247</v>
      </c>
    </row>
    <row r="44" spans="1:114" s="50" customFormat="1" ht="12" customHeight="1">
      <c r="A44" s="53" t="s">
        <v>120</v>
      </c>
      <c r="B44" s="54" t="s">
        <v>210</v>
      </c>
      <c r="C44" s="53" t="s">
        <v>211</v>
      </c>
      <c r="D44" s="75">
        <f t="shared" si="6"/>
        <v>122446</v>
      </c>
      <c r="E44" s="75">
        <f t="shared" si="7"/>
        <v>19054</v>
      </c>
      <c r="F44" s="75">
        <v>0</v>
      </c>
      <c r="G44" s="75">
        <v>0</v>
      </c>
      <c r="H44" s="75">
        <v>0</v>
      </c>
      <c r="I44" s="75">
        <v>4013</v>
      </c>
      <c r="J44" s="76" t="s">
        <v>123</v>
      </c>
      <c r="K44" s="75">
        <v>15041</v>
      </c>
      <c r="L44" s="75">
        <v>103392</v>
      </c>
      <c r="M44" s="75">
        <f t="shared" si="8"/>
        <v>0</v>
      </c>
      <c r="N44" s="75">
        <f t="shared" si="9"/>
        <v>0</v>
      </c>
      <c r="O44" s="75">
        <v>0</v>
      </c>
      <c r="P44" s="75">
        <v>0</v>
      </c>
      <c r="Q44" s="75">
        <v>0</v>
      </c>
      <c r="R44" s="75">
        <v>0</v>
      </c>
      <c r="S44" s="76" t="s">
        <v>123</v>
      </c>
      <c r="T44" s="75">
        <v>0</v>
      </c>
      <c r="U44" s="75">
        <v>0</v>
      </c>
      <c r="V44" s="75">
        <f t="shared" si="10"/>
        <v>122446</v>
      </c>
      <c r="W44" s="75">
        <f t="shared" si="11"/>
        <v>19054</v>
      </c>
      <c r="X44" s="75">
        <f t="shared" si="12"/>
        <v>0</v>
      </c>
      <c r="Y44" s="75">
        <f t="shared" si="13"/>
        <v>0</v>
      </c>
      <c r="Z44" s="75">
        <f t="shared" si="14"/>
        <v>0</v>
      </c>
      <c r="AA44" s="75">
        <f t="shared" si="15"/>
        <v>4013</v>
      </c>
      <c r="AB44" s="76" t="s">
        <v>123</v>
      </c>
      <c r="AC44" s="75">
        <f t="shared" si="16"/>
        <v>15041</v>
      </c>
      <c r="AD44" s="75">
        <f t="shared" si="17"/>
        <v>103392</v>
      </c>
      <c r="AE44" s="75">
        <f t="shared" si="18"/>
        <v>0</v>
      </c>
      <c r="AF44" s="75">
        <f t="shared" si="19"/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f t="shared" si="20"/>
        <v>122446</v>
      </c>
      <c r="AN44" s="75">
        <f t="shared" si="21"/>
        <v>44731</v>
      </c>
      <c r="AO44" s="75">
        <v>8428</v>
      </c>
      <c r="AP44" s="75">
        <v>0</v>
      </c>
      <c r="AQ44" s="75">
        <v>36303</v>
      </c>
      <c r="AR44" s="75">
        <v>0</v>
      </c>
      <c r="AS44" s="75">
        <f t="shared" si="22"/>
        <v>58993</v>
      </c>
      <c r="AT44" s="75">
        <v>7086</v>
      </c>
      <c r="AU44" s="75">
        <v>51907</v>
      </c>
      <c r="AV44" s="75">
        <v>0</v>
      </c>
      <c r="AW44" s="75">
        <v>0</v>
      </c>
      <c r="AX44" s="75">
        <f t="shared" si="23"/>
        <v>18722</v>
      </c>
      <c r="AY44" s="75">
        <v>17952</v>
      </c>
      <c r="AZ44" s="75">
        <v>770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f t="shared" si="24"/>
        <v>122446</v>
      </c>
      <c r="BG44" s="75">
        <f t="shared" si="25"/>
        <v>0</v>
      </c>
      <c r="BH44" s="75">
        <f t="shared" si="26"/>
        <v>0</v>
      </c>
      <c r="BI44" s="75">
        <v>0</v>
      </c>
      <c r="BJ44" s="75">
        <v>0</v>
      </c>
      <c r="BK44" s="75">
        <v>0</v>
      </c>
      <c r="BL44" s="75">
        <v>0</v>
      </c>
      <c r="BM44" s="75">
        <v>0</v>
      </c>
      <c r="BN44" s="75">
        <v>0</v>
      </c>
      <c r="BO44" s="75">
        <f t="shared" si="27"/>
        <v>0</v>
      </c>
      <c r="BP44" s="75">
        <f t="shared" si="28"/>
        <v>0</v>
      </c>
      <c r="BQ44" s="75">
        <v>0</v>
      </c>
      <c r="BR44" s="75">
        <v>0</v>
      </c>
      <c r="BS44" s="75">
        <v>0</v>
      </c>
      <c r="BT44" s="75">
        <v>0</v>
      </c>
      <c r="BU44" s="75">
        <f t="shared" si="29"/>
        <v>0</v>
      </c>
      <c r="BV44" s="75">
        <v>0</v>
      </c>
      <c r="BW44" s="75">
        <v>0</v>
      </c>
      <c r="BX44" s="75">
        <v>0</v>
      </c>
      <c r="BY44" s="75">
        <v>0</v>
      </c>
      <c r="BZ44" s="75">
        <f t="shared" si="30"/>
        <v>0</v>
      </c>
      <c r="CA44" s="75">
        <v>0</v>
      </c>
      <c r="CB44" s="75">
        <v>0</v>
      </c>
      <c r="CC44" s="75">
        <v>0</v>
      </c>
      <c r="CD44" s="75">
        <v>0</v>
      </c>
      <c r="CE44" s="75">
        <v>0</v>
      </c>
      <c r="CF44" s="75">
        <v>0</v>
      </c>
      <c r="CG44" s="75">
        <v>0</v>
      </c>
      <c r="CH44" s="75">
        <f t="shared" si="31"/>
        <v>0</v>
      </c>
      <c r="CI44" s="75">
        <f t="shared" si="32"/>
        <v>0</v>
      </c>
      <c r="CJ44" s="75">
        <f t="shared" si="33"/>
        <v>0</v>
      </c>
      <c r="CK44" s="75">
        <f t="shared" si="34"/>
        <v>0</v>
      </c>
      <c r="CL44" s="75">
        <f t="shared" si="35"/>
        <v>0</v>
      </c>
      <c r="CM44" s="75">
        <f t="shared" si="36"/>
        <v>0</v>
      </c>
      <c r="CN44" s="75">
        <f t="shared" si="37"/>
        <v>0</v>
      </c>
      <c r="CO44" s="75">
        <f t="shared" si="38"/>
        <v>0</v>
      </c>
      <c r="CP44" s="75">
        <f t="shared" si="39"/>
        <v>0</v>
      </c>
      <c r="CQ44" s="75">
        <f t="shared" si="40"/>
        <v>122446</v>
      </c>
      <c r="CR44" s="75">
        <f t="shared" si="41"/>
        <v>44731</v>
      </c>
      <c r="CS44" s="75">
        <f t="shared" si="42"/>
        <v>8428</v>
      </c>
      <c r="CT44" s="75">
        <f t="shared" si="43"/>
        <v>0</v>
      </c>
      <c r="CU44" s="75">
        <f t="shared" si="44"/>
        <v>36303</v>
      </c>
      <c r="CV44" s="75">
        <f t="shared" si="45"/>
        <v>0</v>
      </c>
      <c r="CW44" s="75">
        <f t="shared" si="46"/>
        <v>58993</v>
      </c>
      <c r="CX44" s="75">
        <f t="shared" si="47"/>
        <v>7086</v>
      </c>
      <c r="CY44" s="75">
        <f t="shared" si="48"/>
        <v>51907</v>
      </c>
      <c r="CZ44" s="75">
        <f t="shared" si="49"/>
        <v>0</v>
      </c>
      <c r="DA44" s="75">
        <f t="shared" si="50"/>
        <v>0</v>
      </c>
      <c r="DB44" s="75">
        <f t="shared" si="51"/>
        <v>18722</v>
      </c>
      <c r="DC44" s="75">
        <f t="shared" si="52"/>
        <v>17952</v>
      </c>
      <c r="DD44" s="75">
        <f t="shared" si="53"/>
        <v>770</v>
      </c>
      <c r="DE44" s="75">
        <f t="shared" si="54"/>
        <v>0</v>
      </c>
      <c r="DF44" s="75">
        <f t="shared" si="55"/>
        <v>0</v>
      </c>
      <c r="DG44" s="75">
        <f t="shared" si="56"/>
        <v>0</v>
      </c>
      <c r="DH44" s="75">
        <f t="shared" si="57"/>
        <v>0</v>
      </c>
      <c r="DI44" s="75">
        <f t="shared" si="58"/>
        <v>0</v>
      </c>
      <c r="DJ44" s="75">
        <f t="shared" si="59"/>
        <v>122446</v>
      </c>
    </row>
    <row r="45" spans="1:114" s="50" customFormat="1" ht="12" customHeight="1">
      <c r="A45" s="53" t="s">
        <v>120</v>
      </c>
      <c r="B45" s="54" t="s">
        <v>212</v>
      </c>
      <c r="C45" s="53" t="s">
        <v>213</v>
      </c>
      <c r="D45" s="75">
        <f t="shared" si="6"/>
        <v>179318</v>
      </c>
      <c r="E45" s="75">
        <f t="shared" si="7"/>
        <v>25595</v>
      </c>
      <c r="F45" s="75">
        <v>0</v>
      </c>
      <c r="G45" s="75">
        <v>0</v>
      </c>
      <c r="H45" s="75">
        <v>0</v>
      </c>
      <c r="I45" s="75">
        <v>25593</v>
      </c>
      <c r="J45" s="76" t="s">
        <v>123</v>
      </c>
      <c r="K45" s="75">
        <v>2</v>
      </c>
      <c r="L45" s="75">
        <v>153723</v>
      </c>
      <c r="M45" s="75">
        <f t="shared" si="8"/>
        <v>9898</v>
      </c>
      <c r="N45" s="75">
        <f t="shared" si="9"/>
        <v>0</v>
      </c>
      <c r="O45" s="75">
        <v>0</v>
      </c>
      <c r="P45" s="75">
        <v>0</v>
      </c>
      <c r="Q45" s="75">
        <v>0</v>
      </c>
      <c r="R45" s="75">
        <v>0</v>
      </c>
      <c r="S45" s="76" t="s">
        <v>123</v>
      </c>
      <c r="T45" s="75">
        <v>0</v>
      </c>
      <c r="U45" s="75">
        <v>9898</v>
      </c>
      <c r="V45" s="75">
        <f t="shared" si="10"/>
        <v>189216</v>
      </c>
      <c r="W45" s="75">
        <f t="shared" si="11"/>
        <v>25595</v>
      </c>
      <c r="X45" s="75">
        <f t="shared" si="12"/>
        <v>0</v>
      </c>
      <c r="Y45" s="75">
        <f t="shared" si="13"/>
        <v>0</v>
      </c>
      <c r="Z45" s="75">
        <f t="shared" si="14"/>
        <v>0</v>
      </c>
      <c r="AA45" s="75">
        <f t="shared" si="15"/>
        <v>25593</v>
      </c>
      <c r="AB45" s="76" t="s">
        <v>123</v>
      </c>
      <c r="AC45" s="75">
        <f t="shared" si="16"/>
        <v>2</v>
      </c>
      <c r="AD45" s="75">
        <f t="shared" si="17"/>
        <v>163621</v>
      </c>
      <c r="AE45" s="75">
        <f t="shared" si="18"/>
        <v>0</v>
      </c>
      <c r="AF45" s="75">
        <f t="shared" si="19"/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f t="shared" si="20"/>
        <v>73701</v>
      </c>
      <c r="AN45" s="75">
        <f t="shared" si="21"/>
        <v>1704</v>
      </c>
      <c r="AO45" s="75">
        <v>0</v>
      </c>
      <c r="AP45" s="75">
        <v>1704</v>
      </c>
      <c r="AQ45" s="75">
        <v>0</v>
      </c>
      <c r="AR45" s="75">
        <v>0</v>
      </c>
      <c r="AS45" s="75">
        <f t="shared" si="22"/>
        <v>1031</v>
      </c>
      <c r="AT45" s="75">
        <v>0</v>
      </c>
      <c r="AU45" s="75">
        <v>0</v>
      </c>
      <c r="AV45" s="75">
        <v>1031</v>
      </c>
      <c r="AW45" s="75">
        <v>0</v>
      </c>
      <c r="AX45" s="75">
        <f t="shared" si="23"/>
        <v>70966</v>
      </c>
      <c r="AY45" s="75">
        <v>59520</v>
      </c>
      <c r="AZ45" s="75">
        <v>0</v>
      </c>
      <c r="BA45" s="75">
        <v>0</v>
      </c>
      <c r="BB45" s="75">
        <v>11446</v>
      </c>
      <c r="BC45" s="75">
        <v>102063</v>
      </c>
      <c r="BD45" s="75">
        <v>0</v>
      </c>
      <c r="BE45" s="75">
        <v>3554</v>
      </c>
      <c r="BF45" s="75">
        <f t="shared" si="24"/>
        <v>77255</v>
      </c>
      <c r="BG45" s="75">
        <f t="shared" si="25"/>
        <v>0</v>
      </c>
      <c r="BH45" s="75">
        <f t="shared" si="26"/>
        <v>0</v>
      </c>
      <c r="BI45" s="75">
        <v>0</v>
      </c>
      <c r="BJ45" s="75">
        <v>0</v>
      </c>
      <c r="BK45" s="75">
        <v>0</v>
      </c>
      <c r="BL45" s="75">
        <v>0</v>
      </c>
      <c r="BM45" s="75">
        <v>0</v>
      </c>
      <c r="BN45" s="75">
        <v>0</v>
      </c>
      <c r="BO45" s="75">
        <f t="shared" si="27"/>
        <v>315</v>
      </c>
      <c r="BP45" s="75">
        <f t="shared" si="28"/>
        <v>0</v>
      </c>
      <c r="BQ45" s="75">
        <v>0</v>
      </c>
      <c r="BR45" s="75">
        <v>0</v>
      </c>
      <c r="BS45" s="75">
        <v>0</v>
      </c>
      <c r="BT45" s="75">
        <v>0</v>
      </c>
      <c r="BU45" s="75">
        <f t="shared" si="29"/>
        <v>0</v>
      </c>
      <c r="BV45" s="75">
        <v>0</v>
      </c>
      <c r="BW45" s="75">
        <v>0</v>
      </c>
      <c r="BX45" s="75">
        <v>0</v>
      </c>
      <c r="BY45" s="75">
        <v>0</v>
      </c>
      <c r="BZ45" s="75">
        <f t="shared" si="30"/>
        <v>315</v>
      </c>
      <c r="CA45" s="75">
        <v>315</v>
      </c>
      <c r="CB45" s="75">
        <v>0</v>
      </c>
      <c r="CC45" s="75">
        <v>0</v>
      </c>
      <c r="CD45" s="75">
        <v>0</v>
      </c>
      <c r="CE45" s="75">
        <v>9583</v>
      </c>
      <c r="CF45" s="75">
        <v>0</v>
      </c>
      <c r="CG45" s="75">
        <v>0</v>
      </c>
      <c r="CH45" s="75">
        <f t="shared" si="31"/>
        <v>315</v>
      </c>
      <c r="CI45" s="75">
        <f t="shared" si="32"/>
        <v>0</v>
      </c>
      <c r="CJ45" s="75">
        <f t="shared" si="33"/>
        <v>0</v>
      </c>
      <c r="CK45" s="75">
        <f t="shared" si="34"/>
        <v>0</v>
      </c>
      <c r="CL45" s="75">
        <f t="shared" si="35"/>
        <v>0</v>
      </c>
      <c r="CM45" s="75">
        <f t="shared" si="36"/>
        <v>0</v>
      </c>
      <c r="CN45" s="75">
        <f t="shared" si="37"/>
        <v>0</v>
      </c>
      <c r="CO45" s="75">
        <f t="shared" si="38"/>
        <v>0</v>
      </c>
      <c r="CP45" s="75">
        <f t="shared" si="39"/>
        <v>0</v>
      </c>
      <c r="CQ45" s="75">
        <f t="shared" si="40"/>
        <v>74016</v>
      </c>
      <c r="CR45" s="75">
        <f t="shared" si="41"/>
        <v>1704</v>
      </c>
      <c r="CS45" s="75">
        <f t="shared" si="42"/>
        <v>0</v>
      </c>
      <c r="CT45" s="75">
        <f t="shared" si="43"/>
        <v>1704</v>
      </c>
      <c r="CU45" s="75">
        <f t="shared" si="44"/>
        <v>0</v>
      </c>
      <c r="CV45" s="75">
        <f t="shared" si="45"/>
        <v>0</v>
      </c>
      <c r="CW45" s="75">
        <f t="shared" si="46"/>
        <v>1031</v>
      </c>
      <c r="CX45" s="75">
        <f t="shared" si="47"/>
        <v>0</v>
      </c>
      <c r="CY45" s="75">
        <f t="shared" si="48"/>
        <v>0</v>
      </c>
      <c r="CZ45" s="75">
        <f t="shared" si="49"/>
        <v>1031</v>
      </c>
      <c r="DA45" s="75">
        <f t="shared" si="50"/>
        <v>0</v>
      </c>
      <c r="DB45" s="75">
        <f t="shared" si="51"/>
        <v>71281</v>
      </c>
      <c r="DC45" s="75">
        <f t="shared" si="52"/>
        <v>59835</v>
      </c>
      <c r="DD45" s="75">
        <f t="shared" si="53"/>
        <v>0</v>
      </c>
      <c r="DE45" s="75">
        <f t="shared" si="54"/>
        <v>0</v>
      </c>
      <c r="DF45" s="75">
        <f t="shared" si="55"/>
        <v>11446</v>
      </c>
      <c r="DG45" s="75">
        <f t="shared" si="56"/>
        <v>111646</v>
      </c>
      <c r="DH45" s="75">
        <f t="shared" si="57"/>
        <v>0</v>
      </c>
      <c r="DI45" s="75">
        <f t="shared" si="58"/>
        <v>3554</v>
      </c>
      <c r="DJ45" s="75">
        <f t="shared" si="59"/>
        <v>77570</v>
      </c>
    </row>
    <row r="46" spans="1:114" s="50" customFormat="1" ht="12" customHeight="1">
      <c r="A46" s="53" t="s">
        <v>120</v>
      </c>
      <c r="B46" s="54" t="s">
        <v>214</v>
      </c>
      <c r="C46" s="53" t="s">
        <v>215</v>
      </c>
      <c r="D46" s="75">
        <f t="shared" si="6"/>
        <v>25197</v>
      </c>
      <c r="E46" s="75">
        <f t="shared" si="7"/>
        <v>0</v>
      </c>
      <c r="F46" s="75">
        <v>0</v>
      </c>
      <c r="G46" s="75">
        <v>0</v>
      </c>
      <c r="H46" s="75">
        <v>0</v>
      </c>
      <c r="I46" s="75">
        <v>0</v>
      </c>
      <c r="J46" s="76" t="s">
        <v>123</v>
      </c>
      <c r="K46" s="75">
        <v>0</v>
      </c>
      <c r="L46" s="75">
        <v>25197</v>
      </c>
      <c r="M46" s="75">
        <f t="shared" si="8"/>
        <v>2414</v>
      </c>
      <c r="N46" s="75">
        <f t="shared" si="9"/>
        <v>0</v>
      </c>
      <c r="O46" s="75">
        <v>0</v>
      </c>
      <c r="P46" s="75">
        <v>0</v>
      </c>
      <c r="Q46" s="75">
        <v>0</v>
      </c>
      <c r="R46" s="75">
        <v>0</v>
      </c>
      <c r="S46" s="76" t="s">
        <v>123</v>
      </c>
      <c r="T46" s="75">
        <v>0</v>
      </c>
      <c r="U46" s="75">
        <v>2414</v>
      </c>
      <c r="V46" s="75">
        <f t="shared" si="10"/>
        <v>27611</v>
      </c>
      <c r="W46" s="75">
        <f t="shared" si="11"/>
        <v>0</v>
      </c>
      <c r="X46" s="75">
        <f t="shared" si="12"/>
        <v>0</v>
      </c>
      <c r="Y46" s="75">
        <f t="shared" si="13"/>
        <v>0</v>
      </c>
      <c r="Z46" s="75">
        <f t="shared" si="14"/>
        <v>0</v>
      </c>
      <c r="AA46" s="75">
        <f t="shared" si="15"/>
        <v>0</v>
      </c>
      <c r="AB46" s="76" t="s">
        <v>123</v>
      </c>
      <c r="AC46" s="75">
        <f t="shared" si="16"/>
        <v>0</v>
      </c>
      <c r="AD46" s="75">
        <f t="shared" si="17"/>
        <v>27611</v>
      </c>
      <c r="AE46" s="75">
        <f t="shared" si="18"/>
        <v>0</v>
      </c>
      <c r="AF46" s="75">
        <f t="shared" si="19"/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f t="shared" si="20"/>
        <v>25197</v>
      </c>
      <c r="AN46" s="75">
        <f t="shared" si="21"/>
        <v>5238</v>
      </c>
      <c r="AO46" s="75">
        <v>0</v>
      </c>
      <c r="AP46" s="75">
        <v>0</v>
      </c>
      <c r="AQ46" s="75">
        <v>3659</v>
      </c>
      <c r="AR46" s="75">
        <v>1579</v>
      </c>
      <c r="AS46" s="75">
        <f t="shared" si="22"/>
        <v>10170</v>
      </c>
      <c r="AT46" s="75">
        <v>258</v>
      </c>
      <c r="AU46" s="75">
        <v>6993</v>
      </c>
      <c r="AV46" s="75">
        <v>2919</v>
      </c>
      <c r="AW46" s="75">
        <v>0</v>
      </c>
      <c r="AX46" s="75">
        <f t="shared" si="23"/>
        <v>9789</v>
      </c>
      <c r="AY46" s="75">
        <v>5160</v>
      </c>
      <c r="AZ46" s="75">
        <v>2199</v>
      </c>
      <c r="BA46" s="75">
        <v>2430</v>
      </c>
      <c r="BB46" s="75">
        <v>0</v>
      </c>
      <c r="BC46" s="75">
        <v>0</v>
      </c>
      <c r="BD46" s="75">
        <v>0</v>
      </c>
      <c r="BE46" s="75">
        <v>0</v>
      </c>
      <c r="BF46" s="75">
        <f t="shared" si="24"/>
        <v>25197</v>
      </c>
      <c r="BG46" s="75">
        <f t="shared" si="25"/>
        <v>0</v>
      </c>
      <c r="BH46" s="75">
        <f t="shared" si="26"/>
        <v>0</v>
      </c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f t="shared" si="27"/>
        <v>2414</v>
      </c>
      <c r="BP46" s="75">
        <f t="shared" si="28"/>
        <v>0</v>
      </c>
      <c r="BQ46" s="75">
        <v>0</v>
      </c>
      <c r="BR46" s="75">
        <v>0</v>
      </c>
      <c r="BS46" s="75">
        <v>0</v>
      </c>
      <c r="BT46" s="75">
        <v>0</v>
      </c>
      <c r="BU46" s="75">
        <f t="shared" si="29"/>
        <v>1651</v>
      </c>
      <c r="BV46" s="75">
        <v>0</v>
      </c>
      <c r="BW46" s="75">
        <v>1651</v>
      </c>
      <c r="BX46" s="75">
        <v>0</v>
      </c>
      <c r="BY46" s="75">
        <v>0</v>
      </c>
      <c r="BZ46" s="75">
        <f t="shared" si="30"/>
        <v>763</v>
      </c>
      <c r="CA46" s="75">
        <v>0</v>
      </c>
      <c r="CB46" s="75">
        <v>763</v>
      </c>
      <c r="CC46" s="75">
        <v>0</v>
      </c>
      <c r="CD46" s="75">
        <v>0</v>
      </c>
      <c r="CE46" s="75">
        <v>0</v>
      </c>
      <c r="CF46" s="75">
        <v>0</v>
      </c>
      <c r="CG46" s="75">
        <v>0</v>
      </c>
      <c r="CH46" s="75">
        <f t="shared" si="31"/>
        <v>2414</v>
      </c>
      <c r="CI46" s="75">
        <f t="shared" si="32"/>
        <v>0</v>
      </c>
      <c r="CJ46" s="75">
        <f t="shared" si="33"/>
        <v>0</v>
      </c>
      <c r="CK46" s="75">
        <f t="shared" si="34"/>
        <v>0</v>
      </c>
      <c r="CL46" s="75">
        <f t="shared" si="35"/>
        <v>0</v>
      </c>
      <c r="CM46" s="75">
        <f t="shared" si="36"/>
        <v>0</v>
      </c>
      <c r="CN46" s="75">
        <f t="shared" si="37"/>
        <v>0</v>
      </c>
      <c r="CO46" s="75">
        <f t="shared" si="38"/>
        <v>0</v>
      </c>
      <c r="CP46" s="75">
        <f t="shared" si="39"/>
        <v>0</v>
      </c>
      <c r="CQ46" s="75">
        <f t="shared" si="40"/>
        <v>27611</v>
      </c>
      <c r="CR46" s="75">
        <f t="shared" si="41"/>
        <v>5238</v>
      </c>
      <c r="CS46" s="75">
        <f t="shared" si="42"/>
        <v>0</v>
      </c>
      <c r="CT46" s="75">
        <f t="shared" si="43"/>
        <v>0</v>
      </c>
      <c r="CU46" s="75">
        <f t="shared" si="44"/>
        <v>3659</v>
      </c>
      <c r="CV46" s="75">
        <f t="shared" si="45"/>
        <v>1579</v>
      </c>
      <c r="CW46" s="75">
        <f t="shared" si="46"/>
        <v>11821</v>
      </c>
      <c r="CX46" s="75">
        <f t="shared" si="47"/>
        <v>258</v>
      </c>
      <c r="CY46" s="75">
        <f t="shared" si="48"/>
        <v>8644</v>
      </c>
      <c r="CZ46" s="75">
        <f t="shared" si="49"/>
        <v>2919</v>
      </c>
      <c r="DA46" s="75">
        <f t="shared" si="50"/>
        <v>0</v>
      </c>
      <c r="DB46" s="75">
        <f t="shared" si="51"/>
        <v>10552</v>
      </c>
      <c r="DC46" s="75">
        <f t="shared" si="52"/>
        <v>5160</v>
      </c>
      <c r="DD46" s="75">
        <f t="shared" si="53"/>
        <v>2962</v>
      </c>
      <c r="DE46" s="75">
        <f t="shared" si="54"/>
        <v>2430</v>
      </c>
      <c r="DF46" s="75">
        <f t="shared" si="55"/>
        <v>0</v>
      </c>
      <c r="DG46" s="75">
        <f t="shared" si="56"/>
        <v>0</v>
      </c>
      <c r="DH46" s="75">
        <f t="shared" si="57"/>
        <v>0</v>
      </c>
      <c r="DI46" s="75">
        <f t="shared" si="58"/>
        <v>0</v>
      </c>
      <c r="DJ46" s="75">
        <f t="shared" si="59"/>
        <v>27611</v>
      </c>
    </row>
    <row r="47" spans="1:114" s="50" customFormat="1" ht="12" customHeight="1">
      <c r="A47" s="53" t="s">
        <v>120</v>
      </c>
      <c r="B47" s="54" t="s">
        <v>216</v>
      </c>
      <c r="C47" s="53" t="s">
        <v>217</v>
      </c>
      <c r="D47" s="75">
        <f t="shared" si="6"/>
        <v>124429</v>
      </c>
      <c r="E47" s="75">
        <f t="shared" si="7"/>
        <v>14472</v>
      </c>
      <c r="F47" s="75">
        <v>0</v>
      </c>
      <c r="G47" s="75">
        <v>0</v>
      </c>
      <c r="H47" s="75">
        <v>0</v>
      </c>
      <c r="I47" s="75">
        <v>84</v>
      </c>
      <c r="J47" s="76" t="s">
        <v>123</v>
      </c>
      <c r="K47" s="75">
        <v>14388</v>
      </c>
      <c r="L47" s="75">
        <v>109957</v>
      </c>
      <c r="M47" s="75">
        <f t="shared" si="8"/>
        <v>0</v>
      </c>
      <c r="N47" s="75">
        <f t="shared" si="9"/>
        <v>0</v>
      </c>
      <c r="O47" s="75">
        <v>0</v>
      </c>
      <c r="P47" s="75">
        <v>0</v>
      </c>
      <c r="Q47" s="75">
        <v>0</v>
      </c>
      <c r="R47" s="75">
        <v>0</v>
      </c>
      <c r="S47" s="76" t="s">
        <v>123</v>
      </c>
      <c r="T47" s="75">
        <v>0</v>
      </c>
      <c r="U47" s="75">
        <v>0</v>
      </c>
      <c r="V47" s="75">
        <f t="shared" si="10"/>
        <v>124429</v>
      </c>
      <c r="W47" s="75">
        <f t="shared" si="11"/>
        <v>14472</v>
      </c>
      <c r="X47" s="75">
        <f t="shared" si="12"/>
        <v>0</v>
      </c>
      <c r="Y47" s="75">
        <f t="shared" si="13"/>
        <v>0</v>
      </c>
      <c r="Z47" s="75">
        <f t="shared" si="14"/>
        <v>0</v>
      </c>
      <c r="AA47" s="75">
        <f t="shared" si="15"/>
        <v>84</v>
      </c>
      <c r="AB47" s="76" t="s">
        <v>123</v>
      </c>
      <c r="AC47" s="75">
        <f t="shared" si="16"/>
        <v>14388</v>
      </c>
      <c r="AD47" s="75">
        <f t="shared" si="17"/>
        <v>109957</v>
      </c>
      <c r="AE47" s="75">
        <f t="shared" si="18"/>
        <v>0</v>
      </c>
      <c r="AF47" s="75">
        <f t="shared" si="19"/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f t="shared" si="20"/>
        <v>72361</v>
      </c>
      <c r="AN47" s="75">
        <f t="shared" si="21"/>
        <v>1785</v>
      </c>
      <c r="AO47" s="75">
        <v>1785</v>
      </c>
      <c r="AP47" s="75">
        <v>0</v>
      </c>
      <c r="AQ47" s="75">
        <v>0</v>
      </c>
      <c r="AR47" s="75">
        <v>0</v>
      </c>
      <c r="AS47" s="75">
        <f t="shared" si="22"/>
        <v>17570</v>
      </c>
      <c r="AT47" s="75">
        <v>4823</v>
      </c>
      <c r="AU47" s="75">
        <v>12747</v>
      </c>
      <c r="AV47" s="75">
        <v>0</v>
      </c>
      <c r="AW47" s="75">
        <v>0</v>
      </c>
      <c r="AX47" s="75">
        <f t="shared" si="23"/>
        <v>53006</v>
      </c>
      <c r="AY47" s="75">
        <v>27172</v>
      </c>
      <c r="AZ47" s="75">
        <v>23650</v>
      </c>
      <c r="BA47" s="75">
        <v>1670</v>
      </c>
      <c r="BB47" s="75">
        <v>514</v>
      </c>
      <c r="BC47" s="75">
        <v>0</v>
      </c>
      <c r="BD47" s="75">
        <v>0</v>
      </c>
      <c r="BE47" s="75">
        <v>52068</v>
      </c>
      <c r="BF47" s="75">
        <f t="shared" si="24"/>
        <v>124429</v>
      </c>
      <c r="BG47" s="75">
        <f t="shared" si="25"/>
        <v>0</v>
      </c>
      <c r="BH47" s="75">
        <f t="shared" si="26"/>
        <v>0</v>
      </c>
      <c r="BI47" s="75">
        <v>0</v>
      </c>
      <c r="BJ47" s="75">
        <v>0</v>
      </c>
      <c r="BK47" s="75">
        <v>0</v>
      </c>
      <c r="BL47" s="75">
        <v>0</v>
      </c>
      <c r="BM47" s="75">
        <v>0</v>
      </c>
      <c r="BN47" s="75">
        <v>0</v>
      </c>
      <c r="BO47" s="75">
        <f t="shared" si="27"/>
        <v>0</v>
      </c>
      <c r="BP47" s="75">
        <f t="shared" si="28"/>
        <v>0</v>
      </c>
      <c r="BQ47" s="75">
        <v>0</v>
      </c>
      <c r="BR47" s="75">
        <v>0</v>
      </c>
      <c r="BS47" s="75">
        <v>0</v>
      </c>
      <c r="BT47" s="75">
        <v>0</v>
      </c>
      <c r="BU47" s="75">
        <f t="shared" si="29"/>
        <v>0</v>
      </c>
      <c r="BV47" s="75">
        <v>0</v>
      </c>
      <c r="BW47" s="75">
        <v>0</v>
      </c>
      <c r="BX47" s="75">
        <v>0</v>
      </c>
      <c r="BY47" s="75">
        <v>0</v>
      </c>
      <c r="BZ47" s="75">
        <f t="shared" si="30"/>
        <v>0</v>
      </c>
      <c r="CA47" s="75">
        <v>0</v>
      </c>
      <c r="CB47" s="75">
        <v>0</v>
      </c>
      <c r="CC47" s="75">
        <v>0</v>
      </c>
      <c r="CD47" s="75">
        <v>0</v>
      </c>
      <c r="CE47" s="75">
        <v>0</v>
      </c>
      <c r="CF47" s="75">
        <v>0</v>
      </c>
      <c r="CG47" s="75">
        <v>0</v>
      </c>
      <c r="CH47" s="75">
        <f t="shared" si="31"/>
        <v>0</v>
      </c>
      <c r="CI47" s="75">
        <f t="shared" si="32"/>
        <v>0</v>
      </c>
      <c r="CJ47" s="75">
        <f t="shared" si="33"/>
        <v>0</v>
      </c>
      <c r="CK47" s="75">
        <f t="shared" si="34"/>
        <v>0</v>
      </c>
      <c r="CL47" s="75">
        <f t="shared" si="35"/>
        <v>0</v>
      </c>
      <c r="CM47" s="75">
        <f t="shared" si="36"/>
        <v>0</v>
      </c>
      <c r="CN47" s="75">
        <f t="shared" si="37"/>
        <v>0</v>
      </c>
      <c r="CO47" s="75">
        <f t="shared" si="38"/>
        <v>0</v>
      </c>
      <c r="CP47" s="75">
        <f t="shared" si="39"/>
        <v>0</v>
      </c>
      <c r="CQ47" s="75">
        <f t="shared" si="40"/>
        <v>72361</v>
      </c>
      <c r="CR47" s="75">
        <f t="shared" si="41"/>
        <v>1785</v>
      </c>
      <c r="CS47" s="75">
        <f t="shared" si="42"/>
        <v>1785</v>
      </c>
      <c r="CT47" s="75">
        <f t="shared" si="43"/>
        <v>0</v>
      </c>
      <c r="CU47" s="75">
        <f t="shared" si="44"/>
        <v>0</v>
      </c>
      <c r="CV47" s="75">
        <f t="shared" si="45"/>
        <v>0</v>
      </c>
      <c r="CW47" s="75">
        <f t="shared" si="46"/>
        <v>17570</v>
      </c>
      <c r="CX47" s="75">
        <f t="shared" si="47"/>
        <v>4823</v>
      </c>
      <c r="CY47" s="75">
        <f t="shared" si="48"/>
        <v>12747</v>
      </c>
      <c r="CZ47" s="75">
        <f t="shared" si="49"/>
        <v>0</v>
      </c>
      <c r="DA47" s="75">
        <f t="shared" si="50"/>
        <v>0</v>
      </c>
      <c r="DB47" s="75">
        <f t="shared" si="51"/>
        <v>53006</v>
      </c>
      <c r="DC47" s="75">
        <f t="shared" si="52"/>
        <v>27172</v>
      </c>
      <c r="DD47" s="75">
        <f t="shared" si="53"/>
        <v>23650</v>
      </c>
      <c r="DE47" s="75">
        <f t="shared" si="54"/>
        <v>1670</v>
      </c>
      <c r="DF47" s="75">
        <f t="shared" si="55"/>
        <v>514</v>
      </c>
      <c r="DG47" s="75">
        <f t="shared" si="56"/>
        <v>0</v>
      </c>
      <c r="DH47" s="75">
        <f t="shared" si="57"/>
        <v>0</v>
      </c>
      <c r="DI47" s="75">
        <f t="shared" si="58"/>
        <v>52068</v>
      </c>
      <c r="DJ47" s="75">
        <f t="shared" si="59"/>
        <v>124429</v>
      </c>
    </row>
    <row r="48" spans="1:114" s="50" customFormat="1" ht="12" customHeight="1">
      <c r="A48" s="53" t="s">
        <v>120</v>
      </c>
      <c r="B48" s="54" t="s">
        <v>218</v>
      </c>
      <c r="C48" s="53" t="s">
        <v>219</v>
      </c>
      <c r="D48" s="75">
        <f t="shared" si="6"/>
        <v>41393</v>
      </c>
      <c r="E48" s="75">
        <f t="shared" si="7"/>
        <v>3710</v>
      </c>
      <c r="F48" s="75">
        <v>0</v>
      </c>
      <c r="G48" s="75">
        <v>0</v>
      </c>
      <c r="H48" s="75">
        <v>0</v>
      </c>
      <c r="I48" s="75">
        <v>3710</v>
      </c>
      <c r="J48" s="76" t="s">
        <v>123</v>
      </c>
      <c r="K48" s="75">
        <v>0</v>
      </c>
      <c r="L48" s="75">
        <v>37683</v>
      </c>
      <c r="M48" s="75">
        <f t="shared" si="8"/>
        <v>1124</v>
      </c>
      <c r="N48" s="75">
        <f t="shared" si="9"/>
        <v>0</v>
      </c>
      <c r="O48" s="75">
        <v>0</v>
      </c>
      <c r="P48" s="75">
        <v>0</v>
      </c>
      <c r="Q48" s="75">
        <v>0</v>
      </c>
      <c r="R48" s="75">
        <v>0</v>
      </c>
      <c r="S48" s="76" t="s">
        <v>123</v>
      </c>
      <c r="T48" s="75">
        <v>0</v>
      </c>
      <c r="U48" s="75">
        <v>1124</v>
      </c>
      <c r="V48" s="75">
        <f t="shared" si="10"/>
        <v>42517</v>
      </c>
      <c r="W48" s="75">
        <f t="shared" si="11"/>
        <v>3710</v>
      </c>
      <c r="X48" s="75">
        <f t="shared" si="12"/>
        <v>0</v>
      </c>
      <c r="Y48" s="75">
        <f t="shared" si="13"/>
        <v>0</v>
      </c>
      <c r="Z48" s="75">
        <f t="shared" si="14"/>
        <v>0</v>
      </c>
      <c r="AA48" s="75">
        <f t="shared" si="15"/>
        <v>3710</v>
      </c>
      <c r="AB48" s="76" t="s">
        <v>123</v>
      </c>
      <c r="AC48" s="75">
        <f t="shared" si="16"/>
        <v>0</v>
      </c>
      <c r="AD48" s="75">
        <f t="shared" si="17"/>
        <v>38807</v>
      </c>
      <c r="AE48" s="75">
        <f t="shared" si="18"/>
        <v>0</v>
      </c>
      <c r="AF48" s="75">
        <f t="shared" si="19"/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f t="shared" si="20"/>
        <v>35977</v>
      </c>
      <c r="AN48" s="75">
        <f t="shared" si="21"/>
        <v>32863</v>
      </c>
      <c r="AO48" s="75">
        <v>0</v>
      </c>
      <c r="AP48" s="75">
        <v>7770</v>
      </c>
      <c r="AQ48" s="75">
        <v>25093</v>
      </c>
      <c r="AR48" s="75">
        <v>0</v>
      </c>
      <c r="AS48" s="75">
        <f t="shared" si="22"/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f t="shared" si="23"/>
        <v>3114</v>
      </c>
      <c r="AY48" s="75">
        <v>0</v>
      </c>
      <c r="AZ48" s="75">
        <v>0</v>
      </c>
      <c r="BA48" s="75">
        <v>0</v>
      </c>
      <c r="BB48" s="75">
        <v>3114</v>
      </c>
      <c r="BC48" s="75">
        <v>0</v>
      </c>
      <c r="BD48" s="75">
        <v>0</v>
      </c>
      <c r="BE48" s="75">
        <v>5416</v>
      </c>
      <c r="BF48" s="75">
        <f t="shared" si="24"/>
        <v>41393</v>
      </c>
      <c r="BG48" s="75">
        <f t="shared" si="25"/>
        <v>0</v>
      </c>
      <c r="BH48" s="75">
        <f t="shared" si="26"/>
        <v>0</v>
      </c>
      <c r="BI48" s="75">
        <v>0</v>
      </c>
      <c r="BJ48" s="75">
        <v>0</v>
      </c>
      <c r="BK48" s="75">
        <v>0</v>
      </c>
      <c r="BL48" s="75">
        <v>0</v>
      </c>
      <c r="BM48" s="75">
        <v>0</v>
      </c>
      <c r="BN48" s="75">
        <v>0</v>
      </c>
      <c r="BO48" s="75">
        <f t="shared" si="27"/>
        <v>1124</v>
      </c>
      <c r="BP48" s="75">
        <f t="shared" si="28"/>
        <v>1124</v>
      </c>
      <c r="BQ48" s="75">
        <v>0</v>
      </c>
      <c r="BR48" s="75">
        <v>1124</v>
      </c>
      <c r="BS48" s="75">
        <v>0</v>
      </c>
      <c r="BT48" s="75">
        <v>0</v>
      </c>
      <c r="BU48" s="75">
        <f t="shared" si="29"/>
        <v>0</v>
      </c>
      <c r="BV48" s="75">
        <v>0</v>
      </c>
      <c r="BW48" s="75">
        <v>0</v>
      </c>
      <c r="BX48" s="75">
        <v>0</v>
      </c>
      <c r="BY48" s="75">
        <v>0</v>
      </c>
      <c r="BZ48" s="75">
        <f t="shared" si="30"/>
        <v>0</v>
      </c>
      <c r="CA48" s="75">
        <v>0</v>
      </c>
      <c r="CB48" s="75">
        <v>0</v>
      </c>
      <c r="CC48" s="75">
        <v>0</v>
      </c>
      <c r="CD48" s="75">
        <v>0</v>
      </c>
      <c r="CE48" s="75">
        <v>0</v>
      </c>
      <c r="CF48" s="75">
        <v>0</v>
      </c>
      <c r="CG48" s="75">
        <v>0</v>
      </c>
      <c r="CH48" s="75">
        <f t="shared" si="31"/>
        <v>1124</v>
      </c>
      <c r="CI48" s="75">
        <f t="shared" si="32"/>
        <v>0</v>
      </c>
      <c r="CJ48" s="75">
        <f t="shared" si="33"/>
        <v>0</v>
      </c>
      <c r="CK48" s="75">
        <f t="shared" si="34"/>
        <v>0</v>
      </c>
      <c r="CL48" s="75">
        <f t="shared" si="35"/>
        <v>0</v>
      </c>
      <c r="CM48" s="75">
        <f t="shared" si="36"/>
        <v>0</v>
      </c>
      <c r="CN48" s="75">
        <f t="shared" si="37"/>
        <v>0</v>
      </c>
      <c r="CO48" s="75">
        <f t="shared" si="38"/>
        <v>0</v>
      </c>
      <c r="CP48" s="75">
        <f t="shared" si="39"/>
        <v>0</v>
      </c>
      <c r="CQ48" s="75">
        <f t="shared" si="40"/>
        <v>37101</v>
      </c>
      <c r="CR48" s="75">
        <f t="shared" si="41"/>
        <v>33987</v>
      </c>
      <c r="CS48" s="75">
        <f t="shared" si="42"/>
        <v>0</v>
      </c>
      <c r="CT48" s="75">
        <f t="shared" si="43"/>
        <v>8894</v>
      </c>
      <c r="CU48" s="75">
        <f t="shared" si="44"/>
        <v>25093</v>
      </c>
      <c r="CV48" s="75">
        <f t="shared" si="45"/>
        <v>0</v>
      </c>
      <c r="CW48" s="75">
        <f t="shared" si="46"/>
        <v>0</v>
      </c>
      <c r="CX48" s="75">
        <f t="shared" si="47"/>
        <v>0</v>
      </c>
      <c r="CY48" s="75">
        <f t="shared" si="48"/>
        <v>0</v>
      </c>
      <c r="CZ48" s="75">
        <f t="shared" si="49"/>
        <v>0</v>
      </c>
      <c r="DA48" s="75">
        <f t="shared" si="50"/>
        <v>0</v>
      </c>
      <c r="DB48" s="75">
        <f t="shared" si="51"/>
        <v>3114</v>
      </c>
      <c r="DC48" s="75">
        <f t="shared" si="52"/>
        <v>0</v>
      </c>
      <c r="DD48" s="75">
        <f t="shared" si="53"/>
        <v>0</v>
      </c>
      <c r="DE48" s="75">
        <f t="shared" si="54"/>
        <v>0</v>
      </c>
      <c r="DF48" s="75">
        <f t="shared" si="55"/>
        <v>3114</v>
      </c>
      <c r="DG48" s="75">
        <f t="shared" si="56"/>
        <v>0</v>
      </c>
      <c r="DH48" s="75">
        <f t="shared" si="57"/>
        <v>0</v>
      </c>
      <c r="DI48" s="75">
        <f t="shared" si="58"/>
        <v>5416</v>
      </c>
      <c r="DJ48" s="75">
        <f t="shared" si="59"/>
        <v>42517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220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6" t="s">
        <v>221</v>
      </c>
      <c r="B2" s="146" t="s">
        <v>222</v>
      </c>
      <c r="C2" s="149" t="s">
        <v>223</v>
      </c>
      <c r="D2" s="129" t="s">
        <v>224</v>
      </c>
      <c r="E2" s="79"/>
      <c r="F2" s="79"/>
      <c r="G2" s="79"/>
      <c r="H2" s="79"/>
      <c r="I2" s="79"/>
      <c r="J2" s="79"/>
      <c r="K2" s="79"/>
      <c r="L2" s="80"/>
      <c r="M2" s="129" t="s">
        <v>225</v>
      </c>
      <c r="N2" s="79"/>
      <c r="O2" s="79"/>
      <c r="P2" s="79"/>
      <c r="Q2" s="79"/>
      <c r="R2" s="79"/>
      <c r="S2" s="79"/>
      <c r="T2" s="79"/>
      <c r="U2" s="80"/>
      <c r="V2" s="129" t="s">
        <v>226</v>
      </c>
      <c r="W2" s="79"/>
      <c r="X2" s="79"/>
      <c r="Y2" s="79"/>
      <c r="Z2" s="79"/>
      <c r="AA2" s="79"/>
      <c r="AB2" s="79"/>
      <c r="AC2" s="79"/>
      <c r="AD2" s="80"/>
      <c r="AE2" s="130" t="s">
        <v>227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228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229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7"/>
      <c r="B3" s="147"/>
      <c r="C3" s="150"/>
      <c r="D3" s="131" t="s">
        <v>230</v>
      </c>
      <c r="E3" s="84"/>
      <c r="F3" s="84"/>
      <c r="G3" s="84"/>
      <c r="H3" s="84"/>
      <c r="I3" s="84"/>
      <c r="J3" s="84"/>
      <c r="K3" s="84"/>
      <c r="L3" s="85"/>
      <c r="M3" s="131" t="s">
        <v>230</v>
      </c>
      <c r="N3" s="84"/>
      <c r="O3" s="84"/>
      <c r="P3" s="84"/>
      <c r="Q3" s="84"/>
      <c r="R3" s="84"/>
      <c r="S3" s="84"/>
      <c r="T3" s="84"/>
      <c r="U3" s="85"/>
      <c r="V3" s="131" t="s">
        <v>230</v>
      </c>
      <c r="W3" s="84"/>
      <c r="X3" s="84"/>
      <c r="Y3" s="84"/>
      <c r="Z3" s="84"/>
      <c r="AA3" s="84"/>
      <c r="AB3" s="84"/>
      <c r="AC3" s="84"/>
      <c r="AD3" s="85"/>
      <c r="AE3" s="132" t="s">
        <v>231</v>
      </c>
      <c r="AF3" s="81"/>
      <c r="AG3" s="81"/>
      <c r="AH3" s="81"/>
      <c r="AI3" s="81"/>
      <c r="AJ3" s="81"/>
      <c r="AK3" s="81"/>
      <c r="AL3" s="86"/>
      <c r="AM3" s="82" t="s">
        <v>232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233</v>
      </c>
      <c r="BF3" s="91" t="s">
        <v>226</v>
      </c>
      <c r="BG3" s="132" t="s">
        <v>231</v>
      </c>
      <c r="BH3" s="81"/>
      <c r="BI3" s="81"/>
      <c r="BJ3" s="81"/>
      <c r="BK3" s="81"/>
      <c r="BL3" s="81"/>
      <c r="BM3" s="81"/>
      <c r="BN3" s="86"/>
      <c r="BO3" s="82" t="s">
        <v>232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233</v>
      </c>
      <c r="CH3" s="91" t="s">
        <v>226</v>
      </c>
      <c r="CI3" s="132" t="s">
        <v>231</v>
      </c>
      <c r="CJ3" s="81"/>
      <c r="CK3" s="81"/>
      <c r="CL3" s="81"/>
      <c r="CM3" s="81"/>
      <c r="CN3" s="81"/>
      <c r="CO3" s="81"/>
      <c r="CP3" s="86"/>
      <c r="CQ3" s="82" t="s">
        <v>232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233</v>
      </c>
      <c r="DJ3" s="91" t="s">
        <v>226</v>
      </c>
    </row>
    <row r="4" spans="1:114" s="55" customFormat="1" ht="13.5" customHeight="1">
      <c r="A4" s="147"/>
      <c r="B4" s="147"/>
      <c r="C4" s="150"/>
      <c r="D4" s="68"/>
      <c r="E4" s="131" t="s">
        <v>234</v>
      </c>
      <c r="F4" s="92"/>
      <c r="G4" s="92"/>
      <c r="H4" s="92"/>
      <c r="I4" s="92"/>
      <c r="J4" s="92"/>
      <c r="K4" s="93"/>
      <c r="L4" s="67" t="s">
        <v>235</v>
      </c>
      <c r="M4" s="68"/>
      <c r="N4" s="131" t="s">
        <v>234</v>
      </c>
      <c r="O4" s="92"/>
      <c r="P4" s="92"/>
      <c r="Q4" s="92"/>
      <c r="R4" s="92"/>
      <c r="S4" s="92"/>
      <c r="T4" s="93"/>
      <c r="U4" s="67" t="s">
        <v>235</v>
      </c>
      <c r="V4" s="68"/>
      <c r="W4" s="131" t="s">
        <v>234</v>
      </c>
      <c r="X4" s="92"/>
      <c r="Y4" s="92"/>
      <c r="Z4" s="92"/>
      <c r="AA4" s="92"/>
      <c r="AB4" s="92"/>
      <c r="AC4" s="93"/>
      <c r="AD4" s="67" t="s">
        <v>235</v>
      </c>
      <c r="AE4" s="91" t="s">
        <v>226</v>
      </c>
      <c r="AF4" s="96" t="s">
        <v>236</v>
      </c>
      <c r="AG4" s="90"/>
      <c r="AH4" s="94"/>
      <c r="AI4" s="81"/>
      <c r="AJ4" s="95"/>
      <c r="AK4" s="133" t="s">
        <v>237</v>
      </c>
      <c r="AL4" s="144" t="s">
        <v>238</v>
      </c>
      <c r="AM4" s="91" t="s">
        <v>226</v>
      </c>
      <c r="AN4" s="132" t="s">
        <v>239</v>
      </c>
      <c r="AO4" s="88"/>
      <c r="AP4" s="88"/>
      <c r="AQ4" s="88"/>
      <c r="AR4" s="89"/>
      <c r="AS4" s="132" t="s">
        <v>240</v>
      </c>
      <c r="AT4" s="81"/>
      <c r="AU4" s="81"/>
      <c r="AV4" s="95"/>
      <c r="AW4" s="96" t="s">
        <v>241</v>
      </c>
      <c r="AX4" s="132" t="s">
        <v>242</v>
      </c>
      <c r="AY4" s="87"/>
      <c r="AZ4" s="88"/>
      <c r="BA4" s="88"/>
      <c r="BB4" s="89"/>
      <c r="BC4" s="96" t="s">
        <v>243</v>
      </c>
      <c r="BD4" s="96" t="s">
        <v>244</v>
      </c>
      <c r="BE4" s="91"/>
      <c r="BF4" s="91"/>
      <c r="BG4" s="91" t="s">
        <v>226</v>
      </c>
      <c r="BH4" s="96" t="s">
        <v>236</v>
      </c>
      <c r="BI4" s="90"/>
      <c r="BJ4" s="94"/>
      <c r="BK4" s="81"/>
      <c r="BL4" s="95"/>
      <c r="BM4" s="133" t="s">
        <v>237</v>
      </c>
      <c r="BN4" s="144" t="s">
        <v>238</v>
      </c>
      <c r="BO4" s="91" t="s">
        <v>226</v>
      </c>
      <c r="BP4" s="132" t="s">
        <v>239</v>
      </c>
      <c r="BQ4" s="88"/>
      <c r="BR4" s="88"/>
      <c r="BS4" s="88"/>
      <c r="BT4" s="89"/>
      <c r="BU4" s="132" t="s">
        <v>240</v>
      </c>
      <c r="BV4" s="81"/>
      <c r="BW4" s="81"/>
      <c r="BX4" s="95"/>
      <c r="BY4" s="96" t="s">
        <v>241</v>
      </c>
      <c r="BZ4" s="132" t="s">
        <v>242</v>
      </c>
      <c r="CA4" s="97"/>
      <c r="CB4" s="97"/>
      <c r="CC4" s="98"/>
      <c r="CD4" s="89"/>
      <c r="CE4" s="96" t="s">
        <v>243</v>
      </c>
      <c r="CF4" s="96" t="s">
        <v>244</v>
      </c>
      <c r="CG4" s="91"/>
      <c r="CH4" s="91"/>
      <c r="CI4" s="91" t="s">
        <v>226</v>
      </c>
      <c r="CJ4" s="96" t="s">
        <v>236</v>
      </c>
      <c r="CK4" s="90"/>
      <c r="CL4" s="94"/>
      <c r="CM4" s="81"/>
      <c r="CN4" s="95"/>
      <c r="CO4" s="133" t="s">
        <v>237</v>
      </c>
      <c r="CP4" s="144" t="s">
        <v>238</v>
      </c>
      <c r="CQ4" s="91" t="s">
        <v>226</v>
      </c>
      <c r="CR4" s="132" t="s">
        <v>239</v>
      </c>
      <c r="CS4" s="88"/>
      <c r="CT4" s="88"/>
      <c r="CU4" s="88"/>
      <c r="CV4" s="89"/>
      <c r="CW4" s="132" t="s">
        <v>240</v>
      </c>
      <c r="CX4" s="81"/>
      <c r="CY4" s="81"/>
      <c r="CZ4" s="95"/>
      <c r="DA4" s="96" t="s">
        <v>241</v>
      </c>
      <c r="DB4" s="132" t="s">
        <v>242</v>
      </c>
      <c r="DC4" s="88"/>
      <c r="DD4" s="88"/>
      <c r="DE4" s="88"/>
      <c r="DF4" s="89"/>
      <c r="DG4" s="96" t="s">
        <v>243</v>
      </c>
      <c r="DH4" s="96" t="s">
        <v>244</v>
      </c>
      <c r="DI4" s="91"/>
      <c r="DJ4" s="91"/>
    </row>
    <row r="5" spans="1:114" s="55" customFormat="1" ht="22.5">
      <c r="A5" s="147"/>
      <c r="B5" s="147"/>
      <c r="C5" s="150"/>
      <c r="D5" s="68"/>
      <c r="E5" s="68" t="s">
        <v>226</v>
      </c>
      <c r="F5" s="125" t="s">
        <v>245</v>
      </c>
      <c r="G5" s="125" t="s">
        <v>246</v>
      </c>
      <c r="H5" s="125" t="s">
        <v>247</v>
      </c>
      <c r="I5" s="125" t="s">
        <v>248</v>
      </c>
      <c r="J5" s="125" t="s">
        <v>249</v>
      </c>
      <c r="K5" s="125" t="s">
        <v>233</v>
      </c>
      <c r="L5" s="67"/>
      <c r="M5" s="68"/>
      <c r="N5" s="68" t="s">
        <v>226</v>
      </c>
      <c r="O5" s="125" t="s">
        <v>245</v>
      </c>
      <c r="P5" s="125" t="s">
        <v>246</v>
      </c>
      <c r="Q5" s="125" t="s">
        <v>247</v>
      </c>
      <c r="R5" s="125" t="s">
        <v>248</v>
      </c>
      <c r="S5" s="125" t="s">
        <v>249</v>
      </c>
      <c r="T5" s="125" t="s">
        <v>233</v>
      </c>
      <c r="U5" s="67"/>
      <c r="V5" s="68"/>
      <c r="W5" s="68" t="s">
        <v>226</v>
      </c>
      <c r="X5" s="125" t="s">
        <v>245</v>
      </c>
      <c r="Y5" s="125" t="s">
        <v>246</v>
      </c>
      <c r="Z5" s="125" t="s">
        <v>247</v>
      </c>
      <c r="AA5" s="125" t="s">
        <v>248</v>
      </c>
      <c r="AB5" s="125" t="s">
        <v>249</v>
      </c>
      <c r="AC5" s="125" t="s">
        <v>233</v>
      </c>
      <c r="AD5" s="67"/>
      <c r="AE5" s="91"/>
      <c r="AF5" s="91" t="s">
        <v>226</v>
      </c>
      <c r="AG5" s="133" t="s">
        <v>250</v>
      </c>
      <c r="AH5" s="133" t="s">
        <v>251</v>
      </c>
      <c r="AI5" s="133" t="s">
        <v>252</v>
      </c>
      <c r="AJ5" s="133" t="s">
        <v>233</v>
      </c>
      <c r="AK5" s="99"/>
      <c r="AL5" s="145"/>
      <c r="AM5" s="91"/>
      <c r="AN5" s="91" t="s">
        <v>226</v>
      </c>
      <c r="AO5" s="91" t="s">
        <v>253</v>
      </c>
      <c r="AP5" s="91" t="s">
        <v>254</v>
      </c>
      <c r="AQ5" s="91" t="s">
        <v>255</v>
      </c>
      <c r="AR5" s="91" t="s">
        <v>256</v>
      </c>
      <c r="AS5" s="91" t="s">
        <v>226</v>
      </c>
      <c r="AT5" s="96" t="s">
        <v>257</v>
      </c>
      <c r="AU5" s="96" t="s">
        <v>258</v>
      </c>
      <c r="AV5" s="96" t="s">
        <v>259</v>
      </c>
      <c r="AW5" s="91"/>
      <c r="AX5" s="91" t="s">
        <v>226</v>
      </c>
      <c r="AY5" s="96" t="s">
        <v>257</v>
      </c>
      <c r="AZ5" s="96" t="s">
        <v>258</v>
      </c>
      <c r="BA5" s="96" t="s">
        <v>259</v>
      </c>
      <c r="BB5" s="96" t="s">
        <v>233</v>
      </c>
      <c r="BC5" s="91"/>
      <c r="BD5" s="91"/>
      <c r="BE5" s="91"/>
      <c r="BF5" s="91"/>
      <c r="BG5" s="91"/>
      <c r="BH5" s="91" t="s">
        <v>226</v>
      </c>
      <c r="BI5" s="133" t="s">
        <v>250</v>
      </c>
      <c r="BJ5" s="133" t="s">
        <v>251</v>
      </c>
      <c r="BK5" s="133" t="s">
        <v>252</v>
      </c>
      <c r="BL5" s="133" t="s">
        <v>233</v>
      </c>
      <c r="BM5" s="99"/>
      <c r="BN5" s="145"/>
      <c r="BO5" s="91"/>
      <c r="BP5" s="91" t="s">
        <v>226</v>
      </c>
      <c r="BQ5" s="91" t="s">
        <v>253</v>
      </c>
      <c r="BR5" s="91" t="s">
        <v>254</v>
      </c>
      <c r="BS5" s="91" t="s">
        <v>255</v>
      </c>
      <c r="BT5" s="91" t="s">
        <v>256</v>
      </c>
      <c r="BU5" s="91" t="s">
        <v>226</v>
      </c>
      <c r="BV5" s="96" t="s">
        <v>257</v>
      </c>
      <c r="BW5" s="96" t="s">
        <v>258</v>
      </c>
      <c r="BX5" s="96" t="s">
        <v>259</v>
      </c>
      <c r="BY5" s="91"/>
      <c r="BZ5" s="91" t="s">
        <v>226</v>
      </c>
      <c r="CA5" s="96" t="s">
        <v>257</v>
      </c>
      <c r="CB5" s="96" t="s">
        <v>258</v>
      </c>
      <c r="CC5" s="96" t="s">
        <v>259</v>
      </c>
      <c r="CD5" s="96" t="s">
        <v>233</v>
      </c>
      <c r="CE5" s="91"/>
      <c r="CF5" s="91"/>
      <c r="CG5" s="91"/>
      <c r="CH5" s="91"/>
      <c r="CI5" s="91"/>
      <c r="CJ5" s="91" t="s">
        <v>226</v>
      </c>
      <c r="CK5" s="133" t="s">
        <v>250</v>
      </c>
      <c r="CL5" s="133" t="s">
        <v>251</v>
      </c>
      <c r="CM5" s="133" t="s">
        <v>252</v>
      </c>
      <c r="CN5" s="133" t="s">
        <v>233</v>
      </c>
      <c r="CO5" s="99"/>
      <c r="CP5" s="145"/>
      <c r="CQ5" s="91"/>
      <c r="CR5" s="91" t="s">
        <v>226</v>
      </c>
      <c r="CS5" s="91" t="s">
        <v>253</v>
      </c>
      <c r="CT5" s="91" t="s">
        <v>254</v>
      </c>
      <c r="CU5" s="91" t="s">
        <v>255</v>
      </c>
      <c r="CV5" s="91" t="s">
        <v>256</v>
      </c>
      <c r="CW5" s="91" t="s">
        <v>226</v>
      </c>
      <c r="CX5" s="96" t="s">
        <v>257</v>
      </c>
      <c r="CY5" s="96" t="s">
        <v>258</v>
      </c>
      <c r="CZ5" s="96" t="s">
        <v>259</v>
      </c>
      <c r="DA5" s="91"/>
      <c r="DB5" s="91" t="s">
        <v>226</v>
      </c>
      <c r="DC5" s="96" t="s">
        <v>257</v>
      </c>
      <c r="DD5" s="96" t="s">
        <v>258</v>
      </c>
      <c r="DE5" s="96" t="s">
        <v>259</v>
      </c>
      <c r="DF5" s="96" t="s">
        <v>233</v>
      </c>
      <c r="DG5" s="91"/>
      <c r="DH5" s="91"/>
      <c r="DI5" s="91"/>
      <c r="DJ5" s="91"/>
    </row>
    <row r="6" spans="1:114" s="56" customFormat="1" ht="13.5">
      <c r="A6" s="148"/>
      <c r="B6" s="148"/>
      <c r="C6" s="151"/>
      <c r="D6" s="100" t="s">
        <v>260</v>
      </c>
      <c r="E6" s="100" t="s">
        <v>260</v>
      </c>
      <c r="F6" s="101" t="s">
        <v>260</v>
      </c>
      <c r="G6" s="101" t="s">
        <v>260</v>
      </c>
      <c r="H6" s="101" t="s">
        <v>260</v>
      </c>
      <c r="I6" s="101" t="s">
        <v>260</v>
      </c>
      <c r="J6" s="101" t="s">
        <v>260</v>
      </c>
      <c r="K6" s="101" t="s">
        <v>260</v>
      </c>
      <c r="L6" s="101" t="s">
        <v>260</v>
      </c>
      <c r="M6" s="100" t="s">
        <v>260</v>
      </c>
      <c r="N6" s="100" t="s">
        <v>260</v>
      </c>
      <c r="O6" s="101" t="s">
        <v>260</v>
      </c>
      <c r="P6" s="101" t="s">
        <v>260</v>
      </c>
      <c r="Q6" s="101" t="s">
        <v>260</v>
      </c>
      <c r="R6" s="101" t="s">
        <v>260</v>
      </c>
      <c r="S6" s="101" t="s">
        <v>260</v>
      </c>
      <c r="T6" s="101" t="s">
        <v>260</v>
      </c>
      <c r="U6" s="101" t="s">
        <v>260</v>
      </c>
      <c r="V6" s="100" t="s">
        <v>260</v>
      </c>
      <c r="W6" s="100" t="s">
        <v>260</v>
      </c>
      <c r="X6" s="101" t="s">
        <v>260</v>
      </c>
      <c r="Y6" s="101" t="s">
        <v>260</v>
      </c>
      <c r="Z6" s="101" t="s">
        <v>260</v>
      </c>
      <c r="AA6" s="101" t="s">
        <v>260</v>
      </c>
      <c r="AB6" s="101" t="s">
        <v>260</v>
      </c>
      <c r="AC6" s="101" t="s">
        <v>260</v>
      </c>
      <c r="AD6" s="101" t="s">
        <v>260</v>
      </c>
      <c r="AE6" s="102" t="s">
        <v>260</v>
      </c>
      <c r="AF6" s="102" t="s">
        <v>260</v>
      </c>
      <c r="AG6" s="103" t="s">
        <v>260</v>
      </c>
      <c r="AH6" s="103" t="s">
        <v>260</v>
      </c>
      <c r="AI6" s="103" t="s">
        <v>260</v>
      </c>
      <c r="AJ6" s="103" t="s">
        <v>260</v>
      </c>
      <c r="AK6" s="103" t="s">
        <v>260</v>
      </c>
      <c r="AL6" s="103" t="s">
        <v>260</v>
      </c>
      <c r="AM6" s="102" t="s">
        <v>260</v>
      </c>
      <c r="AN6" s="102" t="s">
        <v>260</v>
      </c>
      <c r="AO6" s="102" t="s">
        <v>260</v>
      </c>
      <c r="AP6" s="102" t="s">
        <v>260</v>
      </c>
      <c r="AQ6" s="102" t="s">
        <v>260</v>
      </c>
      <c r="AR6" s="102" t="s">
        <v>260</v>
      </c>
      <c r="AS6" s="102" t="s">
        <v>260</v>
      </c>
      <c r="AT6" s="102" t="s">
        <v>260</v>
      </c>
      <c r="AU6" s="102" t="s">
        <v>260</v>
      </c>
      <c r="AV6" s="102" t="s">
        <v>260</v>
      </c>
      <c r="AW6" s="102" t="s">
        <v>260</v>
      </c>
      <c r="AX6" s="102" t="s">
        <v>260</v>
      </c>
      <c r="AY6" s="102" t="s">
        <v>260</v>
      </c>
      <c r="AZ6" s="102" t="s">
        <v>260</v>
      </c>
      <c r="BA6" s="102" t="s">
        <v>260</v>
      </c>
      <c r="BB6" s="102" t="s">
        <v>260</v>
      </c>
      <c r="BC6" s="102" t="s">
        <v>260</v>
      </c>
      <c r="BD6" s="102" t="s">
        <v>260</v>
      </c>
      <c r="BE6" s="102" t="s">
        <v>260</v>
      </c>
      <c r="BF6" s="102" t="s">
        <v>260</v>
      </c>
      <c r="BG6" s="102" t="s">
        <v>260</v>
      </c>
      <c r="BH6" s="102" t="s">
        <v>260</v>
      </c>
      <c r="BI6" s="103" t="s">
        <v>260</v>
      </c>
      <c r="BJ6" s="103" t="s">
        <v>260</v>
      </c>
      <c r="BK6" s="103" t="s">
        <v>260</v>
      </c>
      <c r="BL6" s="103" t="s">
        <v>260</v>
      </c>
      <c r="BM6" s="103" t="s">
        <v>260</v>
      </c>
      <c r="BN6" s="103" t="s">
        <v>260</v>
      </c>
      <c r="BO6" s="102" t="s">
        <v>260</v>
      </c>
      <c r="BP6" s="102" t="s">
        <v>260</v>
      </c>
      <c r="BQ6" s="102" t="s">
        <v>260</v>
      </c>
      <c r="BR6" s="102" t="s">
        <v>260</v>
      </c>
      <c r="BS6" s="102" t="s">
        <v>260</v>
      </c>
      <c r="BT6" s="102" t="s">
        <v>260</v>
      </c>
      <c r="BU6" s="102" t="s">
        <v>260</v>
      </c>
      <c r="BV6" s="102" t="s">
        <v>260</v>
      </c>
      <c r="BW6" s="102" t="s">
        <v>260</v>
      </c>
      <c r="BX6" s="102" t="s">
        <v>260</v>
      </c>
      <c r="BY6" s="102" t="s">
        <v>260</v>
      </c>
      <c r="BZ6" s="102" t="s">
        <v>260</v>
      </c>
      <c r="CA6" s="102" t="s">
        <v>260</v>
      </c>
      <c r="CB6" s="102" t="s">
        <v>260</v>
      </c>
      <c r="CC6" s="102" t="s">
        <v>260</v>
      </c>
      <c r="CD6" s="102" t="s">
        <v>260</v>
      </c>
      <c r="CE6" s="102" t="s">
        <v>260</v>
      </c>
      <c r="CF6" s="102" t="s">
        <v>260</v>
      </c>
      <c r="CG6" s="102" t="s">
        <v>260</v>
      </c>
      <c r="CH6" s="102" t="s">
        <v>260</v>
      </c>
      <c r="CI6" s="102" t="s">
        <v>260</v>
      </c>
      <c r="CJ6" s="102" t="s">
        <v>260</v>
      </c>
      <c r="CK6" s="103" t="s">
        <v>260</v>
      </c>
      <c r="CL6" s="103" t="s">
        <v>260</v>
      </c>
      <c r="CM6" s="103" t="s">
        <v>260</v>
      </c>
      <c r="CN6" s="103" t="s">
        <v>260</v>
      </c>
      <c r="CO6" s="103" t="s">
        <v>260</v>
      </c>
      <c r="CP6" s="103" t="s">
        <v>260</v>
      </c>
      <c r="CQ6" s="102" t="s">
        <v>260</v>
      </c>
      <c r="CR6" s="102" t="s">
        <v>260</v>
      </c>
      <c r="CS6" s="103" t="s">
        <v>260</v>
      </c>
      <c r="CT6" s="103" t="s">
        <v>260</v>
      </c>
      <c r="CU6" s="103" t="s">
        <v>260</v>
      </c>
      <c r="CV6" s="103" t="s">
        <v>260</v>
      </c>
      <c r="CW6" s="102" t="s">
        <v>260</v>
      </c>
      <c r="CX6" s="102" t="s">
        <v>260</v>
      </c>
      <c r="CY6" s="102" t="s">
        <v>260</v>
      </c>
      <c r="CZ6" s="102" t="s">
        <v>260</v>
      </c>
      <c r="DA6" s="102" t="s">
        <v>260</v>
      </c>
      <c r="DB6" s="102" t="s">
        <v>260</v>
      </c>
      <c r="DC6" s="102" t="s">
        <v>260</v>
      </c>
      <c r="DD6" s="102" t="s">
        <v>260</v>
      </c>
      <c r="DE6" s="102" t="s">
        <v>260</v>
      </c>
      <c r="DF6" s="102" t="s">
        <v>260</v>
      </c>
      <c r="DG6" s="102" t="s">
        <v>260</v>
      </c>
      <c r="DH6" s="102" t="s">
        <v>260</v>
      </c>
      <c r="DI6" s="102" t="s">
        <v>260</v>
      </c>
      <c r="DJ6" s="102" t="s">
        <v>260</v>
      </c>
    </row>
    <row r="7" spans="1:114" s="50" customFormat="1" ht="12" customHeight="1">
      <c r="A7" s="48" t="s">
        <v>261</v>
      </c>
      <c r="B7" s="63" t="s">
        <v>262</v>
      </c>
      <c r="C7" s="48" t="s">
        <v>226</v>
      </c>
      <c r="D7" s="71">
        <f aca="true" t="shared" si="0" ref="D7:AK7">SUM(D8:D19)</f>
        <v>2585387</v>
      </c>
      <c r="E7" s="71">
        <f t="shared" si="0"/>
        <v>1541760</v>
      </c>
      <c r="F7" s="71">
        <f t="shared" si="0"/>
        <v>411860</v>
      </c>
      <c r="G7" s="71">
        <f t="shared" si="0"/>
        <v>3113</v>
      </c>
      <c r="H7" s="71">
        <f t="shared" si="0"/>
        <v>356800</v>
      </c>
      <c r="I7" s="71">
        <f t="shared" si="0"/>
        <v>578569</v>
      </c>
      <c r="J7" s="71">
        <f t="shared" si="0"/>
        <v>4838967</v>
      </c>
      <c r="K7" s="71">
        <f t="shared" si="0"/>
        <v>191418</v>
      </c>
      <c r="L7" s="71">
        <f t="shared" si="0"/>
        <v>1043627</v>
      </c>
      <c r="M7" s="71">
        <f t="shared" si="0"/>
        <v>133315</v>
      </c>
      <c r="N7" s="71">
        <f t="shared" si="0"/>
        <v>99279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53861</v>
      </c>
      <c r="S7" s="71">
        <f t="shared" si="0"/>
        <v>573727</v>
      </c>
      <c r="T7" s="71">
        <f t="shared" si="0"/>
        <v>45418</v>
      </c>
      <c r="U7" s="71">
        <f t="shared" si="0"/>
        <v>34036</v>
      </c>
      <c r="V7" s="71">
        <f t="shared" si="0"/>
        <v>2718702</v>
      </c>
      <c r="W7" s="71">
        <f t="shared" si="0"/>
        <v>1641039</v>
      </c>
      <c r="X7" s="71">
        <f t="shared" si="0"/>
        <v>411860</v>
      </c>
      <c r="Y7" s="71">
        <f t="shared" si="0"/>
        <v>3113</v>
      </c>
      <c r="Z7" s="71">
        <f t="shared" si="0"/>
        <v>356800</v>
      </c>
      <c r="AA7" s="71">
        <f t="shared" si="0"/>
        <v>632430</v>
      </c>
      <c r="AB7" s="71">
        <f t="shared" si="0"/>
        <v>5412694</v>
      </c>
      <c r="AC7" s="71">
        <f t="shared" si="0"/>
        <v>236836</v>
      </c>
      <c r="AD7" s="71">
        <f t="shared" si="0"/>
        <v>1077663</v>
      </c>
      <c r="AE7" s="71">
        <f t="shared" si="0"/>
        <v>714684</v>
      </c>
      <c r="AF7" s="71">
        <f t="shared" si="0"/>
        <v>696939</v>
      </c>
      <c r="AG7" s="71">
        <f t="shared" si="0"/>
        <v>0</v>
      </c>
      <c r="AH7" s="71">
        <f t="shared" si="0"/>
        <v>24492</v>
      </c>
      <c r="AI7" s="71">
        <f t="shared" si="0"/>
        <v>1937</v>
      </c>
      <c r="AJ7" s="71">
        <f t="shared" si="0"/>
        <v>670510</v>
      </c>
      <c r="AK7" s="71">
        <f t="shared" si="0"/>
        <v>17745</v>
      </c>
      <c r="AL7" s="72" t="s">
        <v>123</v>
      </c>
      <c r="AM7" s="71">
        <f aca="true" t="shared" si="1" ref="AM7:BB7">SUM(AM8:AM19)</f>
        <v>6111454</v>
      </c>
      <c r="AN7" s="71">
        <f t="shared" si="1"/>
        <v>1199478</v>
      </c>
      <c r="AO7" s="71">
        <f t="shared" si="1"/>
        <v>732690</v>
      </c>
      <c r="AP7" s="71">
        <f t="shared" si="1"/>
        <v>0</v>
      </c>
      <c r="AQ7" s="71">
        <f t="shared" si="1"/>
        <v>429601</v>
      </c>
      <c r="AR7" s="71">
        <f t="shared" si="1"/>
        <v>37187</v>
      </c>
      <c r="AS7" s="71">
        <f t="shared" si="1"/>
        <v>3387537</v>
      </c>
      <c r="AT7" s="71">
        <f t="shared" si="1"/>
        <v>6336</v>
      </c>
      <c r="AU7" s="71">
        <f t="shared" si="1"/>
        <v>3278310</v>
      </c>
      <c r="AV7" s="71">
        <f t="shared" si="1"/>
        <v>102891</v>
      </c>
      <c r="AW7" s="71">
        <f t="shared" si="1"/>
        <v>0</v>
      </c>
      <c r="AX7" s="71">
        <f t="shared" si="1"/>
        <v>1524439</v>
      </c>
      <c r="AY7" s="71">
        <f t="shared" si="1"/>
        <v>19575</v>
      </c>
      <c r="AZ7" s="71">
        <f t="shared" si="1"/>
        <v>1325178</v>
      </c>
      <c r="BA7" s="71">
        <f t="shared" si="1"/>
        <v>167984</v>
      </c>
      <c r="BB7" s="71">
        <f t="shared" si="1"/>
        <v>11702</v>
      </c>
      <c r="BC7" s="72" t="s">
        <v>263</v>
      </c>
      <c r="BD7" s="71">
        <f aca="true" t="shared" si="2" ref="BD7:BM7">SUM(BD8:BD19)</f>
        <v>0</v>
      </c>
      <c r="BE7" s="71">
        <f t="shared" si="2"/>
        <v>598216</v>
      </c>
      <c r="BF7" s="71">
        <f t="shared" si="2"/>
        <v>7424354</v>
      </c>
      <c r="BG7" s="71">
        <f t="shared" si="2"/>
        <v>57289</v>
      </c>
      <c r="BH7" s="71">
        <f t="shared" si="2"/>
        <v>57289</v>
      </c>
      <c r="BI7" s="71">
        <f t="shared" si="2"/>
        <v>0</v>
      </c>
      <c r="BJ7" s="71">
        <f t="shared" si="2"/>
        <v>57289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2" t="s">
        <v>123</v>
      </c>
      <c r="BO7" s="71">
        <f aca="true" t="shared" si="3" ref="BO7:CD7">SUM(BO8:BO19)</f>
        <v>593634</v>
      </c>
      <c r="BP7" s="71">
        <f t="shared" si="3"/>
        <v>132945</v>
      </c>
      <c r="BQ7" s="71">
        <f t="shared" si="3"/>
        <v>109844</v>
      </c>
      <c r="BR7" s="71">
        <f t="shared" si="3"/>
        <v>0</v>
      </c>
      <c r="BS7" s="71">
        <f t="shared" si="3"/>
        <v>23101</v>
      </c>
      <c r="BT7" s="71">
        <f t="shared" si="3"/>
        <v>0</v>
      </c>
      <c r="BU7" s="71">
        <f t="shared" si="3"/>
        <v>232890</v>
      </c>
      <c r="BV7" s="71">
        <f t="shared" si="3"/>
        <v>0</v>
      </c>
      <c r="BW7" s="71">
        <f t="shared" si="3"/>
        <v>232890</v>
      </c>
      <c r="BX7" s="71">
        <f t="shared" si="3"/>
        <v>0</v>
      </c>
      <c r="BY7" s="71">
        <f t="shared" si="3"/>
        <v>0</v>
      </c>
      <c r="BZ7" s="71">
        <f t="shared" si="3"/>
        <v>227799</v>
      </c>
      <c r="CA7" s="71">
        <f t="shared" si="3"/>
        <v>0</v>
      </c>
      <c r="CB7" s="71">
        <f t="shared" si="3"/>
        <v>226706</v>
      </c>
      <c r="CC7" s="71">
        <f t="shared" si="3"/>
        <v>711</v>
      </c>
      <c r="CD7" s="71">
        <f t="shared" si="3"/>
        <v>382</v>
      </c>
      <c r="CE7" s="72" t="s">
        <v>263</v>
      </c>
      <c r="CF7" s="71">
        <f aca="true" t="shared" si="4" ref="CF7:CO7">SUM(CF8:CF19)</f>
        <v>0</v>
      </c>
      <c r="CG7" s="71">
        <f t="shared" si="4"/>
        <v>56119</v>
      </c>
      <c r="CH7" s="71">
        <f t="shared" si="4"/>
        <v>707042</v>
      </c>
      <c r="CI7" s="71">
        <f t="shared" si="4"/>
        <v>771973</v>
      </c>
      <c r="CJ7" s="71">
        <f t="shared" si="4"/>
        <v>754228</v>
      </c>
      <c r="CK7" s="71">
        <f t="shared" si="4"/>
        <v>0</v>
      </c>
      <c r="CL7" s="71">
        <f t="shared" si="4"/>
        <v>81781</v>
      </c>
      <c r="CM7" s="71">
        <f t="shared" si="4"/>
        <v>1937</v>
      </c>
      <c r="CN7" s="71">
        <f t="shared" si="4"/>
        <v>670510</v>
      </c>
      <c r="CO7" s="71">
        <f t="shared" si="4"/>
        <v>17745</v>
      </c>
      <c r="CP7" s="72" t="s">
        <v>123</v>
      </c>
      <c r="CQ7" s="71">
        <f aca="true" t="shared" si="5" ref="CQ7:DF7">SUM(CQ8:CQ19)</f>
        <v>6705088</v>
      </c>
      <c r="CR7" s="71">
        <f t="shared" si="5"/>
        <v>1332423</v>
      </c>
      <c r="CS7" s="71">
        <f t="shared" si="5"/>
        <v>842534</v>
      </c>
      <c r="CT7" s="71">
        <f t="shared" si="5"/>
        <v>0</v>
      </c>
      <c r="CU7" s="71">
        <f t="shared" si="5"/>
        <v>452702</v>
      </c>
      <c r="CV7" s="71">
        <f t="shared" si="5"/>
        <v>37187</v>
      </c>
      <c r="CW7" s="71">
        <f t="shared" si="5"/>
        <v>3620427</v>
      </c>
      <c r="CX7" s="71">
        <f t="shared" si="5"/>
        <v>6336</v>
      </c>
      <c r="CY7" s="71">
        <f t="shared" si="5"/>
        <v>3511200</v>
      </c>
      <c r="CZ7" s="71">
        <f t="shared" si="5"/>
        <v>102891</v>
      </c>
      <c r="DA7" s="71">
        <f t="shared" si="5"/>
        <v>0</v>
      </c>
      <c r="DB7" s="71">
        <f t="shared" si="5"/>
        <v>1752238</v>
      </c>
      <c r="DC7" s="71">
        <f t="shared" si="5"/>
        <v>19575</v>
      </c>
      <c r="DD7" s="71">
        <f t="shared" si="5"/>
        <v>1551884</v>
      </c>
      <c r="DE7" s="71">
        <f t="shared" si="5"/>
        <v>168695</v>
      </c>
      <c r="DF7" s="71">
        <f t="shared" si="5"/>
        <v>12084</v>
      </c>
      <c r="DG7" s="72" t="s">
        <v>123</v>
      </c>
      <c r="DH7" s="71">
        <f>SUM(DH8:DH19)</f>
        <v>0</v>
      </c>
      <c r="DI7" s="71">
        <f>SUM(DI8:DI19)</f>
        <v>654335</v>
      </c>
      <c r="DJ7" s="71">
        <f>SUM(DJ8:DJ19)</f>
        <v>8131396</v>
      </c>
    </row>
    <row r="8" spans="1:114" s="50" customFormat="1" ht="12" customHeight="1">
      <c r="A8" s="51" t="s">
        <v>120</v>
      </c>
      <c r="B8" s="64" t="s">
        <v>264</v>
      </c>
      <c r="C8" s="51" t="s">
        <v>265</v>
      </c>
      <c r="D8" s="73">
        <f aca="true" t="shared" si="6" ref="D8:D19">SUM(E8,+L8)</f>
        <v>331371</v>
      </c>
      <c r="E8" s="73">
        <f aca="true" t="shared" si="7" ref="E8:E19">SUM(F8:I8)+K8</f>
        <v>100710</v>
      </c>
      <c r="F8" s="73">
        <v>0</v>
      </c>
      <c r="G8" s="73">
        <v>0</v>
      </c>
      <c r="H8" s="73">
        <v>0</v>
      </c>
      <c r="I8" s="73">
        <v>100710</v>
      </c>
      <c r="J8" s="73">
        <v>963772</v>
      </c>
      <c r="K8" s="73">
        <v>0</v>
      </c>
      <c r="L8" s="73">
        <v>230661</v>
      </c>
      <c r="M8" s="73">
        <f aca="true" t="shared" si="8" ref="M8:M19">SUM(N8,+U8)</f>
        <v>18897</v>
      </c>
      <c r="N8" s="73">
        <f aca="true" t="shared" si="9" ref="N8:N19">SUM(O8:R8)+T8</f>
        <v>1575</v>
      </c>
      <c r="O8" s="73">
        <v>0</v>
      </c>
      <c r="P8" s="73">
        <v>0</v>
      </c>
      <c r="Q8" s="73">
        <v>0</v>
      </c>
      <c r="R8" s="73">
        <v>1575</v>
      </c>
      <c r="S8" s="73">
        <v>107512</v>
      </c>
      <c r="T8" s="73">
        <v>0</v>
      </c>
      <c r="U8" s="73">
        <v>17322</v>
      </c>
      <c r="V8" s="73">
        <f aca="true" t="shared" si="10" ref="V8:V19">+SUM(D8,M8)</f>
        <v>350268</v>
      </c>
      <c r="W8" s="73">
        <f aca="true" t="shared" si="11" ref="W8:W19">+SUM(E8,N8)</f>
        <v>102285</v>
      </c>
      <c r="X8" s="73">
        <f aca="true" t="shared" si="12" ref="X8:X19">+SUM(F8,O8)</f>
        <v>0</v>
      </c>
      <c r="Y8" s="73">
        <f aca="true" t="shared" si="13" ref="Y8:Y19">+SUM(G8,P8)</f>
        <v>0</v>
      </c>
      <c r="Z8" s="73">
        <f aca="true" t="shared" si="14" ref="Z8:Z19">+SUM(H8,Q8)</f>
        <v>0</v>
      </c>
      <c r="AA8" s="73">
        <f aca="true" t="shared" si="15" ref="AA8:AA19">+SUM(I8,R8)</f>
        <v>102285</v>
      </c>
      <c r="AB8" s="73">
        <f aca="true" t="shared" si="16" ref="AB8:AB19">+SUM(J8,S8)</f>
        <v>1071284</v>
      </c>
      <c r="AC8" s="73">
        <f aca="true" t="shared" si="17" ref="AC8:AC19">+SUM(K8,T8)</f>
        <v>0</v>
      </c>
      <c r="AD8" s="73">
        <f aca="true" t="shared" si="18" ref="AD8:AD19">+SUM(L8,U8)</f>
        <v>247983</v>
      </c>
      <c r="AE8" s="73">
        <f aca="true" t="shared" si="19" ref="AE8:AE19">SUM(AF8,+AK8)</f>
        <v>27269</v>
      </c>
      <c r="AF8" s="73">
        <f aca="true" t="shared" si="20" ref="AF8:AF19">SUM(AG8:AJ8)</f>
        <v>9524</v>
      </c>
      <c r="AG8" s="73">
        <v>0</v>
      </c>
      <c r="AH8" s="73">
        <v>7587</v>
      </c>
      <c r="AI8" s="73">
        <v>1937</v>
      </c>
      <c r="AJ8" s="73">
        <v>0</v>
      </c>
      <c r="AK8" s="73">
        <v>17745</v>
      </c>
      <c r="AL8" s="74" t="s">
        <v>123</v>
      </c>
      <c r="AM8" s="73">
        <f aca="true" t="shared" si="21" ref="AM8:AM19">SUM(AN8,AS8,AW8,AX8,BD8)</f>
        <v>1267874</v>
      </c>
      <c r="AN8" s="73">
        <f aca="true" t="shared" si="22" ref="AN8:AN19">SUM(AO8:AR8)</f>
        <v>467750</v>
      </c>
      <c r="AO8" s="73">
        <v>209280</v>
      </c>
      <c r="AP8" s="73">
        <v>0</v>
      </c>
      <c r="AQ8" s="73">
        <v>227091</v>
      </c>
      <c r="AR8" s="73">
        <v>31379</v>
      </c>
      <c r="AS8" s="73">
        <f aca="true" t="shared" si="23" ref="AS8:AS19">SUM(AT8:AV8)</f>
        <v>489333</v>
      </c>
      <c r="AT8" s="73">
        <v>0</v>
      </c>
      <c r="AU8" s="73">
        <v>449596</v>
      </c>
      <c r="AV8" s="73">
        <v>39737</v>
      </c>
      <c r="AW8" s="73">
        <v>0</v>
      </c>
      <c r="AX8" s="73">
        <f aca="true" t="shared" si="24" ref="AX8:AX19">SUM(AY8:BB8)</f>
        <v>310791</v>
      </c>
      <c r="AY8" s="73">
        <v>0</v>
      </c>
      <c r="AZ8" s="73">
        <v>294455</v>
      </c>
      <c r="BA8" s="73">
        <v>16336</v>
      </c>
      <c r="BB8" s="73">
        <v>0</v>
      </c>
      <c r="BC8" s="74" t="s">
        <v>263</v>
      </c>
      <c r="BD8" s="73">
        <v>0</v>
      </c>
      <c r="BE8" s="73">
        <v>0</v>
      </c>
      <c r="BF8" s="73">
        <f aca="true" t="shared" si="25" ref="BF8:BF19">SUM(AE8,+AM8,+BE8)</f>
        <v>1295143</v>
      </c>
      <c r="BG8" s="73">
        <f aca="true" t="shared" si="26" ref="BG8:BG19">SUM(BH8,+BM8)</f>
        <v>10563</v>
      </c>
      <c r="BH8" s="73">
        <f aca="true" t="shared" si="27" ref="BH8:BH19">SUM(BI8:BL8)</f>
        <v>10563</v>
      </c>
      <c r="BI8" s="73">
        <v>0</v>
      </c>
      <c r="BJ8" s="73">
        <v>10563</v>
      </c>
      <c r="BK8" s="73">
        <v>0</v>
      </c>
      <c r="BL8" s="73">
        <v>0</v>
      </c>
      <c r="BM8" s="73">
        <v>0</v>
      </c>
      <c r="BN8" s="74" t="s">
        <v>266</v>
      </c>
      <c r="BO8" s="73">
        <f aca="true" t="shared" si="28" ref="BO8:BO19">SUM(BP8,BU8,BY8,BZ8,CF8)</f>
        <v>115846</v>
      </c>
      <c r="BP8" s="73">
        <f aca="true" t="shared" si="29" ref="BP8:BP19">SUM(BQ8:BT8)</f>
        <v>21463</v>
      </c>
      <c r="BQ8" s="73">
        <v>21463</v>
      </c>
      <c r="BR8" s="73">
        <v>0</v>
      </c>
      <c r="BS8" s="73">
        <v>0</v>
      </c>
      <c r="BT8" s="73">
        <v>0</v>
      </c>
      <c r="BU8" s="73">
        <f aca="true" t="shared" si="30" ref="BU8:BU19">SUM(BV8:BX8)</f>
        <v>51889</v>
      </c>
      <c r="BV8" s="73">
        <v>0</v>
      </c>
      <c r="BW8" s="73">
        <v>51889</v>
      </c>
      <c r="BX8" s="73">
        <v>0</v>
      </c>
      <c r="BY8" s="73">
        <v>0</v>
      </c>
      <c r="BZ8" s="73">
        <f aca="true" t="shared" si="31" ref="BZ8:BZ19">SUM(CA8:CD8)</f>
        <v>42494</v>
      </c>
      <c r="CA8" s="73">
        <v>0</v>
      </c>
      <c r="CB8" s="73">
        <v>42494</v>
      </c>
      <c r="CC8" s="73">
        <v>0</v>
      </c>
      <c r="CD8" s="73">
        <v>0</v>
      </c>
      <c r="CE8" s="74" t="s">
        <v>123</v>
      </c>
      <c r="CF8" s="73">
        <v>0</v>
      </c>
      <c r="CG8" s="73">
        <v>0</v>
      </c>
      <c r="CH8" s="73">
        <f aca="true" t="shared" si="32" ref="CH8:CH19">SUM(BG8,+BO8,+CG8)</f>
        <v>126409</v>
      </c>
      <c r="CI8" s="73">
        <f aca="true" t="shared" si="33" ref="CI8:CI19">SUM(AE8,+BG8)</f>
        <v>37832</v>
      </c>
      <c r="CJ8" s="73">
        <f aca="true" t="shared" si="34" ref="CJ8:CJ19">SUM(AF8,+BH8)</f>
        <v>20087</v>
      </c>
      <c r="CK8" s="73">
        <f aca="true" t="shared" si="35" ref="CK8:CK19">SUM(AG8,+BI8)</f>
        <v>0</v>
      </c>
      <c r="CL8" s="73">
        <f aca="true" t="shared" si="36" ref="CL8:CL19">SUM(AH8,+BJ8)</f>
        <v>18150</v>
      </c>
      <c r="CM8" s="73">
        <f aca="true" t="shared" si="37" ref="CM8:CM19">SUM(AI8,+BK8)</f>
        <v>1937</v>
      </c>
      <c r="CN8" s="73">
        <f aca="true" t="shared" si="38" ref="CN8:CN19">SUM(AJ8,+BL8)</f>
        <v>0</v>
      </c>
      <c r="CO8" s="73">
        <f aca="true" t="shared" si="39" ref="CO8:CO19">SUM(AK8,+BM8)</f>
        <v>17745</v>
      </c>
      <c r="CP8" s="74" t="s">
        <v>123</v>
      </c>
      <c r="CQ8" s="73">
        <f aca="true" t="shared" si="40" ref="CQ8:CQ19">SUM(AM8,+BO8)</f>
        <v>1383720</v>
      </c>
      <c r="CR8" s="73">
        <f aca="true" t="shared" si="41" ref="CR8:CR19">SUM(AN8,+BP8)</f>
        <v>489213</v>
      </c>
      <c r="CS8" s="73">
        <f aca="true" t="shared" si="42" ref="CS8:CS19">SUM(AO8,+BQ8)</f>
        <v>230743</v>
      </c>
      <c r="CT8" s="73">
        <f aca="true" t="shared" si="43" ref="CT8:CT19">SUM(AP8,+BR8)</f>
        <v>0</v>
      </c>
      <c r="CU8" s="73">
        <f aca="true" t="shared" si="44" ref="CU8:CU19">SUM(AQ8,+BS8)</f>
        <v>227091</v>
      </c>
      <c r="CV8" s="73">
        <f aca="true" t="shared" si="45" ref="CV8:CV19">SUM(AR8,+BT8)</f>
        <v>31379</v>
      </c>
      <c r="CW8" s="73">
        <f aca="true" t="shared" si="46" ref="CW8:CW19">SUM(AS8,+BU8)</f>
        <v>541222</v>
      </c>
      <c r="CX8" s="73">
        <f aca="true" t="shared" si="47" ref="CX8:CX19">SUM(AT8,+BV8)</f>
        <v>0</v>
      </c>
      <c r="CY8" s="73">
        <f aca="true" t="shared" si="48" ref="CY8:CY19">SUM(AU8,+BW8)</f>
        <v>501485</v>
      </c>
      <c r="CZ8" s="73">
        <f aca="true" t="shared" si="49" ref="CZ8:CZ19">SUM(AV8,+BX8)</f>
        <v>39737</v>
      </c>
      <c r="DA8" s="73">
        <f aca="true" t="shared" si="50" ref="DA8:DA19">SUM(AW8,+BY8)</f>
        <v>0</v>
      </c>
      <c r="DB8" s="73">
        <f aca="true" t="shared" si="51" ref="DB8:DB19">SUM(AX8,+BZ8)</f>
        <v>353285</v>
      </c>
      <c r="DC8" s="73">
        <f aca="true" t="shared" si="52" ref="DC8:DC19">SUM(AY8,+CA8)</f>
        <v>0</v>
      </c>
      <c r="DD8" s="73">
        <f aca="true" t="shared" si="53" ref="DD8:DD19">SUM(AZ8,+CB8)</f>
        <v>336949</v>
      </c>
      <c r="DE8" s="73">
        <f aca="true" t="shared" si="54" ref="DE8:DE19">SUM(BA8,+CC8)</f>
        <v>16336</v>
      </c>
      <c r="DF8" s="73">
        <f aca="true" t="shared" si="55" ref="DF8:DF19">SUM(BB8,+CD8)</f>
        <v>0</v>
      </c>
      <c r="DG8" s="74" t="s">
        <v>123</v>
      </c>
      <c r="DH8" s="73">
        <f aca="true" t="shared" si="56" ref="DH8:DH19">SUM(BD8,+CF8)</f>
        <v>0</v>
      </c>
      <c r="DI8" s="73">
        <f aca="true" t="shared" si="57" ref="DI8:DI19">SUM(BE8,+CG8)</f>
        <v>0</v>
      </c>
      <c r="DJ8" s="73">
        <f aca="true" t="shared" si="58" ref="DJ8:DJ19">SUM(BF8,+CH8)</f>
        <v>1421552</v>
      </c>
    </row>
    <row r="9" spans="1:114" s="50" customFormat="1" ht="12" customHeight="1">
      <c r="A9" s="51" t="s">
        <v>120</v>
      </c>
      <c r="B9" s="64" t="s">
        <v>267</v>
      </c>
      <c r="C9" s="51" t="s">
        <v>268</v>
      </c>
      <c r="D9" s="73">
        <f t="shared" si="6"/>
        <v>41854</v>
      </c>
      <c r="E9" s="73">
        <f t="shared" si="7"/>
        <v>41854</v>
      </c>
      <c r="F9" s="73">
        <v>0</v>
      </c>
      <c r="G9" s="73">
        <v>3113</v>
      </c>
      <c r="H9" s="73">
        <v>0</v>
      </c>
      <c r="I9" s="73">
        <v>38741</v>
      </c>
      <c r="J9" s="73">
        <v>283097</v>
      </c>
      <c r="K9" s="73">
        <v>0</v>
      </c>
      <c r="L9" s="73">
        <v>0</v>
      </c>
      <c r="M9" s="73">
        <f t="shared" si="8"/>
        <v>3820</v>
      </c>
      <c r="N9" s="73">
        <f t="shared" si="9"/>
        <v>3820</v>
      </c>
      <c r="O9" s="73">
        <v>0</v>
      </c>
      <c r="P9" s="73">
        <v>0</v>
      </c>
      <c r="Q9" s="73">
        <v>0</v>
      </c>
      <c r="R9" s="73">
        <v>3820</v>
      </c>
      <c r="S9" s="73">
        <v>124044</v>
      </c>
      <c r="T9" s="73">
        <v>0</v>
      </c>
      <c r="U9" s="73">
        <v>0</v>
      </c>
      <c r="V9" s="73">
        <f t="shared" si="10"/>
        <v>45674</v>
      </c>
      <c r="W9" s="73">
        <f t="shared" si="11"/>
        <v>45674</v>
      </c>
      <c r="X9" s="73">
        <f t="shared" si="12"/>
        <v>0</v>
      </c>
      <c r="Y9" s="73">
        <f t="shared" si="13"/>
        <v>3113</v>
      </c>
      <c r="Z9" s="73">
        <f t="shared" si="14"/>
        <v>0</v>
      </c>
      <c r="AA9" s="73">
        <f t="shared" si="15"/>
        <v>42561</v>
      </c>
      <c r="AB9" s="73">
        <f t="shared" si="16"/>
        <v>407141</v>
      </c>
      <c r="AC9" s="73">
        <f t="shared" si="17"/>
        <v>0</v>
      </c>
      <c r="AD9" s="73">
        <f t="shared" si="18"/>
        <v>0</v>
      </c>
      <c r="AE9" s="73">
        <f t="shared" si="19"/>
        <v>0</v>
      </c>
      <c r="AF9" s="73">
        <f t="shared" si="20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269</v>
      </c>
      <c r="AM9" s="73">
        <f t="shared" si="21"/>
        <v>324951</v>
      </c>
      <c r="AN9" s="73">
        <f t="shared" si="22"/>
        <v>50933</v>
      </c>
      <c r="AO9" s="73">
        <v>20761</v>
      </c>
      <c r="AP9" s="73">
        <v>0</v>
      </c>
      <c r="AQ9" s="73">
        <v>30172</v>
      </c>
      <c r="AR9" s="73">
        <v>0</v>
      </c>
      <c r="AS9" s="73">
        <f t="shared" si="23"/>
        <v>124846</v>
      </c>
      <c r="AT9" s="73">
        <v>0</v>
      </c>
      <c r="AU9" s="73">
        <v>124846</v>
      </c>
      <c r="AV9" s="73">
        <v>0</v>
      </c>
      <c r="AW9" s="73">
        <v>0</v>
      </c>
      <c r="AX9" s="73">
        <f t="shared" si="24"/>
        <v>149172</v>
      </c>
      <c r="AY9" s="73">
        <v>0</v>
      </c>
      <c r="AZ9" s="73">
        <v>102800</v>
      </c>
      <c r="BA9" s="73">
        <v>46372</v>
      </c>
      <c r="BB9" s="73">
        <v>0</v>
      </c>
      <c r="BC9" s="74" t="s">
        <v>123</v>
      </c>
      <c r="BD9" s="73">
        <v>0</v>
      </c>
      <c r="BE9" s="73">
        <v>0</v>
      </c>
      <c r="BF9" s="73">
        <f t="shared" si="25"/>
        <v>324951</v>
      </c>
      <c r="BG9" s="73">
        <f t="shared" si="26"/>
        <v>46726</v>
      </c>
      <c r="BH9" s="73">
        <f t="shared" si="27"/>
        <v>46726</v>
      </c>
      <c r="BI9" s="73">
        <v>0</v>
      </c>
      <c r="BJ9" s="73">
        <v>46726</v>
      </c>
      <c r="BK9" s="73">
        <v>0</v>
      </c>
      <c r="BL9" s="73">
        <v>0</v>
      </c>
      <c r="BM9" s="73">
        <v>0</v>
      </c>
      <c r="BN9" s="74" t="s">
        <v>270</v>
      </c>
      <c r="BO9" s="73">
        <f t="shared" si="28"/>
        <v>81138</v>
      </c>
      <c r="BP9" s="73">
        <f t="shared" si="29"/>
        <v>31474</v>
      </c>
      <c r="BQ9" s="73">
        <v>20761</v>
      </c>
      <c r="BR9" s="73">
        <v>0</v>
      </c>
      <c r="BS9" s="73">
        <v>10713</v>
      </c>
      <c r="BT9" s="73">
        <v>0</v>
      </c>
      <c r="BU9" s="73">
        <f t="shared" si="30"/>
        <v>24132</v>
      </c>
      <c r="BV9" s="73">
        <v>0</v>
      </c>
      <c r="BW9" s="73">
        <v>24132</v>
      </c>
      <c r="BX9" s="73">
        <v>0</v>
      </c>
      <c r="BY9" s="73">
        <v>0</v>
      </c>
      <c r="BZ9" s="73">
        <f t="shared" si="31"/>
        <v>25532</v>
      </c>
      <c r="CA9" s="73">
        <v>0</v>
      </c>
      <c r="CB9" s="73">
        <v>25532</v>
      </c>
      <c r="CC9" s="73">
        <v>0</v>
      </c>
      <c r="CD9" s="73">
        <v>0</v>
      </c>
      <c r="CE9" s="74" t="s">
        <v>123</v>
      </c>
      <c r="CF9" s="73">
        <v>0</v>
      </c>
      <c r="CG9" s="73">
        <v>0</v>
      </c>
      <c r="CH9" s="73">
        <f t="shared" si="32"/>
        <v>127864</v>
      </c>
      <c r="CI9" s="73">
        <f t="shared" si="33"/>
        <v>46726</v>
      </c>
      <c r="CJ9" s="73">
        <f t="shared" si="34"/>
        <v>46726</v>
      </c>
      <c r="CK9" s="73">
        <f t="shared" si="35"/>
        <v>0</v>
      </c>
      <c r="CL9" s="73">
        <f t="shared" si="36"/>
        <v>46726</v>
      </c>
      <c r="CM9" s="73">
        <f t="shared" si="37"/>
        <v>0</v>
      </c>
      <c r="CN9" s="73">
        <f t="shared" si="38"/>
        <v>0</v>
      </c>
      <c r="CO9" s="73">
        <f t="shared" si="39"/>
        <v>0</v>
      </c>
      <c r="CP9" s="74" t="s">
        <v>123</v>
      </c>
      <c r="CQ9" s="73">
        <f t="shared" si="40"/>
        <v>406089</v>
      </c>
      <c r="CR9" s="73">
        <f t="shared" si="41"/>
        <v>82407</v>
      </c>
      <c r="CS9" s="73">
        <f t="shared" si="42"/>
        <v>41522</v>
      </c>
      <c r="CT9" s="73">
        <f t="shared" si="43"/>
        <v>0</v>
      </c>
      <c r="CU9" s="73">
        <f t="shared" si="44"/>
        <v>40885</v>
      </c>
      <c r="CV9" s="73">
        <f t="shared" si="45"/>
        <v>0</v>
      </c>
      <c r="CW9" s="73">
        <f t="shared" si="46"/>
        <v>148978</v>
      </c>
      <c r="CX9" s="73">
        <f t="shared" si="47"/>
        <v>0</v>
      </c>
      <c r="CY9" s="73">
        <f t="shared" si="48"/>
        <v>148978</v>
      </c>
      <c r="CZ9" s="73">
        <f t="shared" si="49"/>
        <v>0</v>
      </c>
      <c r="DA9" s="73">
        <f t="shared" si="50"/>
        <v>0</v>
      </c>
      <c r="DB9" s="73">
        <f t="shared" si="51"/>
        <v>174704</v>
      </c>
      <c r="DC9" s="73">
        <f t="shared" si="52"/>
        <v>0</v>
      </c>
      <c r="DD9" s="73">
        <f t="shared" si="53"/>
        <v>128332</v>
      </c>
      <c r="DE9" s="73">
        <f t="shared" si="54"/>
        <v>46372</v>
      </c>
      <c r="DF9" s="73">
        <f t="shared" si="55"/>
        <v>0</v>
      </c>
      <c r="DG9" s="74" t="s">
        <v>123</v>
      </c>
      <c r="DH9" s="73">
        <f t="shared" si="56"/>
        <v>0</v>
      </c>
      <c r="DI9" s="73">
        <f t="shared" si="57"/>
        <v>0</v>
      </c>
      <c r="DJ9" s="73">
        <f t="shared" si="58"/>
        <v>452815</v>
      </c>
    </row>
    <row r="10" spans="1:114" s="50" customFormat="1" ht="12" customHeight="1">
      <c r="A10" s="51" t="s">
        <v>120</v>
      </c>
      <c r="B10" s="64" t="s">
        <v>271</v>
      </c>
      <c r="C10" s="51" t="s">
        <v>272</v>
      </c>
      <c r="D10" s="73">
        <f t="shared" si="6"/>
        <v>803293</v>
      </c>
      <c r="E10" s="73">
        <f t="shared" si="7"/>
        <v>803293</v>
      </c>
      <c r="F10" s="73">
        <v>318200</v>
      </c>
      <c r="G10" s="73">
        <v>0</v>
      </c>
      <c r="H10" s="73">
        <v>271900</v>
      </c>
      <c r="I10" s="73">
        <v>75566</v>
      </c>
      <c r="J10" s="73">
        <v>477674</v>
      </c>
      <c r="K10" s="73">
        <v>137627</v>
      </c>
      <c r="L10" s="73">
        <v>0</v>
      </c>
      <c r="M10" s="73">
        <f t="shared" si="8"/>
        <v>0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3">
        <v>89343</v>
      </c>
      <c r="T10" s="73">
        <v>0</v>
      </c>
      <c r="U10" s="73">
        <v>0</v>
      </c>
      <c r="V10" s="73">
        <f t="shared" si="10"/>
        <v>803293</v>
      </c>
      <c r="W10" s="73">
        <f t="shared" si="11"/>
        <v>803293</v>
      </c>
      <c r="X10" s="73">
        <f t="shared" si="12"/>
        <v>318200</v>
      </c>
      <c r="Y10" s="73">
        <f t="shared" si="13"/>
        <v>0</v>
      </c>
      <c r="Z10" s="73">
        <f t="shared" si="14"/>
        <v>271900</v>
      </c>
      <c r="AA10" s="73">
        <f t="shared" si="15"/>
        <v>75566</v>
      </c>
      <c r="AB10" s="73">
        <f t="shared" si="16"/>
        <v>567017</v>
      </c>
      <c r="AC10" s="73">
        <f t="shared" si="17"/>
        <v>137627</v>
      </c>
      <c r="AD10" s="73">
        <f t="shared" si="18"/>
        <v>0</v>
      </c>
      <c r="AE10" s="73">
        <f t="shared" si="19"/>
        <v>670510</v>
      </c>
      <c r="AF10" s="73">
        <f t="shared" si="20"/>
        <v>670510</v>
      </c>
      <c r="AG10" s="73">
        <v>0</v>
      </c>
      <c r="AH10" s="73">
        <v>0</v>
      </c>
      <c r="AI10" s="73">
        <v>0</v>
      </c>
      <c r="AJ10" s="73">
        <v>670510</v>
      </c>
      <c r="AK10" s="73">
        <v>0</v>
      </c>
      <c r="AL10" s="74" t="s">
        <v>273</v>
      </c>
      <c r="AM10" s="73">
        <f t="shared" si="21"/>
        <v>577712</v>
      </c>
      <c r="AN10" s="73">
        <f t="shared" si="22"/>
        <v>96993</v>
      </c>
      <c r="AO10" s="73">
        <v>64662</v>
      </c>
      <c r="AP10" s="73"/>
      <c r="AQ10" s="73">
        <v>32331</v>
      </c>
      <c r="AR10" s="73">
        <v>0</v>
      </c>
      <c r="AS10" s="73">
        <f t="shared" si="23"/>
        <v>348054</v>
      </c>
      <c r="AT10" s="73">
        <v>0</v>
      </c>
      <c r="AU10" s="73">
        <v>348054</v>
      </c>
      <c r="AV10" s="73">
        <v>0</v>
      </c>
      <c r="AW10" s="73">
        <v>0</v>
      </c>
      <c r="AX10" s="73">
        <f t="shared" si="24"/>
        <v>132665</v>
      </c>
      <c r="AY10" s="73">
        <v>0</v>
      </c>
      <c r="AZ10" s="73">
        <v>126303</v>
      </c>
      <c r="BA10" s="73">
        <v>0</v>
      </c>
      <c r="BB10" s="73">
        <v>6362</v>
      </c>
      <c r="BC10" s="74" t="s">
        <v>123</v>
      </c>
      <c r="BD10" s="73">
        <v>0</v>
      </c>
      <c r="BE10" s="73">
        <v>32745</v>
      </c>
      <c r="BF10" s="73">
        <f t="shared" si="25"/>
        <v>1280967</v>
      </c>
      <c r="BG10" s="73">
        <f t="shared" si="26"/>
        <v>0</v>
      </c>
      <c r="BH10" s="73">
        <f t="shared" si="27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123</v>
      </c>
      <c r="BO10" s="73">
        <f t="shared" si="28"/>
        <v>88188</v>
      </c>
      <c r="BP10" s="73">
        <f t="shared" si="29"/>
        <v>12472</v>
      </c>
      <c r="BQ10" s="73">
        <v>12472</v>
      </c>
      <c r="BR10" s="73">
        <v>0</v>
      </c>
      <c r="BS10" s="73"/>
      <c r="BT10" s="73">
        <v>0</v>
      </c>
      <c r="BU10" s="73">
        <f t="shared" si="30"/>
        <v>30104</v>
      </c>
      <c r="BV10" s="73">
        <v>0</v>
      </c>
      <c r="BW10" s="73">
        <v>30104</v>
      </c>
      <c r="BX10" s="73">
        <v>0</v>
      </c>
      <c r="BY10" s="73">
        <v>0</v>
      </c>
      <c r="BZ10" s="73">
        <f t="shared" si="31"/>
        <v>45612</v>
      </c>
      <c r="CA10" s="73">
        <v>0</v>
      </c>
      <c r="CB10" s="73">
        <v>45612</v>
      </c>
      <c r="CC10" s="73">
        <v>0</v>
      </c>
      <c r="CD10" s="73">
        <v>0</v>
      </c>
      <c r="CE10" s="74" t="s">
        <v>123</v>
      </c>
      <c r="CF10" s="73">
        <v>0</v>
      </c>
      <c r="CG10" s="73">
        <v>1155</v>
      </c>
      <c r="CH10" s="73">
        <f t="shared" si="32"/>
        <v>89343</v>
      </c>
      <c r="CI10" s="73">
        <f t="shared" si="33"/>
        <v>670510</v>
      </c>
      <c r="CJ10" s="73">
        <f t="shared" si="34"/>
        <v>670510</v>
      </c>
      <c r="CK10" s="73">
        <f t="shared" si="35"/>
        <v>0</v>
      </c>
      <c r="CL10" s="73">
        <f t="shared" si="36"/>
        <v>0</v>
      </c>
      <c r="CM10" s="73">
        <f t="shared" si="37"/>
        <v>0</v>
      </c>
      <c r="CN10" s="73">
        <f t="shared" si="38"/>
        <v>670510</v>
      </c>
      <c r="CO10" s="73">
        <f t="shared" si="39"/>
        <v>0</v>
      </c>
      <c r="CP10" s="74" t="s">
        <v>123</v>
      </c>
      <c r="CQ10" s="73">
        <f t="shared" si="40"/>
        <v>665900</v>
      </c>
      <c r="CR10" s="73">
        <f t="shared" si="41"/>
        <v>109465</v>
      </c>
      <c r="CS10" s="73">
        <f t="shared" si="42"/>
        <v>77134</v>
      </c>
      <c r="CT10" s="73">
        <f t="shared" si="43"/>
        <v>0</v>
      </c>
      <c r="CU10" s="73">
        <f t="shared" si="44"/>
        <v>32331</v>
      </c>
      <c r="CV10" s="73">
        <f t="shared" si="45"/>
        <v>0</v>
      </c>
      <c r="CW10" s="73">
        <f t="shared" si="46"/>
        <v>378158</v>
      </c>
      <c r="CX10" s="73">
        <f t="shared" si="47"/>
        <v>0</v>
      </c>
      <c r="CY10" s="73">
        <f t="shared" si="48"/>
        <v>378158</v>
      </c>
      <c r="CZ10" s="73">
        <f t="shared" si="49"/>
        <v>0</v>
      </c>
      <c r="DA10" s="73">
        <f t="shared" si="50"/>
        <v>0</v>
      </c>
      <c r="DB10" s="73">
        <f t="shared" si="51"/>
        <v>178277</v>
      </c>
      <c r="DC10" s="73">
        <f t="shared" si="52"/>
        <v>0</v>
      </c>
      <c r="DD10" s="73">
        <f t="shared" si="53"/>
        <v>171915</v>
      </c>
      <c r="DE10" s="73">
        <f t="shared" si="54"/>
        <v>0</v>
      </c>
      <c r="DF10" s="73">
        <f t="shared" si="55"/>
        <v>6362</v>
      </c>
      <c r="DG10" s="74" t="s">
        <v>123</v>
      </c>
      <c r="DH10" s="73">
        <f t="shared" si="56"/>
        <v>0</v>
      </c>
      <c r="DI10" s="73">
        <f t="shared" si="57"/>
        <v>33900</v>
      </c>
      <c r="DJ10" s="73">
        <f t="shared" si="58"/>
        <v>1370310</v>
      </c>
    </row>
    <row r="11" spans="1:114" s="50" customFormat="1" ht="12" customHeight="1">
      <c r="A11" s="51" t="s">
        <v>120</v>
      </c>
      <c r="B11" s="64" t="s">
        <v>274</v>
      </c>
      <c r="C11" s="51" t="s">
        <v>275</v>
      </c>
      <c r="D11" s="73">
        <f t="shared" si="6"/>
        <v>20536</v>
      </c>
      <c r="E11" s="73">
        <f t="shared" si="7"/>
        <v>3172</v>
      </c>
      <c r="F11" s="73">
        <v>0</v>
      </c>
      <c r="G11" s="73">
        <v>0</v>
      </c>
      <c r="H11" s="73">
        <v>0</v>
      </c>
      <c r="I11" s="73">
        <v>3172</v>
      </c>
      <c r="J11" s="73">
        <v>156966</v>
      </c>
      <c r="K11" s="73">
        <v>0</v>
      </c>
      <c r="L11" s="73">
        <v>17364</v>
      </c>
      <c r="M11" s="73">
        <f t="shared" si="8"/>
        <v>5812</v>
      </c>
      <c r="N11" s="73">
        <f t="shared" si="9"/>
        <v>972</v>
      </c>
      <c r="O11" s="73">
        <v>0</v>
      </c>
      <c r="P11" s="73">
        <v>0</v>
      </c>
      <c r="Q11" s="73">
        <v>0</v>
      </c>
      <c r="R11" s="73">
        <v>972</v>
      </c>
      <c r="S11" s="73">
        <v>44416</v>
      </c>
      <c r="T11" s="73">
        <v>0</v>
      </c>
      <c r="U11" s="73">
        <v>4840</v>
      </c>
      <c r="V11" s="73">
        <f t="shared" si="10"/>
        <v>26348</v>
      </c>
      <c r="W11" s="73">
        <f t="shared" si="11"/>
        <v>4144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4144</v>
      </c>
      <c r="AB11" s="73">
        <f t="shared" si="16"/>
        <v>201382</v>
      </c>
      <c r="AC11" s="73">
        <f t="shared" si="17"/>
        <v>0</v>
      </c>
      <c r="AD11" s="73">
        <f t="shared" si="18"/>
        <v>22204</v>
      </c>
      <c r="AE11" s="73">
        <f t="shared" si="19"/>
        <v>0</v>
      </c>
      <c r="AF11" s="73">
        <f t="shared" si="20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123</v>
      </c>
      <c r="AM11" s="73">
        <f t="shared" si="21"/>
        <v>177502</v>
      </c>
      <c r="AN11" s="73">
        <f t="shared" si="22"/>
        <v>66037</v>
      </c>
      <c r="AO11" s="73">
        <v>37165</v>
      </c>
      <c r="AP11" s="73">
        <v>0</v>
      </c>
      <c r="AQ11" s="73">
        <v>28872</v>
      </c>
      <c r="AR11" s="73">
        <v>0</v>
      </c>
      <c r="AS11" s="73">
        <f t="shared" si="23"/>
        <v>83436</v>
      </c>
      <c r="AT11" s="73">
        <v>0</v>
      </c>
      <c r="AU11" s="73">
        <v>54852</v>
      </c>
      <c r="AV11" s="73">
        <v>28584</v>
      </c>
      <c r="AW11" s="73">
        <v>0</v>
      </c>
      <c r="AX11" s="73">
        <f t="shared" si="24"/>
        <v>28029</v>
      </c>
      <c r="AY11" s="73">
        <v>0</v>
      </c>
      <c r="AZ11" s="73">
        <v>28029</v>
      </c>
      <c r="BA11" s="73">
        <v>0</v>
      </c>
      <c r="BB11" s="73">
        <v>0</v>
      </c>
      <c r="BC11" s="74" t="s">
        <v>123</v>
      </c>
      <c r="BD11" s="73">
        <v>0</v>
      </c>
      <c r="BE11" s="73">
        <v>0</v>
      </c>
      <c r="BF11" s="73">
        <f t="shared" si="25"/>
        <v>177502</v>
      </c>
      <c r="BG11" s="73">
        <f t="shared" si="26"/>
        <v>0</v>
      </c>
      <c r="BH11" s="73">
        <f t="shared" si="27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4" t="s">
        <v>123</v>
      </c>
      <c r="BO11" s="73">
        <f t="shared" si="28"/>
        <v>50228</v>
      </c>
      <c r="BP11" s="73">
        <f t="shared" si="29"/>
        <v>31661</v>
      </c>
      <c r="BQ11" s="73">
        <v>19273</v>
      </c>
      <c r="BR11" s="73">
        <v>0</v>
      </c>
      <c r="BS11" s="73">
        <v>12388</v>
      </c>
      <c r="BT11" s="73">
        <v>0</v>
      </c>
      <c r="BU11" s="73">
        <f t="shared" si="30"/>
        <v>15190</v>
      </c>
      <c r="BV11" s="73">
        <v>0</v>
      </c>
      <c r="BW11" s="73">
        <v>15190</v>
      </c>
      <c r="BX11" s="73">
        <v>0</v>
      </c>
      <c r="BY11" s="73">
        <v>0</v>
      </c>
      <c r="BZ11" s="73">
        <f t="shared" si="31"/>
        <v>3377</v>
      </c>
      <c r="CA11" s="73">
        <v>0</v>
      </c>
      <c r="CB11" s="73">
        <v>3377</v>
      </c>
      <c r="CC11" s="73">
        <v>0</v>
      </c>
      <c r="CD11" s="73">
        <v>0</v>
      </c>
      <c r="CE11" s="74" t="s">
        <v>123</v>
      </c>
      <c r="CF11" s="73">
        <v>0</v>
      </c>
      <c r="CG11" s="73">
        <v>0</v>
      </c>
      <c r="CH11" s="73">
        <f t="shared" si="32"/>
        <v>50228</v>
      </c>
      <c r="CI11" s="73">
        <f t="shared" si="33"/>
        <v>0</v>
      </c>
      <c r="CJ11" s="73">
        <f t="shared" si="34"/>
        <v>0</v>
      </c>
      <c r="CK11" s="73">
        <f t="shared" si="35"/>
        <v>0</v>
      </c>
      <c r="CL11" s="73">
        <f t="shared" si="36"/>
        <v>0</v>
      </c>
      <c r="CM11" s="73">
        <f t="shared" si="37"/>
        <v>0</v>
      </c>
      <c r="CN11" s="73">
        <f t="shared" si="38"/>
        <v>0</v>
      </c>
      <c r="CO11" s="73">
        <f t="shared" si="39"/>
        <v>0</v>
      </c>
      <c r="CP11" s="74" t="s">
        <v>123</v>
      </c>
      <c r="CQ11" s="73">
        <f t="shared" si="40"/>
        <v>227730</v>
      </c>
      <c r="CR11" s="73">
        <f t="shared" si="41"/>
        <v>97698</v>
      </c>
      <c r="CS11" s="73">
        <f t="shared" si="42"/>
        <v>56438</v>
      </c>
      <c r="CT11" s="73">
        <f t="shared" si="43"/>
        <v>0</v>
      </c>
      <c r="CU11" s="73">
        <f t="shared" si="44"/>
        <v>41260</v>
      </c>
      <c r="CV11" s="73">
        <f t="shared" si="45"/>
        <v>0</v>
      </c>
      <c r="CW11" s="73">
        <f t="shared" si="46"/>
        <v>98626</v>
      </c>
      <c r="CX11" s="73">
        <f t="shared" si="47"/>
        <v>0</v>
      </c>
      <c r="CY11" s="73">
        <f t="shared" si="48"/>
        <v>70042</v>
      </c>
      <c r="CZ11" s="73">
        <f t="shared" si="49"/>
        <v>28584</v>
      </c>
      <c r="DA11" s="73">
        <f t="shared" si="50"/>
        <v>0</v>
      </c>
      <c r="DB11" s="73">
        <f t="shared" si="51"/>
        <v>31406</v>
      </c>
      <c r="DC11" s="73">
        <f t="shared" si="52"/>
        <v>0</v>
      </c>
      <c r="DD11" s="73">
        <f t="shared" si="53"/>
        <v>31406</v>
      </c>
      <c r="DE11" s="73">
        <f t="shared" si="54"/>
        <v>0</v>
      </c>
      <c r="DF11" s="73">
        <f t="shared" si="55"/>
        <v>0</v>
      </c>
      <c r="DG11" s="74" t="s">
        <v>123</v>
      </c>
      <c r="DH11" s="73">
        <f t="shared" si="56"/>
        <v>0</v>
      </c>
      <c r="DI11" s="73">
        <f t="shared" si="57"/>
        <v>0</v>
      </c>
      <c r="DJ11" s="73">
        <f t="shared" si="58"/>
        <v>227730</v>
      </c>
    </row>
    <row r="12" spans="1:114" s="50" customFormat="1" ht="12" customHeight="1">
      <c r="A12" s="53" t="s">
        <v>120</v>
      </c>
      <c r="B12" s="54" t="s">
        <v>276</v>
      </c>
      <c r="C12" s="53" t="s">
        <v>277</v>
      </c>
      <c r="D12" s="75">
        <f t="shared" si="6"/>
        <v>43893</v>
      </c>
      <c r="E12" s="75">
        <f t="shared" si="7"/>
        <v>43893</v>
      </c>
      <c r="F12" s="75">
        <v>0</v>
      </c>
      <c r="G12" s="75">
        <v>0</v>
      </c>
      <c r="H12" s="75">
        <v>0</v>
      </c>
      <c r="I12" s="75">
        <v>13893</v>
      </c>
      <c r="J12" s="75">
        <v>216431</v>
      </c>
      <c r="K12" s="75">
        <v>30000</v>
      </c>
      <c r="L12" s="75">
        <v>0</v>
      </c>
      <c r="M12" s="75">
        <f t="shared" si="8"/>
        <v>31996</v>
      </c>
      <c r="N12" s="75">
        <f t="shared" si="9"/>
        <v>31996</v>
      </c>
      <c r="O12" s="75">
        <v>0</v>
      </c>
      <c r="P12" s="75">
        <v>0</v>
      </c>
      <c r="Q12" s="75">
        <v>0</v>
      </c>
      <c r="R12" s="75">
        <v>31996</v>
      </c>
      <c r="S12" s="75">
        <v>23368</v>
      </c>
      <c r="T12" s="75">
        <v>0</v>
      </c>
      <c r="U12" s="75">
        <v>0</v>
      </c>
      <c r="V12" s="75">
        <f t="shared" si="10"/>
        <v>75889</v>
      </c>
      <c r="W12" s="75">
        <f t="shared" si="11"/>
        <v>75889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45889</v>
      </c>
      <c r="AB12" s="75">
        <f t="shared" si="16"/>
        <v>239799</v>
      </c>
      <c r="AC12" s="75">
        <f t="shared" si="17"/>
        <v>30000</v>
      </c>
      <c r="AD12" s="75">
        <f t="shared" si="18"/>
        <v>0</v>
      </c>
      <c r="AE12" s="75">
        <f t="shared" si="19"/>
        <v>0</v>
      </c>
      <c r="AF12" s="75">
        <f t="shared" si="20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269</v>
      </c>
      <c r="AM12" s="75">
        <f t="shared" si="21"/>
        <v>260324</v>
      </c>
      <c r="AN12" s="75">
        <f t="shared" si="22"/>
        <v>21786</v>
      </c>
      <c r="AO12" s="75">
        <v>21786</v>
      </c>
      <c r="AP12" s="75">
        <v>0</v>
      </c>
      <c r="AQ12" s="75">
        <v>0</v>
      </c>
      <c r="AR12" s="75">
        <v>0</v>
      </c>
      <c r="AS12" s="75">
        <f t="shared" si="23"/>
        <v>23762</v>
      </c>
      <c r="AT12" s="75">
        <v>0</v>
      </c>
      <c r="AU12" s="75">
        <v>23762</v>
      </c>
      <c r="AV12" s="75">
        <v>0</v>
      </c>
      <c r="AW12" s="75">
        <v>0</v>
      </c>
      <c r="AX12" s="75">
        <f t="shared" si="24"/>
        <v>214776</v>
      </c>
      <c r="AY12" s="75">
        <v>0</v>
      </c>
      <c r="AZ12" s="75">
        <v>214776</v>
      </c>
      <c r="BA12" s="75">
        <v>0</v>
      </c>
      <c r="BB12" s="75">
        <v>0</v>
      </c>
      <c r="BC12" s="76" t="s">
        <v>141</v>
      </c>
      <c r="BD12" s="75">
        <v>0</v>
      </c>
      <c r="BE12" s="75">
        <v>0</v>
      </c>
      <c r="BF12" s="75">
        <f t="shared" si="25"/>
        <v>260324</v>
      </c>
      <c r="BG12" s="75">
        <f t="shared" si="26"/>
        <v>0</v>
      </c>
      <c r="BH12" s="75">
        <f t="shared" si="27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278</v>
      </c>
      <c r="BO12" s="75">
        <f t="shared" si="28"/>
        <v>55364</v>
      </c>
      <c r="BP12" s="75">
        <f t="shared" si="29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30"/>
        <v>23117</v>
      </c>
      <c r="BV12" s="75">
        <v>0</v>
      </c>
      <c r="BW12" s="75">
        <v>23117</v>
      </c>
      <c r="BX12" s="75">
        <v>0</v>
      </c>
      <c r="BY12" s="75">
        <v>0</v>
      </c>
      <c r="BZ12" s="75">
        <f t="shared" si="31"/>
        <v>32247</v>
      </c>
      <c r="CA12" s="75">
        <v>0</v>
      </c>
      <c r="CB12" s="75">
        <v>32247</v>
      </c>
      <c r="CC12" s="75">
        <v>0</v>
      </c>
      <c r="CD12" s="75">
        <v>0</v>
      </c>
      <c r="CE12" s="76" t="s">
        <v>131</v>
      </c>
      <c r="CF12" s="75">
        <v>0</v>
      </c>
      <c r="CG12" s="75">
        <v>0</v>
      </c>
      <c r="CH12" s="75">
        <f t="shared" si="32"/>
        <v>55364</v>
      </c>
      <c r="CI12" s="75">
        <f t="shared" si="33"/>
        <v>0</v>
      </c>
      <c r="CJ12" s="75">
        <f t="shared" si="34"/>
        <v>0</v>
      </c>
      <c r="CK12" s="75">
        <f t="shared" si="35"/>
        <v>0</v>
      </c>
      <c r="CL12" s="75">
        <f t="shared" si="36"/>
        <v>0</v>
      </c>
      <c r="CM12" s="75">
        <f t="shared" si="37"/>
        <v>0</v>
      </c>
      <c r="CN12" s="75">
        <f t="shared" si="38"/>
        <v>0</v>
      </c>
      <c r="CO12" s="75">
        <f t="shared" si="39"/>
        <v>0</v>
      </c>
      <c r="CP12" s="76" t="s">
        <v>131</v>
      </c>
      <c r="CQ12" s="75">
        <f t="shared" si="40"/>
        <v>315688</v>
      </c>
      <c r="CR12" s="75">
        <f t="shared" si="41"/>
        <v>21786</v>
      </c>
      <c r="CS12" s="75">
        <f t="shared" si="42"/>
        <v>21786</v>
      </c>
      <c r="CT12" s="75">
        <f t="shared" si="43"/>
        <v>0</v>
      </c>
      <c r="CU12" s="75">
        <f t="shared" si="44"/>
        <v>0</v>
      </c>
      <c r="CV12" s="75">
        <f t="shared" si="45"/>
        <v>0</v>
      </c>
      <c r="CW12" s="75">
        <f t="shared" si="46"/>
        <v>46879</v>
      </c>
      <c r="CX12" s="75">
        <f t="shared" si="47"/>
        <v>0</v>
      </c>
      <c r="CY12" s="75">
        <f t="shared" si="48"/>
        <v>46879</v>
      </c>
      <c r="CZ12" s="75">
        <f t="shared" si="49"/>
        <v>0</v>
      </c>
      <c r="DA12" s="75">
        <f t="shared" si="50"/>
        <v>0</v>
      </c>
      <c r="DB12" s="75">
        <f t="shared" si="51"/>
        <v>247023</v>
      </c>
      <c r="DC12" s="75">
        <f t="shared" si="52"/>
        <v>0</v>
      </c>
      <c r="DD12" s="75">
        <f t="shared" si="53"/>
        <v>247023</v>
      </c>
      <c r="DE12" s="75">
        <f t="shared" si="54"/>
        <v>0</v>
      </c>
      <c r="DF12" s="75">
        <f t="shared" si="55"/>
        <v>0</v>
      </c>
      <c r="DG12" s="76" t="s">
        <v>131</v>
      </c>
      <c r="DH12" s="75">
        <f t="shared" si="56"/>
        <v>0</v>
      </c>
      <c r="DI12" s="75">
        <f t="shared" si="57"/>
        <v>0</v>
      </c>
      <c r="DJ12" s="75">
        <f t="shared" si="58"/>
        <v>315688</v>
      </c>
    </row>
    <row r="13" spans="1:114" s="50" customFormat="1" ht="12" customHeight="1">
      <c r="A13" s="53" t="s">
        <v>137</v>
      </c>
      <c r="B13" s="54" t="s">
        <v>279</v>
      </c>
      <c r="C13" s="53" t="s">
        <v>280</v>
      </c>
      <c r="D13" s="75">
        <f t="shared" si="6"/>
        <v>80793</v>
      </c>
      <c r="E13" s="75">
        <f t="shared" si="7"/>
        <v>7239</v>
      </c>
      <c r="F13" s="75">
        <v>0</v>
      </c>
      <c r="G13" s="75">
        <v>0</v>
      </c>
      <c r="H13" s="75">
        <v>0</v>
      </c>
      <c r="I13" s="75">
        <v>0</v>
      </c>
      <c r="J13" s="75">
        <v>432862</v>
      </c>
      <c r="K13" s="75">
        <v>7239</v>
      </c>
      <c r="L13" s="75">
        <v>73554</v>
      </c>
      <c r="M13" s="75">
        <f t="shared" si="8"/>
        <v>13209</v>
      </c>
      <c r="N13" s="75">
        <f t="shared" si="9"/>
        <v>1335</v>
      </c>
      <c r="O13" s="75">
        <v>0</v>
      </c>
      <c r="P13" s="75">
        <v>0</v>
      </c>
      <c r="Q13" s="75">
        <v>0</v>
      </c>
      <c r="R13" s="75">
        <v>1335</v>
      </c>
      <c r="S13" s="75">
        <v>69881</v>
      </c>
      <c r="T13" s="75">
        <v>0</v>
      </c>
      <c r="U13" s="75">
        <v>11874</v>
      </c>
      <c r="V13" s="75">
        <f t="shared" si="10"/>
        <v>94002</v>
      </c>
      <c r="W13" s="75">
        <f t="shared" si="11"/>
        <v>8574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1335</v>
      </c>
      <c r="AB13" s="75">
        <f t="shared" si="16"/>
        <v>502743</v>
      </c>
      <c r="AC13" s="75">
        <f t="shared" si="17"/>
        <v>7239</v>
      </c>
      <c r="AD13" s="75">
        <f t="shared" si="18"/>
        <v>85428</v>
      </c>
      <c r="AE13" s="75">
        <f t="shared" si="19"/>
        <v>0</v>
      </c>
      <c r="AF13" s="75">
        <f t="shared" si="20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6" t="s">
        <v>281</v>
      </c>
      <c r="AM13" s="75">
        <f t="shared" si="21"/>
        <v>350092</v>
      </c>
      <c r="AN13" s="75">
        <f t="shared" si="22"/>
        <v>23997</v>
      </c>
      <c r="AO13" s="75">
        <v>23997</v>
      </c>
      <c r="AP13" s="75">
        <v>0</v>
      </c>
      <c r="AQ13" s="75">
        <v>0</v>
      </c>
      <c r="AR13" s="75">
        <v>0</v>
      </c>
      <c r="AS13" s="75">
        <f t="shared" si="23"/>
        <v>159473</v>
      </c>
      <c r="AT13" s="75">
        <v>0</v>
      </c>
      <c r="AU13" s="75">
        <v>159473</v>
      </c>
      <c r="AV13" s="75">
        <v>0</v>
      </c>
      <c r="AW13" s="75">
        <v>0</v>
      </c>
      <c r="AX13" s="75">
        <f t="shared" si="24"/>
        <v>166622</v>
      </c>
      <c r="AY13" s="75">
        <v>0</v>
      </c>
      <c r="AZ13" s="75">
        <v>126000</v>
      </c>
      <c r="BA13" s="75">
        <v>37088</v>
      </c>
      <c r="BB13" s="75">
        <v>3534</v>
      </c>
      <c r="BC13" s="76" t="s">
        <v>123</v>
      </c>
      <c r="BD13" s="75">
        <v>0</v>
      </c>
      <c r="BE13" s="75">
        <v>163563</v>
      </c>
      <c r="BF13" s="75">
        <f t="shared" si="25"/>
        <v>513655</v>
      </c>
      <c r="BG13" s="75">
        <f t="shared" si="26"/>
        <v>0</v>
      </c>
      <c r="BH13" s="75">
        <f t="shared" si="27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123</v>
      </c>
      <c r="BO13" s="75">
        <f t="shared" si="28"/>
        <v>56606</v>
      </c>
      <c r="BP13" s="75">
        <f t="shared" si="29"/>
        <v>8497</v>
      </c>
      <c r="BQ13" s="75">
        <v>8497</v>
      </c>
      <c r="BR13" s="75">
        <v>0</v>
      </c>
      <c r="BS13" s="75">
        <v>0</v>
      </c>
      <c r="BT13" s="75">
        <v>0</v>
      </c>
      <c r="BU13" s="75">
        <f t="shared" si="30"/>
        <v>25572</v>
      </c>
      <c r="BV13" s="75">
        <v>0</v>
      </c>
      <c r="BW13" s="75">
        <v>25572</v>
      </c>
      <c r="BX13" s="75">
        <v>0</v>
      </c>
      <c r="BY13" s="75">
        <v>0</v>
      </c>
      <c r="BZ13" s="75">
        <f t="shared" si="31"/>
        <v>22537</v>
      </c>
      <c r="CA13" s="75">
        <v>0</v>
      </c>
      <c r="CB13" s="75">
        <v>22155</v>
      </c>
      <c r="CC13" s="75">
        <v>0</v>
      </c>
      <c r="CD13" s="75">
        <v>382</v>
      </c>
      <c r="CE13" s="76" t="s">
        <v>282</v>
      </c>
      <c r="CF13" s="75">
        <v>0</v>
      </c>
      <c r="CG13" s="75">
        <v>26484</v>
      </c>
      <c r="CH13" s="75">
        <f t="shared" si="32"/>
        <v>83090</v>
      </c>
      <c r="CI13" s="75">
        <f t="shared" si="33"/>
        <v>0</v>
      </c>
      <c r="CJ13" s="75">
        <f t="shared" si="34"/>
        <v>0</v>
      </c>
      <c r="CK13" s="75">
        <f t="shared" si="35"/>
        <v>0</v>
      </c>
      <c r="CL13" s="75">
        <f t="shared" si="36"/>
        <v>0</v>
      </c>
      <c r="CM13" s="75">
        <f t="shared" si="37"/>
        <v>0</v>
      </c>
      <c r="CN13" s="75">
        <f t="shared" si="38"/>
        <v>0</v>
      </c>
      <c r="CO13" s="75">
        <f t="shared" si="39"/>
        <v>0</v>
      </c>
      <c r="CP13" s="76" t="s">
        <v>282</v>
      </c>
      <c r="CQ13" s="75">
        <f t="shared" si="40"/>
        <v>406698</v>
      </c>
      <c r="CR13" s="75">
        <f t="shared" si="41"/>
        <v>32494</v>
      </c>
      <c r="CS13" s="75">
        <f t="shared" si="42"/>
        <v>32494</v>
      </c>
      <c r="CT13" s="75">
        <f t="shared" si="43"/>
        <v>0</v>
      </c>
      <c r="CU13" s="75">
        <f t="shared" si="44"/>
        <v>0</v>
      </c>
      <c r="CV13" s="75">
        <f t="shared" si="45"/>
        <v>0</v>
      </c>
      <c r="CW13" s="75">
        <f t="shared" si="46"/>
        <v>185045</v>
      </c>
      <c r="CX13" s="75">
        <f t="shared" si="47"/>
        <v>0</v>
      </c>
      <c r="CY13" s="75">
        <f t="shared" si="48"/>
        <v>185045</v>
      </c>
      <c r="CZ13" s="75">
        <f t="shared" si="49"/>
        <v>0</v>
      </c>
      <c r="DA13" s="75">
        <f t="shared" si="50"/>
        <v>0</v>
      </c>
      <c r="DB13" s="75">
        <f t="shared" si="51"/>
        <v>189159</v>
      </c>
      <c r="DC13" s="75">
        <f t="shared" si="52"/>
        <v>0</v>
      </c>
      <c r="DD13" s="75">
        <f t="shared" si="53"/>
        <v>148155</v>
      </c>
      <c r="DE13" s="75">
        <f t="shared" si="54"/>
        <v>37088</v>
      </c>
      <c r="DF13" s="75">
        <f t="shared" si="55"/>
        <v>3916</v>
      </c>
      <c r="DG13" s="76" t="s">
        <v>282</v>
      </c>
      <c r="DH13" s="75">
        <f t="shared" si="56"/>
        <v>0</v>
      </c>
      <c r="DI13" s="75">
        <f t="shared" si="57"/>
        <v>190047</v>
      </c>
      <c r="DJ13" s="75">
        <f t="shared" si="58"/>
        <v>596745</v>
      </c>
    </row>
    <row r="14" spans="1:114" s="50" customFormat="1" ht="12" customHeight="1">
      <c r="A14" s="53" t="s">
        <v>283</v>
      </c>
      <c r="B14" s="54" t="s">
        <v>284</v>
      </c>
      <c r="C14" s="53" t="s">
        <v>285</v>
      </c>
      <c r="D14" s="75">
        <f t="shared" si="6"/>
        <v>0</v>
      </c>
      <c r="E14" s="75">
        <f t="shared" si="7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f t="shared" si="8"/>
        <v>59581</v>
      </c>
      <c r="N14" s="75">
        <f t="shared" si="9"/>
        <v>59581</v>
      </c>
      <c r="O14" s="75">
        <v>0</v>
      </c>
      <c r="P14" s="75">
        <v>0</v>
      </c>
      <c r="Q14" s="75">
        <v>0</v>
      </c>
      <c r="R14" s="75">
        <v>14163</v>
      </c>
      <c r="S14" s="75">
        <v>115163</v>
      </c>
      <c r="T14" s="75">
        <v>45418</v>
      </c>
      <c r="U14" s="75">
        <v>0</v>
      </c>
      <c r="V14" s="75">
        <f t="shared" si="10"/>
        <v>59581</v>
      </c>
      <c r="W14" s="75">
        <f t="shared" si="11"/>
        <v>59581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14163</v>
      </c>
      <c r="AB14" s="75">
        <f t="shared" si="16"/>
        <v>115163</v>
      </c>
      <c r="AC14" s="75">
        <f t="shared" si="17"/>
        <v>45418</v>
      </c>
      <c r="AD14" s="75">
        <f t="shared" si="18"/>
        <v>0</v>
      </c>
      <c r="AE14" s="75">
        <f t="shared" si="19"/>
        <v>0</v>
      </c>
      <c r="AF14" s="75">
        <f t="shared" si="20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6" t="s">
        <v>123</v>
      </c>
      <c r="AM14" s="75">
        <f t="shared" si="21"/>
        <v>0</v>
      </c>
      <c r="AN14" s="75">
        <f t="shared" si="22"/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f t="shared" si="23"/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f t="shared" si="24"/>
        <v>0</v>
      </c>
      <c r="AY14" s="75">
        <v>0</v>
      </c>
      <c r="AZ14" s="75">
        <v>0</v>
      </c>
      <c r="BA14" s="75">
        <v>0</v>
      </c>
      <c r="BB14" s="75">
        <v>0</v>
      </c>
      <c r="BC14" s="76" t="s">
        <v>286</v>
      </c>
      <c r="BD14" s="75">
        <v>0</v>
      </c>
      <c r="BE14" s="75">
        <v>0</v>
      </c>
      <c r="BF14" s="75">
        <f t="shared" si="25"/>
        <v>0</v>
      </c>
      <c r="BG14" s="75">
        <f t="shared" si="26"/>
        <v>0</v>
      </c>
      <c r="BH14" s="75">
        <f t="shared" si="27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6" t="s">
        <v>123</v>
      </c>
      <c r="BO14" s="75">
        <f t="shared" si="28"/>
        <v>146264</v>
      </c>
      <c r="BP14" s="75">
        <f t="shared" si="29"/>
        <v>27378</v>
      </c>
      <c r="BQ14" s="75">
        <v>27378</v>
      </c>
      <c r="BR14" s="75">
        <v>0</v>
      </c>
      <c r="BS14" s="75">
        <v>0</v>
      </c>
      <c r="BT14" s="75">
        <v>0</v>
      </c>
      <c r="BU14" s="75">
        <f t="shared" si="30"/>
        <v>62886</v>
      </c>
      <c r="BV14" s="75">
        <v>0</v>
      </c>
      <c r="BW14" s="75">
        <v>62886</v>
      </c>
      <c r="BX14" s="75">
        <v>0</v>
      </c>
      <c r="BY14" s="75">
        <v>0</v>
      </c>
      <c r="BZ14" s="75">
        <f t="shared" si="31"/>
        <v>56000</v>
      </c>
      <c r="CA14" s="75">
        <v>0</v>
      </c>
      <c r="CB14" s="75">
        <v>55289</v>
      </c>
      <c r="CC14" s="75">
        <v>711</v>
      </c>
      <c r="CD14" s="75">
        <v>0</v>
      </c>
      <c r="CE14" s="76" t="s">
        <v>287</v>
      </c>
      <c r="CF14" s="75">
        <v>0</v>
      </c>
      <c r="CG14" s="75">
        <v>28480</v>
      </c>
      <c r="CH14" s="75">
        <f t="shared" si="32"/>
        <v>174744</v>
      </c>
      <c r="CI14" s="75">
        <f t="shared" si="33"/>
        <v>0</v>
      </c>
      <c r="CJ14" s="75">
        <f t="shared" si="34"/>
        <v>0</v>
      </c>
      <c r="CK14" s="75">
        <f t="shared" si="35"/>
        <v>0</v>
      </c>
      <c r="CL14" s="75">
        <f t="shared" si="36"/>
        <v>0</v>
      </c>
      <c r="CM14" s="75">
        <f t="shared" si="37"/>
        <v>0</v>
      </c>
      <c r="CN14" s="75">
        <f t="shared" si="38"/>
        <v>0</v>
      </c>
      <c r="CO14" s="75">
        <f t="shared" si="39"/>
        <v>0</v>
      </c>
      <c r="CP14" s="76" t="s">
        <v>287</v>
      </c>
      <c r="CQ14" s="75">
        <f t="shared" si="40"/>
        <v>146264</v>
      </c>
      <c r="CR14" s="75">
        <f t="shared" si="41"/>
        <v>27378</v>
      </c>
      <c r="CS14" s="75">
        <f t="shared" si="42"/>
        <v>27378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62886</v>
      </c>
      <c r="CX14" s="75">
        <f t="shared" si="47"/>
        <v>0</v>
      </c>
      <c r="CY14" s="75">
        <f t="shared" si="48"/>
        <v>62886</v>
      </c>
      <c r="CZ14" s="75">
        <f t="shared" si="49"/>
        <v>0</v>
      </c>
      <c r="DA14" s="75">
        <f t="shared" si="50"/>
        <v>0</v>
      </c>
      <c r="DB14" s="75">
        <f t="shared" si="51"/>
        <v>56000</v>
      </c>
      <c r="DC14" s="75">
        <f t="shared" si="52"/>
        <v>0</v>
      </c>
      <c r="DD14" s="75">
        <f t="shared" si="53"/>
        <v>55289</v>
      </c>
      <c r="DE14" s="75">
        <f t="shared" si="54"/>
        <v>711</v>
      </c>
      <c r="DF14" s="75">
        <f t="shared" si="55"/>
        <v>0</v>
      </c>
      <c r="DG14" s="76" t="s">
        <v>287</v>
      </c>
      <c r="DH14" s="75">
        <f t="shared" si="56"/>
        <v>0</v>
      </c>
      <c r="DI14" s="75">
        <f t="shared" si="57"/>
        <v>28480</v>
      </c>
      <c r="DJ14" s="75">
        <f t="shared" si="58"/>
        <v>174744</v>
      </c>
    </row>
    <row r="15" spans="1:114" s="50" customFormat="1" ht="12" customHeight="1">
      <c r="A15" s="53" t="s">
        <v>288</v>
      </c>
      <c r="B15" s="54" t="s">
        <v>289</v>
      </c>
      <c r="C15" s="53" t="s">
        <v>290</v>
      </c>
      <c r="D15" s="75">
        <f t="shared" si="6"/>
        <v>0</v>
      </c>
      <c r="E15" s="75">
        <f t="shared" si="7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158929</v>
      </c>
      <c r="K15" s="75">
        <v>0</v>
      </c>
      <c r="L15" s="75">
        <v>0</v>
      </c>
      <c r="M15" s="75">
        <f t="shared" si="8"/>
        <v>0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10"/>
        <v>0</v>
      </c>
      <c r="W15" s="75">
        <f t="shared" si="11"/>
        <v>0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0</v>
      </c>
      <c r="AB15" s="75">
        <f t="shared" si="16"/>
        <v>158929</v>
      </c>
      <c r="AC15" s="75">
        <f t="shared" si="17"/>
        <v>0</v>
      </c>
      <c r="AD15" s="75">
        <f t="shared" si="18"/>
        <v>0</v>
      </c>
      <c r="AE15" s="75">
        <f t="shared" si="19"/>
        <v>16905</v>
      </c>
      <c r="AF15" s="75">
        <f t="shared" si="20"/>
        <v>16905</v>
      </c>
      <c r="AG15" s="75">
        <v>0</v>
      </c>
      <c r="AH15" s="75">
        <v>16905</v>
      </c>
      <c r="AI15" s="75">
        <v>0</v>
      </c>
      <c r="AJ15" s="75">
        <v>0</v>
      </c>
      <c r="AK15" s="75">
        <v>0</v>
      </c>
      <c r="AL15" s="76" t="s">
        <v>123</v>
      </c>
      <c r="AM15" s="75">
        <f t="shared" si="21"/>
        <v>142024</v>
      </c>
      <c r="AN15" s="75">
        <f t="shared" si="22"/>
        <v>20741</v>
      </c>
      <c r="AO15" s="75">
        <v>20741</v>
      </c>
      <c r="AP15" s="75">
        <v>0</v>
      </c>
      <c r="AQ15" s="75">
        <v>0</v>
      </c>
      <c r="AR15" s="75">
        <v>0</v>
      </c>
      <c r="AS15" s="75">
        <f t="shared" si="23"/>
        <v>39120</v>
      </c>
      <c r="AT15" s="75">
        <v>0</v>
      </c>
      <c r="AU15" s="75">
        <v>39120</v>
      </c>
      <c r="AV15" s="75">
        <v>0</v>
      </c>
      <c r="AW15" s="75">
        <v>0</v>
      </c>
      <c r="AX15" s="75">
        <f t="shared" si="24"/>
        <v>82163</v>
      </c>
      <c r="AY15" s="75">
        <v>0</v>
      </c>
      <c r="AZ15" s="75">
        <v>24156</v>
      </c>
      <c r="BA15" s="75">
        <v>56699</v>
      </c>
      <c r="BB15" s="75">
        <v>1308</v>
      </c>
      <c r="BC15" s="76" t="s">
        <v>291</v>
      </c>
      <c r="BD15" s="75">
        <v>0</v>
      </c>
      <c r="BE15" s="75">
        <v>0</v>
      </c>
      <c r="BF15" s="75">
        <f t="shared" si="25"/>
        <v>158929</v>
      </c>
      <c r="BG15" s="75">
        <f t="shared" si="26"/>
        <v>0</v>
      </c>
      <c r="BH15" s="75">
        <f t="shared" si="27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6" t="s">
        <v>292</v>
      </c>
      <c r="BO15" s="75">
        <f t="shared" si="28"/>
        <v>0</v>
      </c>
      <c r="BP15" s="75">
        <f t="shared" si="29"/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f t="shared" si="30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31"/>
        <v>0</v>
      </c>
      <c r="CA15" s="75">
        <v>0</v>
      </c>
      <c r="CB15" s="75">
        <v>0</v>
      </c>
      <c r="CC15" s="75">
        <v>0</v>
      </c>
      <c r="CD15" s="75">
        <v>0</v>
      </c>
      <c r="CE15" s="76" t="s">
        <v>123</v>
      </c>
      <c r="CF15" s="75">
        <v>0</v>
      </c>
      <c r="CG15" s="75">
        <v>0</v>
      </c>
      <c r="CH15" s="75">
        <f t="shared" si="32"/>
        <v>0</v>
      </c>
      <c r="CI15" s="75">
        <f t="shared" si="33"/>
        <v>16905</v>
      </c>
      <c r="CJ15" s="75">
        <f t="shared" si="34"/>
        <v>16905</v>
      </c>
      <c r="CK15" s="75">
        <f t="shared" si="35"/>
        <v>0</v>
      </c>
      <c r="CL15" s="75">
        <f t="shared" si="36"/>
        <v>16905</v>
      </c>
      <c r="CM15" s="75">
        <f t="shared" si="37"/>
        <v>0</v>
      </c>
      <c r="CN15" s="75">
        <f t="shared" si="38"/>
        <v>0</v>
      </c>
      <c r="CO15" s="75">
        <f t="shared" si="39"/>
        <v>0</v>
      </c>
      <c r="CP15" s="76" t="s">
        <v>123</v>
      </c>
      <c r="CQ15" s="75">
        <f t="shared" si="40"/>
        <v>142024</v>
      </c>
      <c r="CR15" s="75">
        <f t="shared" si="41"/>
        <v>20741</v>
      </c>
      <c r="CS15" s="75">
        <f t="shared" si="42"/>
        <v>20741</v>
      </c>
      <c r="CT15" s="75">
        <f t="shared" si="43"/>
        <v>0</v>
      </c>
      <c r="CU15" s="75">
        <f t="shared" si="44"/>
        <v>0</v>
      </c>
      <c r="CV15" s="75">
        <f t="shared" si="45"/>
        <v>0</v>
      </c>
      <c r="CW15" s="75">
        <f t="shared" si="46"/>
        <v>39120</v>
      </c>
      <c r="CX15" s="75">
        <f t="shared" si="47"/>
        <v>0</v>
      </c>
      <c r="CY15" s="75">
        <f t="shared" si="48"/>
        <v>39120</v>
      </c>
      <c r="CZ15" s="75">
        <f t="shared" si="49"/>
        <v>0</v>
      </c>
      <c r="DA15" s="75">
        <f t="shared" si="50"/>
        <v>0</v>
      </c>
      <c r="DB15" s="75">
        <f t="shared" si="51"/>
        <v>82163</v>
      </c>
      <c r="DC15" s="75">
        <f t="shared" si="52"/>
        <v>0</v>
      </c>
      <c r="DD15" s="75">
        <f t="shared" si="53"/>
        <v>24156</v>
      </c>
      <c r="DE15" s="75">
        <f t="shared" si="54"/>
        <v>56699</v>
      </c>
      <c r="DF15" s="75">
        <f t="shared" si="55"/>
        <v>1308</v>
      </c>
      <c r="DG15" s="76" t="s">
        <v>123</v>
      </c>
      <c r="DH15" s="75">
        <f t="shared" si="56"/>
        <v>0</v>
      </c>
      <c r="DI15" s="75">
        <f t="shared" si="57"/>
        <v>0</v>
      </c>
      <c r="DJ15" s="75">
        <f t="shared" si="58"/>
        <v>158929</v>
      </c>
    </row>
    <row r="16" spans="1:114" s="50" customFormat="1" ht="12" customHeight="1">
      <c r="A16" s="53" t="s">
        <v>120</v>
      </c>
      <c r="B16" s="54" t="s">
        <v>293</v>
      </c>
      <c r="C16" s="53" t="s">
        <v>294</v>
      </c>
      <c r="D16" s="75">
        <f t="shared" si="6"/>
        <v>12547</v>
      </c>
      <c r="E16" s="75">
        <f t="shared" si="7"/>
        <v>12547</v>
      </c>
      <c r="F16" s="75">
        <v>0</v>
      </c>
      <c r="G16" s="75">
        <v>0</v>
      </c>
      <c r="H16" s="75">
        <v>0</v>
      </c>
      <c r="I16" s="75">
        <v>0</v>
      </c>
      <c r="J16" s="75">
        <v>145708</v>
      </c>
      <c r="K16" s="75">
        <v>12547</v>
      </c>
      <c r="L16" s="75">
        <v>0</v>
      </c>
      <c r="M16" s="75">
        <f t="shared" si="8"/>
        <v>0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10"/>
        <v>12547</v>
      </c>
      <c r="W16" s="75">
        <f t="shared" si="11"/>
        <v>12547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0</v>
      </c>
      <c r="AB16" s="75">
        <f t="shared" si="16"/>
        <v>145708</v>
      </c>
      <c r="AC16" s="75">
        <f t="shared" si="17"/>
        <v>12547</v>
      </c>
      <c r="AD16" s="75">
        <f t="shared" si="18"/>
        <v>0</v>
      </c>
      <c r="AE16" s="75">
        <f t="shared" si="19"/>
        <v>0</v>
      </c>
      <c r="AF16" s="75">
        <f t="shared" si="20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6" t="s">
        <v>295</v>
      </c>
      <c r="AM16" s="75">
        <f t="shared" si="21"/>
        <v>141189</v>
      </c>
      <c r="AN16" s="75">
        <f t="shared" si="22"/>
        <v>50503</v>
      </c>
      <c r="AO16" s="75">
        <v>18717</v>
      </c>
      <c r="AP16" s="75">
        <v>0</v>
      </c>
      <c r="AQ16" s="75">
        <v>25978</v>
      </c>
      <c r="AR16" s="75">
        <v>5808</v>
      </c>
      <c r="AS16" s="75">
        <f t="shared" si="23"/>
        <v>64393</v>
      </c>
      <c r="AT16" s="75">
        <v>6336</v>
      </c>
      <c r="AU16" s="75">
        <v>56855</v>
      </c>
      <c r="AV16" s="75">
        <v>1202</v>
      </c>
      <c r="AW16" s="75">
        <v>0</v>
      </c>
      <c r="AX16" s="75">
        <f t="shared" si="24"/>
        <v>26293</v>
      </c>
      <c r="AY16" s="75">
        <v>19575</v>
      </c>
      <c r="AZ16" s="75">
        <v>5926</v>
      </c>
      <c r="BA16" s="75">
        <v>294</v>
      </c>
      <c r="BB16" s="75">
        <v>498</v>
      </c>
      <c r="BC16" s="76" t="s">
        <v>123</v>
      </c>
      <c r="BD16" s="75">
        <v>0</v>
      </c>
      <c r="BE16" s="75">
        <v>17066</v>
      </c>
      <c r="BF16" s="75">
        <f t="shared" si="25"/>
        <v>158255</v>
      </c>
      <c r="BG16" s="75">
        <f t="shared" si="26"/>
        <v>0</v>
      </c>
      <c r="BH16" s="75">
        <f t="shared" si="27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6" t="s">
        <v>296</v>
      </c>
      <c r="BO16" s="75">
        <f t="shared" si="28"/>
        <v>0</v>
      </c>
      <c r="BP16" s="75">
        <f t="shared" si="29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30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1"/>
        <v>0</v>
      </c>
      <c r="CA16" s="75">
        <v>0</v>
      </c>
      <c r="CB16" s="75">
        <v>0</v>
      </c>
      <c r="CC16" s="75">
        <v>0</v>
      </c>
      <c r="CD16" s="75">
        <v>0</v>
      </c>
      <c r="CE16" s="76" t="s">
        <v>263</v>
      </c>
      <c r="CF16" s="75">
        <v>0</v>
      </c>
      <c r="CG16" s="75">
        <v>0</v>
      </c>
      <c r="CH16" s="75">
        <f t="shared" si="32"/>
        <v>0</v>
      </c>
      <c r="CI16" s="75">
        <f t="shared" si="33"/>
        <v>0</v>
      </c>
      <c r="CJ16" s="75">
        <f t="shared" si="34"/>
        <v>0</v>
      </c>
      <c r="CK16" s="75">
        <f t="shared" si="35"/>
        <v>0</v>
      </c>
      <c r="CL16" s="75">
        <f t="shared" si="36"/>
        <v>0</v>
      </c>
      <c r="CM16" s="75">
        <f t="shared" si="37"/>
        <v>0</v>
      </c>
      <c r="CN16" s="75">
        <f t="shared" si="38"/>
        <v>0</v>
      </c>
      <c r="CO16" s="75">
        <f t="shared" si="39"/>
        <v>0</v>
      </c>
      <c r="CP16" s="76" t="s">
        <v>263</v>
      </c>
      <c r="CQ16" s="75">
        <f t="shared" si="40"/>
        <v>141189</v>
      </c>
      <c r="CR16" s="75">
        <f t="shared" si="41"/>
        <v>50503</v>
      </c>
      <c r="CS16" s="75">
        <f t="shared" si="42"/>
        <v>18717</v>
      </c>
      <c r="CT16" s="75">
        <f t="shared" si="43"/>
        <v>0</v>
      </c>
      <c r="CU16" s="75">
        <f t="shared" si="44"/>
        <v>25978</v>
      </c>
      <c r="CV16" s="75">
        <f t="shared" si="45"/>
        <v>5808</v>
      </c>
      <c r="CW16" s="75">
        <f t="shared" si="46"/>
        <v>64393</v>
      </c>
      <c r="CX16" s="75">
        <f t="shared" si="47"/>
        <v>6336</v>
      </c>
      <c r="CY16" s="75">
        <f t="shared" si="48"/>
        <v>56855</v>
      </c>
      <c r="CZ16" s="75">
        <f t="shared" si="49"/>
        <v>1202</v>
      </c>
      <c r="DA16" s="75">
        <f t="shared" si="50"/>
        <v>0</v>
      </c>
      <c r="DB16" s="75">
        <f t="shared" si="51"/>
        <v>26293</v>
      </c>
      <c r="DC16" s="75">
        <f t="shared" si="52"/>
        <v>19575</v>
      </c>
      <c r="DD16" s="75">
        <f t="shared" si="53"/>
        <v>5926</v>
      </c>
      <c r="DE16" s="75">
        <f t="shared" si="54"/>
        <v>294</v>
      </c>
      <c r="DF16" s="75">
        <f t="shared" si="55"/>
        <v>498</v>
      </c>
      <c r="DG16" s="76" t="s">
        <v>263</v>
      </c>
      <c r="DH16" s="75">
        <f t="shared" si="56"/>
        <v>0</v>
      </c>
      <c r="DI16" s="75">
        <f t="shared" si="57"/>
        <v>17066</v>
      </c>
      <c r="DJ16" s="75">
        <f t="shared" si="58"/>
        <v>158255</v>
      </c>
    </row>
    <row r="17" spans="1:114" s="50" customFormat="1" ht="12" customHeight="1">
      <c r="A17" s="53" t="s">
        <v>297</v>
      </c>
      <c r="B17" s="54" t="s">
        <v>298</v>
      </c>
      <c r="C17" s="53" t="s">
        <v>299</v>
      </c>
      <c r="D17" s="75">
        <f t="shared" si="6"/>
        <v>9323</v>
      </c>
      <c r="E17" s="75">
        <f t="shared" si="7"/>
        <v>7904</v>
      </c>
      <c r="F17" s="75">
        <v>0</v>
      </c>
      <c r="G17" s="75">
        <v>0</v>
      </c>
      <c r="H17" s="75">
        <v>0</v>
      </c>
      <c r="I17" s="75">
        <v>7904</v>
      </c>
      <c r="J17" s="75">
        <v>292430</v>
      </c>
      <c r="K17" s="75">
        <v>0</v>
      </c>
      <c r="L17" s="75">
        <v>1419</v>
      </c>
      <c r="M17" s="75">
        <f t="shared" si="8"/>
        <v>0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10"/>
        <v>9323</v>
      </c>
      <c r="W17" s="75">
        <f t="shared" si="11"/>
        <v>7904</v>
      </c>
      <c r="X17" s="75">
        <f t="shared" si="12"/>
        <v>0</v>
      </c>
      <c r="Y17" s="75">
        <f t="shared" si="13"/>
        <v>0</v>
      </c>
      <c r="Z17" s="75">
        <f t="shared" si="14"/>
        <v>0</v>
      </c>
      <c r="AA17" s="75">
        <f t="shared" si="15"/>
        <v>7904</v>
      </c>
      <c r="AB17" s="75">
        <f t="shared" si="16"/>
        <v>292430</v>
      </c>
      <c r="AC17" s="75">
        <f t="shared" si="17"/>
        <v>0</v>
      </c>
      <c r="AD17" s="75">
        <f t="shared" si="18"/>
        <v>1419</v>
      </c>
      <c r="AE17" s="75">
        <f t="shared" si="19"/>
        <v>0</v>
      </c>
      <c r="AF17" s="75">
        <f t="shared" si="20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6" t="s">
        <v>300</v>
      </c>
      <c r="AM17" s="75">
        <f t="shared" si="21"/>
        <v>301753</v>
      </c>
      <c r="AN17" s="75">
        <f t="shared" si="22"/>
        <v>105560</v>
      </c>
      <c r="AO17" s="75">
        <v>105560</v>
      </c>
      <c r="AP17" s="75">
        <v>0</v>
      </c>
      <c r="AQ17" s="75"/>
      <c r="AR17" s="75">
        <v>0</v>
      </c>
      <c r="AS17" s="75">
        <f t="shared" si="23"/>
        <v>164353</v>
      </c>
      <c r="AT17" s="75">
        <v>0</v>
      </c>
      <c r="AU17" s="75">
        <v>153267</v>
      </c>
      <c r="AV17" s="75">
        <v>11086</v>
      </c>
      <c r="AW17" s="75">
        <v>0</v>
      </c>
      <c r="AX17" s="75">
        <f t="shared" si="24"/>
        <v>31840</v>
      </c>
      <c r="AY17" s="75">
        <v>0</v>
      </c>
      <c r="AZ17" s="75">
        <v>20645</v>
      </c>
      <c r="BA17" s="75">
        <v>11195</v>
      </c>
      <c r="BB17" s="75">
        <v>0</v>
      </c>
      <c r="BC17" s="76" t="s">
        <v>300</v>
      </c>
      <c r="BD17" s="75">
        <v>0</v>
      </c>
      <c r="BE17" s="75"/>
      <c r="BF17" s="75">
        <f t="shared" si="25"/>
        <v>301753</v>
      </c>
      <c r="BG17" s="75">
        <f t="shared" si="26"/>
        <v>0</v>
      </c>
      <c r="BH17" s="75">
        <f t="shared" si="27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6" t="s">
        <v>123</v>
      </c>
      <c r="BO17" s="75">
        <f t="shared" si="28"/>
        <v>0</v>
      </c>
      <c r="BP17" s="75">
        <f t="shared" si="29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30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1"/>
        <v>0</v>
      </c>
      <c r="CA17" s="75">
        <v>0</v>
      </c>
      <c r="CB17" s="75">
        <v>0</v>
      </c>
      <c r="CC17" s="75">
        <v>0</v>
      </c>
      <c r="CD17" s="75">
        <v>0</v>
      </c>
      <c r="CE17" s="76" t="s">
        <v>301</v>
      </c>
      <c r="CF17" s="75">
        <v>0</v>
      </c>
      <c r="CG17" s="75">
        <v>0</v>
      </c>
      <c r="CH17" s="75">
        <f t="shared" si="32"/>
        <v>0</v>
      </c>
      <c r="CI17" s="75">
        <f t="shared" si="33"/>
        <v>0</v>
      </c>
      <c r="CJ17" s="75">
        <f t="shared" si="34"/>
        <v>0</v>
      </c>
      <c r="CK17" s="75">
        <f t="shared" si="35"/>
        <v>0</v>
      </c>
      <c r="CL17" s="75">
        <f t="shared" si="36"/>
        <v>0</v>
      </c>
      <c r="CM17" s="75">
        <f t="shared" si="37"/>
        <v>0</v>
      </c>
      <c r="CN17" s="75">
        <f t="shared" si="38"/>
        <v>0</v>
      </c>
      <c r="CO17" s="75">
        <f t="shared" si="39"/>
        <v>0</v>
      </c>
      <c r="CP17" s="76" t="s">
        <v>301</v>
      </c>
      <c r="CQ17" s="75">
        <f t="shared" si="40"/>
        <v>301753</v>
      </c>
      <c r="CR17" s="75">
        <f t="shared" si="41"/>
        <v>105560</v>
      </c>
      <c r="CS17" s="75">
        <f t="shared" si="42"/>
        <v>105560</v>
      </c>
      <c r="CT17" s="75">
        <f t="shared" si="43"/>
        <v>0</v>
      </c>
      <c r="CU17" s="75">
        <f t="shared" si="44"/>
        <v>0</v>
      </c>
      <c r="CV17" s="75">
        <f t="shared" si="45"/>
        <v>0</v>
      </c>
      <c r="CW17" s="75">
        <f t="shared" si="46"/>
        <v>164353</v>
      </c>
      <c r="CX17" s="75">
        <f t="shared" si="47"/>
        <v>0</v>
      </c>
      <c r="CY17" s="75">
        <f t="shared" si="48"/>
        <v>153267</v>
      </c>
      <c r="CZ17" s="75">
        <f t="shared" si="49"/>
        <v>11086</v>
      </c>
      <c r="DA17" s="75">
        <f t="shared" si="50"/>
        <v>0</v>
      </c>
      <c r="DB17" s="75">
        <f t="shared" si="51"/>
        <v>31840</v>
      </c>
      <c r="DC17" s="75">
        <f t="shared" si="52"/>
        <v>0</v>
      </c>
      <c r="DD17" s="75">
        <f t="shared" si="53"/>
        <v>20645</v>
      </c>
      <c r="DE17" s="75">
        <f t="shared" si="54"/>
        <v>11195</v>
      </c>
      <c r="DF17" s="75">
        <f t="shared" si="55"/>
        <v>0</v>
      </c>
      <c r="DG17" s="76" t="s">
        <v>123</v>
      </c>
      <c r="DH17" s="75">
        <f t="shared" si="56"/>
        <v>0</v>
      </c>
      <c r="DI17" s="75">
        <f t="shared" si="57"/>
        <v>0</v>
      </c>
      <c r="DJ17" s="75">
        <f t="shared" si="58"/>
        <v>301753</v>
      </c>
    </row>
    <row r="18" spans="1:114" s="50" customFormat="1" ht="12" customHeight="1">
      <c r="A18" s="53" t="s">
        <v>120</v>
      </c>
      <c r="B18" s="54" t="s">
        <v>302</v>
      </c>
      <c r="C18" s="53" t="s">
        <v>303</v>
      </c>
      <c r="D18" s="75">
        <f t="shared" si="6"/>
        <v>177140</v>
      </c>
      <c r="E18" s="75">
        <f t="shared" si="7"/>
        <v>176513</v>
      </c>
      <c r="F18" s="75">
        <v>91613</v>
      </c>
      <c r="G18" s="75">
        <v>0</v>
      </c>
      <c r="H18" s="75">
        <v>84900</v>
      </c>
      <c r="I18" s="75">
        <v>0</v>
      </c>
      <c r="J18" s="75">
        <v>951222</v>
      </c>
      <c r="K18" s="75">
        <v>0</v>
      </c>
      <c r="L18" s="75">
        <v>627</v>
      </c>
      <c r="M18" s="75">
        <f t="shared" si="8"/>
        <v>0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10"/>
        <v>177140</v>
      </c>
      <c r="W18" s="75">
        <f t="shared" si="11"/>
        <v>176513</v>
      </c>
      <c r="X18" s="75">
        <f t="shared" si="12"/>
        <v>91613</v>
      </c>
      <c r="Y18" s="75">
        <f t="shared" si="13"/>
        <v>0</v>
      </c>
      <c r="Z18" s="75">
        <f t="shared" si="14"/>
        <v>84900</v>
      </c>
      <c r="AA18" s="75">
        <f t="shared" si="15"/>
        <v>0</v>
      </c>
      <c r="AB18" s="75">
        <f t="shared" si="16"/>
        <v>951222</v>
      </c>
      <c r="AC18" s="75">
        <f t="shared" si="17"/>
        <v>0</v>
      </c>
      <c r="AD18" s="75">
        <f t="shared" si="18"/>
        <v>627</v>
      </c>
      <c r="AE18" s="75">
        <f t="shared" si="19"/>
        <v>0</v>
      </c>
      <c r="AF18" s="75">
        <f t="shared" si="20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6" t="s">
        <v>304</v>
      </c>
      <c r="AM18" s="75">
        <f t="shared" si="21"/>
        <v>1128362</v>
      </c>
      <c r="AN18" s="75">
        <f t="shared" si="22"/>
        <v>83465</v>
      </c>
      <c r="AO18" s="75">
        <v>83465</v>
      </c>
      <c r="AP18" s="75">
        <v>0</v>
      </c>
      <c r="AQ18" s="75">
        <v>0</v>
      </c>
      <c r="AR18" s="75">
        <v>0</v>
      </c>
      <c r="AS18" s="75">
        <f t="shared" si="23"/>
        <v>674447</v>
      </c>
      <c r="AT18" s="75">
        <v>0</v>
      </c>
      <c r="AU18" s="75">
        <v>674447</v>
      </c>
      <c r="AV18" s="75">
        <v>0</v>
      </c>
      <c r="AW18" s="75">
        <v>0</v>
      </c>
      <c r="AX18" s="75">
        <f t="shared" si="24"/>
        <v>370450</v>
      </c>
      <c r="AY18" s="75">
        <v>0</v>
      </c>
      <c r="AZ18" s="75">
        <v>370450</v>
      </c>
      <c r="BA18" s="75">
        <v>0</v>
      </c>
      <c r="BB18" s="75">
        <v>0</v>
      </c>
      <c r="BC18" s="76" t="s">
        <v>141</v>
      </c>
      <c r="BD18" s="75">
        <v>0</v>
      </c>
      <c r="BE18" s="75">
        <v>0</v>
      </c>
      <c r="BF18" s="75">
        <f t="shared" si="25"/>
        <v>1128362</v>
      </c>
      <c r="BG18" s="75">
        <f t="shared" si="26"/>
        <v>0</v>
      </c>
      <c r="BH18" s="75">
        <f t="shared" si="27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6" t="s">
        <v>305</v>
      </c>
      <c r="BO18" s="75">
        <f t="shared" si="28"/>
        <v>0</v>
      </c>
      <c r="BP18" s="75">
        <f t="shared" si="29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30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1"/>
        <v>0</v>
      </c>
      <c r="CA18" s="75">
        <v>0</v>
      </c>
      <c r="CB18" s="75">
        <v>0</v>
      </c>
      <c r="CC18" s="75">
        <v>0</v>
      </c>
      <c r="CD18" s="75">
        <v>0</v>
      </c>
      <c r="CE18" s="76" t="s">
        <v>123</v>
      </c>
      <c r="CF18" s="75">
        <v>0</v>
      </c>
      <c r="CG18" s="75">
        <v>0</v>
      </c>
      <c r="CH18" s="75">
        <f t="shared" si="32"/>
        <v>0</v>
      </c>
      <c r="CI18" s="75">
        <f t="shared" si="33"/>
        <v>0</v>
      </c>
      <c r="CJ18" s="75">
        <f t="shared" si="34"/>
        <v>0</v>
      </c>
      <c r="CK18" s="75">
        <f t="shared" si="35"/>
        <v>0</v>
      </c>
      <c r="CL18" s="75">
        <f t="shared" si="36"/>
        <v>0</v>
      </c>
      <c r="CM18" s="75">
        <f t="shared" si="37"/>
        <v>0</v>
      </c>
      <c r="CN18" s="75">
        <f t="shared" si="38"/>
        <v>0</v>
      </c>
      <c r="CO18" s="75">
        <f t="shared" si="39"/>
        <v>0</v>
      </c>
      <c r="CP18" s="76" t="s">
        <v>123</v>
      </c>
      <c r="CQ18" s="75">
        <f t="shared" si="40"/>
        <v>1128362</v>
      </c>
      <c r="CR18" s="75">
        <f t="shared" si="41"/>
        <v>83465</v>
      </c>
      <c r="CS18" s="75">
        <f t="shared" si="42"/>
        <v>83465</v>
      </c>
      <c r="CT18" s="75">
        <f t="shared" si="43"/>
        <v>0</v>
      </c>
      <c r="CU18" s="75">
        <f t="shared" si="44"/>
        <v>0</v>
      </c>
      <c r="CV18" s="75">
        <f t="shared" si="45"/>
        <v>0</v>
      </c>
      <c r="CW18" s="75">
        <f t="shared" si="46"/>
        <v>674447</v>
      </c>
      <c r="CX18" s="75">
        <f t="shared" si="47"/>
        <v>0</v>
      </c>
      <c r="CY18" s="75">
        <f t="shared" si="48"/>
        <v>674447</v>
      </c>
      <c r="CZ18" s="75">
        <f t="shared" si="49"/>
        <v>0</v>
      </c>
      <c r="DA18" s="75">
        <f t="shared" si="50"/>
        <v>0</v>
      </c>
      <c r="DB18" s="75">
        <f t="shared" si="51"/>
        <v>370450</v>
      </c>
      <c r="DC18" s="75">
        <f t="shared" si="52"/>
        <v>0</v>
      </c>
      <c r="DD18" s="75">
        <f t="shared" si="53"/>
        <v>370450</v>
      </c>
      <c r="DE18" s="75">
        <f t="shared" si="54"/>
        <v>0</v>
      </c>
      <c r="DF18" s="75">
        <f t="shared" si="55"/>
        <v>0</v>
      </c>
      <c r="DG18" s="76" t="s">
        <v>123</v>
      </c>
      <c r="DH18" s="75">
        <f t="shared" si="56"/>
        <v>0</v>
      </c>
      <c r="DI18" s="75">
        <f t="shared" si="57"/>
        <v>0</v>
      </c>
      <c r="DJ18" s="75">
        <f t="shared" si="58"/>
        <v>1128362</v>
      </c>
    </row>
    <row r="19" spans="1:114" s="50" customFormat="1" ht="12" customHeight="1">
      <c r="A19" s="53" t="s">
        <v>120</v>
      </c>
      <c r="B19" s="54" t="s">
        <v>306</v>
      </c>
      <c r="C19" s="53" t="s">
        <v>307</v>
      </c>
      <c r="D19" s="75">
        <f t="shared" si="6"/>
        <v>1064637</v>
      </c>
      <c r="E19" s="75">
        <f t="shared" si="7"/>
        <v>344635</v>
      </c>
      <c r="F19" s="75">
        <v>2047</v>
      </c>
      <c r="G19" s="75">
        <v>0</v>
      </c>
      <c r="H19" s="75">
        <v>0</v>
      </c>
      <c r="I19" s="75">
        <v>338583</v>
      </c>
      <c r="J19" s="75">
        <v>759876</v>
      </c>
      <c r="K19" s="75">
        <v>4005</v>
      </c>
      <c r="L19" s="75">
        <v>720002</v>
      </c>
      <c r="M19" s="75">
        <f t="shared" si="8"/>
        <v>0</v>
      </c>
      <c r="N19" s="75">
        <f t="shared" si="9"/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10"/>
        <v>1064637</v>
      </c>
      <c r="W19" s="75">
        <f t="shared" si="11"/>
        <v>344635</v>
      </c>
      <c r="X19" s="75">
        <f t="shared" si="12"/>
        <v>2047</v>
      </c>
      <c r="Y19" s="75">
        <f t="shared" si="13"/>
        <v>0</v>
      </c>
      <c r="Z19" s="75">
        <f t="shared" si="14"/>
        <v>0</v>
      </c>
      <c r="AA19" s="75">
        <f t="shared" si="15"/>
        <v>338583</v>
      </c>
      <c r="AB19" s="75">
        <f t="shared" si="16"/>
        <v>759876</v>
      </c>
      <c r="AC19" s="75">
        <f t="shared" si="17"/>
        <v>4005</v>
      </c>
      <c r="AD19" s="75">
        <f t="shared" si="18"/>
        <v>720002</v>
      </c>
      <c r="AE19" s="75">
        <f t="shared" si="19"/>
        <v>0</v>
      </c>
      <c r="AF19" s="75">
        <f t="shared" si="20"/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6" t="s">
        <v>304</v>
      </c>
      <c r="AM19" s="75">
        <f t="shared" si="21"/>
        <v>1439671</v>
      </c>
      <c r="AN19" s="75">
        <f t="shared" si="22"/>
        <v>211713</v>
      </c>
      <c r="AO19" s="75">
        <v>126556</v>
      </c>
      <c r="AP19" s="75">
        <v>0</v>
      </c>
      <c r="AQ19" s="75">
        <v>85157</v>
      </c>
      <c r="AR19" s="75">
        <v>0</v>
      </c>
      <c r="AS19" s="75">
        <f t="shared" si="23"/>
        <v>1216320</v>
      </c>
      <c r="AT19" s="75">
        <v>0</v>
      </c>
      <c r="AU19" s="75">
        <v>1194038</v>
      </c>
      <c r="AV19" s="75">
        <v>22282</v>
      </c>
      <c r="AW19" s="75">
        <v>0</v>
      </c>
      <c r="AX19" s="75">
        <f t="shared" si="24"/>
        <v>11638</v>
      </c>
      <c r="AY19" s="75">
        <v>0</v>
      </c>
      <c r="AZ19" s="75">
        <v>11638</v>
      </c>
      <c r="BA19" s="75">
        <v>0</v>
      </c>
      <c r="BB19" s="75">
        <v>0</v>
      </c>
      <c r="BC19" s="76" t="s">
        <v>123</v>
      </c>
      <c r="BD19" s="75">
        <v>0</v>
      </c>
      <c r="BE19" s="75">
        <v>384842</v>
      </c>
      <c r="BF19" s="75">
        <f t="shared" si="25"/>
        <v>1824513</v>
      </c>
      <c r="BG19" s="75">
        <f t="shared" si="26"/>
        <v>0</v>
      </c>
      <c r="BH19" s="75">
        <f t="shared" si="27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6" t="s">
        <v>123</v>
      </c>
      <c r="BO19" s="75">
        <f t="shared" si="28"/>
        <v>0</v>
      </c>
      <c r="BP19" s="75">
        <f t="shared" si="29"/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f t="shared" si="30"/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 t="shared" si="31"/>
        <v>0</v>
      </c>
      <c r="CA19" s="75">
        <v>0</v>
      </c>
      <c r="CB19" s="75">
        <v>0</v>
      </c>
      <c r="CC19" s="75">
        <v>0</v>
      </c>
      <c r="CD19" s="75">
        <v>0</v>
      </c>
      <c r="CE19" s="76" t="s">
        <v>123</v>
      </c>
      <c r="CF19" s="75">
        <v>0</v>
      </c>
      <c r="CG19" s="75">
        <v>0</v>
      </c>
      <c r="CH19" s="75">
        <f t="shared" si="32"/>
        <v>0</v>
      </c>
      <c r="CI19" s="75">
        <f t="shared" si="33"/>
        <v>0</v>
      </c>
      <c r="CJ19" s="75">
        <f t="shared" si="34"/>
        <v>0</v>
      </c>
      <c r="CK19" s="75">
        <f t="shared" si="35"/>
        <v>0</v>
      </c>
      <c r="CL19" s="75">
        <f t="shared" si="36"/>
        <v>0</v>
      </c>
      <c r="CM19" s="75">
        <f t="shared" si="37"/>
        <v>0</v>
      </c>
      <c r="CN19" s="75">
        <f t="shared" si="38"/>
        <v>0</v>
      </c>
      <c r="CO19" s="75">
        <f t="shared" si="39"/>
        <v>0</v>
      </c>
      <c r="CP19" s="76" t="s">
        <v>123</v>
      </c>
      <c r="CQ19" s="75">
        <f t="shared" si="40"/>
        <v>1439671</v>
      </c>
      <c r="CR19" s="75">
        <f t="shared" si="41"/>
        <v>211713</v>
      </c>
      <c r="CS19" s="75">
        <f t="shared" si="42"/>
        <v>126556</v>
      </c>
      <c r="CT19" s="75">
        <f t="shared" si="43"/>
        <v>0</v>
      </c>
      <c r="CU19" s="75">
        <f t="shared" si="44"/>
        <v>85157</v>
      </c>
      <c r="CV19" s="75">
        <f t="shared" si="45"/>
        <v>0</v>
      </c>
      <c r="CW19" s="75">
        <f t="shared" si="46"/>
        <v>1216320</v>
      </c>
      <c r="CX19" s="75">
        <f t="shared" si="47"/>
        <v>0</v>
      </c>
      <c r="CY19" s="75">
        <f t="shared" si="48"/>
        <v>1194038</v>
      </c>
      <c r="CZ19" s="75">
        <f t="shared" si="49"/>
        <v>22282</v>
      </c>
      <c r="DA19" s="75">
        <f t="shared" si="50"/>
        <v>0</v>
      </c>
      <c r="DB19" s="75">
        <f t="shared" si="51"/>
        <v>11638</v>
      </c>
      <c r="DC19" s="75">
        <f t="shared" si="52"/>
        <v>0</v>
      </c>
      <c r="DD19" s="75">
        <f t="shared" si="53"/>
        <v>11638</v>
      </c>
      <c r="DE19" s="75">
        <f t="shared" si="54"/>
        <v>0</v>
      </c>
      <c r="DF19" s="75">
        <f t="shared" si="55"/>
        <v>0</v>
      </c>
      <c r="DG19" s="76" t="s">
        <v>123</v>
      </c>
      <c r="DH19" s="75">
        <f t="shared" si="56"/>
        <v>0</v>
      </c>
      <c r="DI19" s="75">
        <f t="shared" si="57"/>
        <v>384842</v>
      </c>
      <c r="DJ19" s="75">
        <f t="shared" si="58"/>
        <v>1824513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308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2" t="s">
        <v>309</v>
      </c>
      <c r="B2" s="146" t="s">
        <v>310</v>
      </c>
      <c r="C2" s="152" t="s">
        <v>311</v>
      </c>
      <c r="D2" s="134" t="s">
        <v>312</v>
      </c>
      <c r="E2" s="104"/>
      <c r="F2" s="104"/>
      <c r="G2" s="104"/>
      <c r="H2" s="104"/>
      <c r="I2" s="104"/>
      <c r="J2" s="104"/>
      <c r="K2" s="104"/>
      <c r="L2" s="105"/>
      <c r="M2" s="134" t="s">
        <v>313</v>
      </c>
      <c r="N2" s="104"/>
      <c r="O2" s="104"/>
      <c r="P2" s="104"/>
      <c r="Q2" s="104"/>
      <c r="R2" s="104"/>
      <c r="S2" s="104"/>
      <c r="T2" s="104"/>
      <c r="U2" s="105"/>
      <c r="V2" s="134" t="s">
        <v>314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3"/>
      <c r="B3" s="147"/>
      <c r="C3" s="153"/>
      <c r="D3" s="135" t="s">
        <v>315</v>
      </c>
      <c r="E3" s="106"/>
      <c r="F3" s="106"/>
      <c r="G3" s="106"/>
      <c r="H3" s="106"/>
      <c r="I3" s="106"/>
      <c r="J3" s="106"/>
      <c r="K3" s="106"/>
      <c r="L3" s="107"/>
      <c r="M3" s="135" t="s">
        <v>315</v>
      </c>
      <c r="N3" s="106"/>
      <c r="O3" s="106"/>
      <c r="P3" s="106"/>
      <c r="Q3" s="106"/>
      <c r="R3" s="106"/>
      <c r="S3" s="106"/>
      <c r="T3" s="106"/>
      <c r="U3" s="107"/>
      <c r="V3" s="135" t="s">
        <v>315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3"/>
      <c r="B4" s="147"/>
      <c r="C4" s="153"/>
      <c r="D4" s="108"/>
      <c r="E4" s="135" t="s">
        <v>316</v>
      </c>
      <c r="F4" s="109"/>
      <c r="G4" s="109"/>
      <c r="H4" s="109"/>
      <c r="I4" s="109"/>
      <c r="J4" s="109"/>
      <c r="K4" s="110"/>
      <c r="L4" s="69" t="s">
        <v>317</v>
      </c>
      <c r="M4" s="108"/>
      <c r="N4" s="135" t="s">
        <v>316</v>
      </c>
      <c r="O4" s="109"/>
      <c r="P4" s="109"/>
      <c r="Q4" s="109"/>
      <c r="R4" s="109"/>
      <c r="S4" s="109"/>
      <c r="T4" s="110"/>
      <c r="U4" s="69" t="s">
        <v>317</v>
      </c>
      <c r="V4" s="108"/>
      <c r="W4" s="135" t="s">
        <v>316</v>
      </c>
      <c r="X4" s="109"/>
      <c r="Y4" s="109"/>
      <c r="Z4" s="109"/>
      <c r="AA4" s="109"/>
      <c r="AB4" s="109"/>
      <c r="AC4" s="110"/>
      <c r="AD4" s="69" t="s">
        <v>317</v>
      </c>
    </row>
    <row r="5" spans="1:30" s="45" customFormat="1" ht="23.25" customHeight="1">
      <c r="A5" s="153"/>
      <c r="B5" s="147"/>
      <c r="C5" s="153"/>
      <c r="D5" s="108"/>
      <c r="E5" s="108" t="s">
        <v>314</v>
      </c>
      <c r="F5" s="126" t="s">
        <v>318</v>
      </c>
      <c r="G5" s="126" t="s">
        <v>319</v>
      </c>
      <c r="H5" s="126" t="s">
        <v>320</v>
      </c>
      <c r="I5" s="126" t="s">
        <v>321</v>
      </c>
      <c r="J5" s="126" t="s">
        <v>322</v>
      </c>
      <c r="K5" s="126" t="s">
        <v>323</v>
      </c>
      <c r="L5" s="69"/>
      <c r="M5" s="108"/>
      <c r="N5" s="108" t="s">
        <v>314</v>
      </c>
      <c r="O5" s="126" t="s">
        <v>318</v>
      </c>
      <c r="P5" s="126" t="s">
        <v>319</v>
      </c>
      <c r="Q5" s="126" t="s">
        <v>320</v>
      </c>
      <c r="R5" s="126" t="s">
        <v>321</v>
      </c>
      <c r="S5" s="126" t="s">
        <v>322</v>
      </c>
      <c r="T5" s="126" t="s">
        <v>323</v>
      </c>
      <c r="U5" s="69"/>
      <c r="V5" s="108"/>
      <c r="W5" s="108" t="s">
        <v>314</v>
      </c>
      <c r="X5" s="126" t="s">
        <v>318</v>
      </c>
      <c r="Y5" s="126" t="s">
        <v>319</v>
      </c>
      <c r="Z5" s="126" t="s">
        <v>320</v>
      </c>
      <c r="AA5" s="126" t="s">
        <v>321</v>
      </c>
      <c r="AB5" s="126" t="s">
        <v>322</v>
      </c>
      <c r="AC5" s="126" t="s">
        <v>323</v>
      </c>
      <c r="AD5" s="69"/>
    </row>
    <row r="6" spans="1:30" s="46" customFormat="1" ht="13.5">
      <c r="A6" s="154"/>
      <c r="B6" s="148"/>
      <c r="C6" s="154"/>
      <c r="D6" s="111" t="s">
        <v>324</v>
      </c>
      <c r="E6" s="111" t="s">
        <v>324</v>
      </c>
      <c r="F6" s="112" t="s">
        <v>324</v>
      </c>
      <c r="G6" s="112" t="s">
        <v>324</v>
      </c>
      <c r="H6" s="112" t="s">
        <v>324</v>
      </c>
      <c r="I6" s="112" t="s">
        <v>324</v>
      </c>
      <c r="J6" s="112" t="s">
        <v>324</v>
      </c>
      <c r="K6" s="112" t="s">
        <v>324</v>
      </c>
      <c r="L6" s="112" t="s">
        <v>324</v>
      </c>
      <c r="M6" s="111" t="s">
        <v>324</v>
      </c>
      <c r="N6" s="111" t="s">
        <v>324</v>
      </c>
      <c r="O6" s="112" t="s">
        <v>324</v>
      </c>
      <c r="P6" s="112" t="s">
        <v>324</v>
      </c>
      <c r="Q6" s="112" t="s">
        <v>324</v>
      </c>
      <c r="R6" s="112" t="s">
        <v>324</v>
      </c>
      <c r="S6" s="112" t="s">
        <v>324</v>
      </c>
      <c r="T6" s="112" t="s">
        <v>324</v>
      </c>
      <c r="U6" s="112" t="s">
        <v>324</v>
      </c>
      <c r="V6" s="111" t="s">
        <v>324</v>
      </c>
      <c r="W6" s="111" t="s">
        <v>324</v>
      </c>
      <c r="X6" s="112" t="s">
        <v>324</v>
      </c>
      <c r="Y6" s="112" t="s">
        <v>324</v>
      </c>
      <c r="Z6" s="112" t="s">
        <v>324</v>
      </c>
      <c r="AA6" s="112" t="s">
        <v>324</v>
      </c>
      <c r="AB6" s="112" t="s">
        <v>324</v>
      </c>
      <c r="AC6" s="112" t="s">
        <v>324</v>
      </c>
      <c r="AD6" s="112" t="s">
        <v>324</v>
      </c>
    </row>
    <row r="7" spans="1:30" s="50" customFormat="1" ht="12" customHeight="1">
      <c r="A7" s="48" t="s">
        <v>325</v>
      </c>
      <c r="B7" s="63" t="s">
        <v>326</v>
      </c>
      <c r="C7" s="48" t="s">
        <v>314</v>
      </c>
      <c r="D7" s="71">
        <f aca="true" t="shared" si="0" ref="D7:AD7">SUM(D8:D60)</f>
        <v>15457462</v>
      </c>
      <c r="E7" s="71">
        <f t="shared" si="0"/>
        <v>3948576</v>
      </c>
      <c r="F7" s="71">
        <f t="shared" si="0"/>
        <v>656103</v>
      </c>
      <c r="G7" s="71">
        <f t="shared" si="0"/>
        <v>43466</v>
      </c>
      <c r="H7" s="71">
        <f t="shared" si="0"/>
        <v>604500</v>
      </c>
      <c r="I7" s="71">
        <f t="shared" si="0"/>
        <v>2277166</v>
      </c>
      <c r="J7" s="71">
        <f t="shared" si="0"/>
        <v>4838967</v>
      </c>
      <c r="K7" s="71">
        <f t="shared" si="0"/>
        <v>367341</v>
      </c>
      <c r="L7" s="71">
        <f t="shared" si="0"/>
        <v>11508886</v>
      </c>
      <c r="M7" s="71">
        <f t="shared" si="0"/>
        <v>1275086</v>
      </c>
      <c r="N7" s="71">
        <f t="shared" si="0"/>
        <v>405382</v>
      </c>
      <c r="O7" s="71">
        <f t="shared" si="0"/>
        <v>2057</v>
      </c>
      <c r="P7" s="71">
        <f t="shared" si="0"/>
        <v>0</v>
      </c>
      <c r="Q7" s="71">
        <f t="shared" si="0"/>
        <v>229740</v>
      </c>
      <c r="R7" s="71">
        <f t="shared" si="0"/>
        <v>107911</v>
      </c>
      <c r="S7" s="71">
        <f t="shared" si="0"/>
        <v>573727</v>
      </c>
      <c r="T7" s="71">
        <f t="shared" si="0"/>
        <v>65674</v>
      </c>
      <c r="U7" s="71">
        <f t="shared" si="0"/>
        <v>869704</v>
      </c>
      <c r="V7" s="71">
        <f t="shared" si="0"/>
        <v>16732548</v>
      </c>
      <c r="W7" s="71">
        <f t="shared" si="0"/>
        <v>4353958</v>
      </c>
      <c r="X7" s="71">
        <f t="shared" si="0"/>
        <v>658160</v>
      </c>
      <c r="Y7" s="71">
        <f t="shared" si="0"/>
        <v>43466</v>
      </c>
      <c r="Z7" s="71">
        <f t="shared" si="0"/>
        <v>834240</v>
      </c>
      <c r="AA7" s="71">
        <f t="shared" si="0"/>
        <v>2385077</v>
      </c>
      <c r="AB7" s="71">
        <f t="shared" si="0"/>
        <v>5412694</v>
      </c>
      <c r="AC7" s="71">
        <f t="shared" si="0"/>
        <v>433015</v>
      </c>
      <c r="AD7" s="71">
        <f t="shared" si="0"/>
        <v>12378590</v>
      </c>
    </row>
    <row r="8" spans="1:30" s="50" customFormat="1" ht="12" customHeight="1">
      <c r="A8" s="51" t="s">
        <v>325</v>
      </c>
      <c r="B8" s="64" t="s">
        <v>327</v>
      </c>
      <c r="C8" s="51" t="s">
        <v>328</v>
      </c>
      <c r="D8" s="73">
        <f aca="true" t="shared" si="1" ref="D8:D39">SUM(E8,+L8)</f>
        <v>2735600</v>
      </c>
      <c r="E8" s="73">
        <f aca="true" t="shared" si="2" ref="E8:E39">+SUM(F8:I8,K8)</f>
        <v>437755</v>
      </c>
      <c r="F8" s="73">
        <v>12387</v>
      </c>
      <c r="G8" s="73">
        <v>0</v>
      </c>
      <c r="H8" s="73">
        <v>15800</v>
      </c>
      <c r="I8" s="73">
        <v>353762</v>
      </c>
      <c r="J8" s="74">
        <v>0</v>
      </c>
      <c r="K8" s="73">
        <v>55806</v>
      </c>
      <c r="L8" s="73">
        <v>2297845</v>
      </c>
      <c r="M8" s="73">
        <f aca="true" t="shared" si="3" ref="M8:M39">SUM(N8,+U8)</f>
        <v>51989</v>
      </c>
      <c r="N8" s="73">
        <f aca="true" t="shared" si="4" ref="N8:N39">+SUM(O8:R8,T8)</f>
        <v>24548</v>
      </c>
      <c r="O8" s="73">
        <v>0</v>
      </c>
      <c r="P8" s="73">
        <v>0</v>
      </c>
      <c r="Q8" s="73">
        <v>0</v>
      </c>
      <c r="R8" s="73">
        <v>18376</v>
      </c>
      <c r="S8" s="74">
        <v>0</v>
      </c>
      <c r="T8" s="73">
        <v>6172</v>
      </c>
      <c r="U8" s="73">
        <v>27441</v>
      </c>
      <c r="V8" s="73">
        <f aca="true" t="shared" si="5" ref="V8:V39">+SUM(D8,M8)</f>
        <v>2787589</v>
      </c>
      <c r="W8" s="73">
        <f aca="true" t="shared" si="6" ref="W8:W39">+SUM(E8,N8)</f>
        <v>462303</v>
      </c>
      <c r="X8" s="73">
        <f aca="true" t="shared" si="7" ref="X8:X39">+SUM(F8,O8)</f>
        <v>12387</v>
      </c>
      <c r="Y8" s="73">
        <f aca="true" t="shared" si="8" ref="Y8:Y39">+SUM(G8,P8)</f>
        <v>0</v>
      </c>
      <c r="Z8" s="73">
        <f aca="true" t="shared" si="9" ref="Z8:Z39">+SUM(H8,Q8)</f>
        <v>15800</v>
      </c>
      <c r="AA8" s="73">
        <f aca="true" t="shared" si="10" ref="AA8:AA39">+SUM(I8,R8)</f>
        <v>372138</v>
      </c>
      <c r="AB8" s="74">
        <v>0</v>
      </c>
      <c r="AC8" s="73">
        <f aca="true" t="shared" si="11" ref="AC8:AC39">+SUM(K8,T8)</f>
        <v>61978</v>
      </c>
      <c r="AD8" s="73">
        <f aca="true" t="shared" si="12" ref="AD8:AD39">+SUM(L8,U8)</f>
        <v>2325286</v>
      </c>
    </row>
    <row r="9" spans="1:30" s="50" customFormat="1" ht="12" customHeight="1">
      <c r="A9" s="51" t="s">
        <v>325</v>
      </c>
      <c r="B9" s="64" t="s">
        <v>329</v>
      </c>
      <c r="C9" s="51" t="s">
        <v>760</v>
      </c>
      <c r="D9" s="73">
        <f t="shared" si="1"/>
        <v>550829</v>
      </c>
      <c r="E9" s="73">
        <f t="shared" si="2"/>
        <v>113207</v>
      </c>
      <c r="F9" s="73">
        <v>0</v>
      </c>
      <c r="G9" s="73">
        <v>0</v>
      </c>
      <c r="H9" s="73">
        <v>0</v>
      </c>
      <c r="I9" s="73">
        <v>113207</v>
      </c>
      <c r="J9" s="74">
        <v>0</v>
      </c>
      <c r="K9" s="73">
        <v>0</v>
      </c>
      <c r="L9" s="73">
        <v>437622</v>
      </c>
      <c r="M9" s="73">
        <f t="shared" si="3"/>
        <v>46343</v>
      </c>
      <c r="N9" s="73">
        <f t="shared" si="4"/>
        <v>6</v>
      </c>
      <c r="O9" s="73">
        <v>0</v>
      </c>
      <c r="P9" s="73">
        <v>0</v>
      </c>
      <c r="Q9" s="73">
        <v>0</v>
      </c>
      <c r="R9" s="73">
        <v>6</v>
      </c>
      <c r="S9" s="74">
        <v>0</v>
      </c>
      <c r="T9" s="73">
        <v>0</v>
      </c>
      <c r="U9" s="73">
        <v>46337</v>
      </c>
      <c r="V9" s="73">
        <f t="shared" si="5"/>
        <v>597172</v>
      </c>
      <c r="W9" s="73">
        <f t="shared" si="6"/>
        <v>113213</v>
      </c>
      <c r="X9" s="73">
        <f t="shared" si="7"/>
        <v>0</v>
      </c>
      <c r="Y9" s="73">
        <f t="shared" si="8"/>
        <v>0</v>
      </c>
      <c r="Z9" s="73">
        <f t="shared" si="9"/>
        <v>0</v>
      </c>
      <c r="AA9" s="73">
        <f t="shared" si="10"/>
        <v>113213</v>
      </c>
      <c r="AB9" s="74">
        <v>0</v>
      </c>
      <c r="AC9" s="73">
        <f t="shared" si="11"/>
        <v>0</v>
      </c>
      <c r="AD9" s="73">
        <f t="shared" si="12"/>
        <v>483959</v>
      </c>
    </row>
    <row r="10" spans="1:30" s="50" customFormat="1" ht="12" customHeight="1">
      <c r="A10" s="51" t="s">
        <v>325</v>
      </c>
      <c r="B10" s="64" t="s">
        <v>330</v>
      </c>
      <c r="C10" s="51" t="s">
        <v>331</v>
      </c>
      <c r="D10" s="73">
        <f t="shared" si="1"/>
        <v>589820</v>
      </c>
      <c r="E10" s="73">
        <f t="shared" si="2"/>
        <v>93329</v>
      </c>
      <c r="F10" s="73">
        <v>0</v>
      </c>
      <c r="G10" s="73">
        <v>0</v>
      </c>
      <c r="H10" s="73">
        <v>0</v>
      </c>
      <c r="I10" s="73">
        <v>73908</v>
      </c>
      <c r="J10" s="74">
        <v>0</v>
      </c>
      <c r="K10" s="73">
        <v>19421</v>
      </c>
      <c r="L10" s="73">
        <v>496491</v>
      </c>
      <c r="M10" s="73">
        <f t="shared" si="3"/>
        <v>36441</v>
      </c>
      <c r="N10" s="73">
        <f t="shared" si="4"/>
        <v>3945</v>
      </c>
      <c r="O10" s="73">
        <v>0</v>
      </c>
      <c r="P10" s="73">
        <v>0</v>
      </c>
      <c r="Q10" s="73">
        <v>0</v>
      </c>
      <c r="R10" s="73">
        <v>3945</v>
      </c>
      <c r="S10" s="74">
        <v>0</v>
      </c>
      <c r="T10" s="73">
        <v>0</v>
      </c>
      <c r="U10" s="73">
        <v>32496</v>
      </c>
      <c r="V10" s="73">
        <f t="shared" si="5"/>
        <v>626261</v>
      </c>
      <c r="W10" s="73">
        <f t="shared" si="6"/>
        <v>97274</v>
      </c>
      <c r="X10" s="73">
        <f t="shared" si="7"/>
        <v>0</v>
      </c>
      <c r="Y10" s="73">
        <f t="shared" si="8"/>
        <v>0</v>
      </c>
      <c r="Z10" s="73">
        <f t="shared" si="9"/>
        <v>0</v>
      </c>
      <c r="AA10" s="73">
        <f t="shared" si="10"/>
        <v>77853</v>
      </c>
      <c r="AB10" s="74">
        <v>0</v>
      </c>
      <c r="AC10" s="73">
        <f t="shared" si="11"/>
        <v>19421</v>
      </c>
      <c r="AD10" s="73">
        <f t="shared" si="12"/>
        <v>528987</v>
      </c>
    </row>
    <row r="11" spans="1:30" s="50" customFormat="1" ht="12" customHeight="1">
      <c r="A11" s="51" t="s">
        <v>325</v>
      </c>
      <c r="B11" s="64" t="s">
        <v>332</v>
      </c>
      <c r="C11" s="51" t="s">
        <v>333</v>
      </c>
      <c r="D11" s="73">
        <f t="shared" si="1"/>
        <v>931462</v>
      </c>
      <c r="E11" s="73">
        <f t="shared" si="2"/>
        <v>212057</v>
      </c>
      <c r="F11" s="73">
        <v>0</v>
      </c>
      <c r="G11" s="73">
        <v>0</v>
      </c>
      <c r="H11" s="73">
        <v>0</v>
      </c>
      <c r="I11" s="73">
        <v>179821</v>
      </c>
      <c r="J11" s="74">
        <v>0</v>
      </c>
      <c r="K11" s="73">
        <v>32236</v>
      </c>
      <c r="L11" s="73">
        <v>719405</v>
      </c>
      <c r="M11" s="73">
        <f t="shared" si="3"/>
        <v>7884</v>
      </c>
      <c r="N11" s="73">
        <f t="shared" si="4"/>
        <v>5340</v>
      </c>
      <c r="O11" s="73">
        <v>0</v>
      </c>
      <c r="P11" s="73">
        <v>0</v>
      </c>
      <c r="Q11" s="73">
        <v>0</v>
      </c>
      <c r="R11" s="73">
        <v>5340</v>
      </c>
      <c r="S11" s="74">
        <v>0</v>
      </c>
      <c r="T11" s="73">
        <v>0</v>
      </c>
      <c r="U11" s="73">
        <v>2544</v>
      </c>
      <c r="V11" s="73">
        <f t="shared" si="5"/>
        <v>939346</v>
      </c>
      <c r="W11" s="73">
        <f t="shared" si="6"/>
        <v>217397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185161</v>
      </c>
      <c r="AB11" s="74">
        <v>0</v>
      </c>
      <c r="AC11" s="73">
        <f t="shared" si="11"/>
        <v>32236</v>
      </c>
      <c r="AD11" s="73">
        <f t="shared" si="12"/>
        <v>721949</v>
      </c>
    </row>
    <row r="12" spans="1:30" s="50" customFormat="1" ht="12" customHeight="1">
      <c r="A12" s="53" t="s">
        <v>334</v>
      </c>
      <c r="B12" s="54" t="s">
        <v>335</v>
      </c>
      <c r="C12" s="53" t="s">
        <v>336</v>
      </c>
      <c r="D12" s="75">
        <f t="shared" si="1"/>
        <v>455004</v>
      </c>
      <c r="E12" s="75">
        <f t="shared" si="2"/>
        <v>111394</v>
      </c>
      <c r="F12" s="75">
        <v>0</v>
      </c>
      <c r="G12" s="75">
        <v>0</v>
      </c>
      <c r="H12" s="75">
        <v>0</v>
      </c>
      <c r="I12" s="75">
        <v>103471</v>
      </c>
      <c r="J12" s="76">
        <v>0</v>
      </c>
      <c r="K12" s="75">
        <v>7923</v>
      </c>
      <c r="L12" s="75">
        <v>343610</v>
      </c>
      <c r="M12" s="75">
        <f t="shared" si="3"/>
        <v>35700</v>
      </c>
      <c r="N12" s="75">
        <f t="shared" si="4"/>
        <v>17119</v>
      </c>
      <c r="O12" s="75">
        <v>0</v>
      </c>
      <c r="P12" s="75">
        <v>0</v>
      </c>
      <c r="Q12" s="75">
        <v>0</v>
      </c>
      <c r="R12" s="75">
        <v>3889</v>
      </c>
      <c r="S12" s="76">
        <v>0</v>
      </c>
      <c r="T12" s="75">
        <v>13230</v>
      </c>
      <c r="U12" s="75">
        <v>18581</v>
      </c>
      <c r="V12" s="75">
        <f t="shared" si="5"/>
        <v>490704</v>
      </c>
      <c r="W12" s="75">
        <f t="shared" si="6"/>
        <v>128513</v>
      </c>
      <c r="X12" s="75">
        <f t="shared" si="7"/>
        <v>0</v>
      </c>
      <c r="Y12" s="75">
        <f t="shared" si="8"/>
        <v>0</v>
      </c>
      <c r="Z12" s="75">
        <f t="shared" si="9"/>
        <v>0</v>
      </c>
      <c r="AA12" s="75">
        <f t="shared" si="10"/>
        <v>107360</v>
      </c>
      <c r="AB12" s="76">
        <v>0</v>
      </c>
      <c r="AC12" s="75">
        <f t="shared" si="11"/>
        <v>21153</v>
      </c>
      <c r="AD12" s="75">
        <f t="shared" si="12"/>
        <v>362191</v>
      </c>
    </row>
    <row r="13" spans="1:30" s="50" customFormat="1" ht="12" customHeight="1">
      <c r="A13" s="53" t="s">
        <v>337</v>
      </c>
      <c r="B13" s="54" t="s">
        <v>338</v>
      </c>
      <c r="C13" s="53" t="s">
        <v>339</v>
      </c>
      <c r="D13" s="75">
        <f t="shared" si="1"/>
        <v>415089</v>
      </c>
      <c r="E13" s="75">
        <f t="shared" si="2"/>
        <v>56191</v>
      </c>
      <c r="F13" s="75">
        <v>0</v>
      </c>
      <c r="G13" s="75">
        <v>0</v>
      </c>
      <c r="H13" s="75">
        <v>0</v>
      </c>
      <c r="I13" s="75">
        <v>56176</v>
      </c>
      <c r="J13" s="76">
        <v>0</v>
      </c>
      <c r="K13" s="75">
        <v>15</v>
      </c>
      <c r="L13" s="75">
        <v>358898</v>
      </c>
      <c r="M13" s="75">
        <f t="shared" si="3"/>
        <v>44957</v>
      </c>
      <c r="N13" s="75">
        <f t="shared" si="4"/>
        <v>0</v>
      </c>
      <c r="O13" s="75">
        <v>0</v>
      </c>
      <c r="P13" s="75">
        <v>0</v>
      </c>
      <c r="Q13" s="75">
        <v>0</v>
      </c>
      <c r="R13" s="75">
        <v>0</v>
      </c>
      <c r="S13" s="76">
        <v>0</v>
      </c>
      <c r="T13" s="75">
        <v>0</v>
      </c>
      <c r="U13" s="75">
        <v>44957</v>
      </c>
      <c r="V13" s="75">
        <f t="shared" si="5"/>
        <v>460046</v>
      </c>
      <c r="W13" s="75">
        <f t="shared" si="6"/>
        <v>56191</v>
      </c>
      <c r="X13" s="75">
        <f t="shared" si="7"/>
        <v>0</v>
      </c>
      <c r="Y13" s="75">
        <f t="shared" si="8"/>
        <v>0</v>
      </c>
      <c r="Z13" s="75">
        <f t="shared" si="9"/>
        <v>0</v>
      </c>
      <c r="AA13" s="75">
        <f t="shared" si="10"/>
        <v>56176</v>
      </c>
      <c r="AB13" s="76">
        <v>0</v>
      </c>
      <c r="AC13" s="75">
        <f t="shared" si="11"/>
        <v>15</v>
      </c>
      <c r="AD13" s="75">
        <f t="shared" si="12"/>
        <v>403855</v>
      </c>
    </row>
    <row r="14" spans="1:30" s="50" customFormat="1" ht="12" customHeight="1">
      <c r="A14" s="53" t="s">
        <v>340</v>
      </c>
      <c r="B14" s="54" t="s">
        <v>341</v>
      </c>
      <c r="C14" s="53" t="s">
        <v>342</v>
      </c>
      <c r="D14" s="75">
        <f t="shared" si="1"/>
        <v>910722</v>
      </c>
      <c r="E14" s="75">
        <f t="shared" si="2"/>
        <v>139078</v>
      </c>
      <c r="F14" s="75">
        <v>0</v>
      </c>
      <c r="G14" s="75">
        <v>0</v>
      </c>
      <c r="H14" s="75">
        <v>0</v>
      </c>
      <c r="I14" s="75">
        <v>139078</v>
      </c>
      <c r="J14" s="76">
        <v>0</v>
      </c>
      <c r="K14" s="75">
        <v>0</v>
      </c>
      <c r="L14" s="75">
        <v>771644</v>
      </c>
      <c r="M14" s="75">
        <f t="shared" si="3"/>
        <v>60964</v>
      </c>
      <c r="N14" s="75">
        <f t="shared" si="4"/>
        <v>0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0</v>
      </c>
      <c r="U14" s="75">
        <v>60964</v>
      </c>
      <c r="V14" s="75">
        <f t="shared" si="5"/>
        <v>971686</v>
      </c>
      <c r="W14" s="75">
        <f t="shared" si="6"/>
        <v>139078</v>
      </c>
      <c r="X14" s="75">
        <f t="shared" si="7"/>
        <v>0</v>
      </c>
      <c r="Y14" s="75">
        <f t="shared" si="8"/>
        <v>0</v>
      </c>
      <c r="Z14" s="75">
        <f t="shared" si="9"/>
        <v>0</v>
      </c>
      <c r="AA14" s="75">
        <f t="shared" si="10"/>
        <v>139078</v>
      </c>
      <c r="AB14" s="76">
        <v>0</v>
      </c>
      <c r="AC14" s="75">
        <f t="shared" si="11"/>
        <v>0</v>
      </c>
      <c r="AD14" s="75">
        <f t="shared" si="12"/>
        <v>832608</v>
      </c>
    </row>
    <row r="15" spans="1:30" s="50" customFormat="1" ht="12" customHeight="1">
      <c r="A15" s="53" t="s">
        <v>343</v>
      </c>
      <c r="B15" s="54" t="s">
        <v>344</v>
      </c>
      <c r="C15" s="53" t="s">
        <v>345</v>
      </c>
      <c r="D15" s="75">
        <f t="shared" si="1"/>
        <v>372488</v>
      </c>
      <c r="E15" s="75">
        <f t="shared" si="2"/>
        <v>56688</v>
      </c>
      <c r="F15" s="75">
        <v>0</v>
      </c>
      <c r="G15" s="75">
        <v>0</v>
      </c>
      <c r="H15" s="75">
        <v>0</v>
      </c>
      <c r="I15" s="75">
        <v>55871</v>
      </c>
      <c r="J15" s="76">
        <v>0</v>
      </c>
      <c r="K15" s="75">
        <v>817</v>
      </c>
      <c r="L15" s="75">
        <v>315800</v>
      </c>
      <c r="M15" s="75">
        <f t="shared" si="3"/>
        <v>44386</v>
      </c>
      <c r="N15" s="75">
        <f t="shared" si="4"/>
        <v>0</v>
      </c>
      <c r="O15" s="75">
        <v>0</v>
      </c>
      <c r="P15" s="75">
        <v>0</v>
      </c>
      <c r="Q15" s="75">
        <v>0</v>
      </c>
      <c r="R15" s="75">
        <v>0</v>
      </c>
      <c r="S15" s="76">
        <v>0</v>
      </c>
      <c r="T15" s="75">
        <v>0</v>
      </c>
      <c r="U15" s="75">
        <v>44386</v>
      </c>
      <c r="V15" s="75">
        <f t="shared" si="5"/>
        <v>416874</v>
      </c>
      <c r="W15" s="75">
        <f t="shared" si="6"/>
        <v>56688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55871</v>
      </c>
      <c r="AB15" s="76">
        <v>0</v>
      </c>
      <c r="AC15" s="75">
        <f t="shared" si="11"/>
        <v>817</v>
      </c>
      <c r="AD15" s="75">
        <f t="shared" si="12"/>
        <v>360186</v>
      </c>
    </row>
    <row r="16" spans="1:30" s="50" customFormat="1" ht="12" customHeight="1">
      <c r="A16" s="53" t="s">
        <v>334</v>
      </c>
      <c r="B16" s="54" t="s">
        <v>346</v>
      </c>
      <c r="C16" s="53" t="s">
        <v>347</v>
      </c>
      <c r="D16" s="75">
        <f t="shared" si="1"/>
        <v>1185780</v>
      </c>
      <c r="E16" s="75">
        <f t="shared" si="2"/>
        <v>215826</v>
      </c>
      <c r="F16" s="75">
        <v>0</v>
      </c>
      <c r="G16" s="75">
        <v>0</v>
      </c>
      <c r="H16" s="75">
        <v>0</v>
      </c>
      <c r="I16" s="75">
        <v>215745</v>
      </c>
      <c r="J16" s="76">
        <v>0</v>
      </c>
      <c r="K16" s="75">
        <v>81</v>
      </c>
      <c r="L16" s="75">
        <v>969954</v>
      </c>
      <c r="M16" s="75">
        <f t="shared" si="3"/>
        <v>76822</v>
      </c>
      <c r="N16" s="75">
        <f t="shared" si="4"/>
        <v>12</v>
      </c>
      <c r="O16" s="75">
        <v>0</v>
      </c>
      <c r="P16" s="75">
        <v>0</v>
      </c>
      <c r="Q16" s="75">
        <v>0</v>
      </c>
      <c r="R16" s="75">
        <v>0</v>
      </c>
      <c r="S16" s="76">
        <v>0</v>
      </c>
      <c r="T16" s="75">
        <v>12</v>
      </c>
      <c r="U16" s="75">
        <v>76810</v>
      </c>
      <c r="V16" s="75">
        <f t="shared" si="5"/>
        <v>1262602</v>
      </c>
      <c r="W16" s="75">
        <f t="shared" si="6"/>
        <v>215838</v>
      </c>
      <c r="X16" s="75">
        <f t="shared" si="7"/>
        <v>0</v>
      </c>
      <c r="Y16" s="75">
        <f t="shared" si="8"/>
        <v>0</v>
      </c>
      <c r="Z16" s="75">
        <f t="shared" si="9"/>
        <v>0</v>
      </c>
      <c r="AA16" s="75">
        <f t="shared" si="10"/>
        <v>215745</v>
      </c>
      <c r="AB16" s="76">
        <v>0</v>
      </c>
      <c r="AC16" s="75">
        <f t="shared" si="11"/>
        <v>93</v>
      </c>
      <c r="AD16" s="75">
        <f t="shared" si="12"/>
        <v>1046764</v>
      </c>
    </row>
    <row r="17" spans="1:30" s="50" customFormat="1" ht="12" customHeight="1">
      <c r="A17" s="53" t="s">
        <v>337</v>
      </c>
      <c r="B17" s="54" t="s">
        <v>348</v>
      </c>
      <c r="C17" s="53" t="s">
        <v>349</v>
      </c>
      <c r="D17" s="75">
        <f t="shared" si="1"/>
        <v>582111</v>
      </c>
      <c r="E17" s="75">
        <f t="shared" si="2"/>
        <v>52657</v>
      </c>
      <c r="F17" s="75">
        <v>10074</v>
      </c>
      <c r="G17" s="75">
        <v>0</v>
      </c>
      <c r="H17" s="75">
        <v>0</v>
      </c>
      <c r="I17" s="75">
        <v>22326</v>
      </c>
      <c r="J17" s="76">
        <v>0</v>
      </c>
      <c r="K17" s="75">
        <v>20257</v>
      </c>
      <c r="L17" s="75">
        <v>529454</v>
      </c>
      <c r="M17" s="75">
        <f t="shared" si="3"/>
        <v>249582</v>
      </c>
      <c r="N17" s="75">
        <f t="shared" si="4"/>
        <v>233479</v>
      </c>
      <c r="O17" s="75">
        <v>0</v>
      </c>
      <c r="P17" s="75">
        <v>0</v>
      </c>
      <c r="Q17" s="75">
        <v>229740</v>
      </c>
      <c r="R17" s="75">
        <v>3739</v>
      </c>
      <c r="S17" s="76">
        <v>0</v>
      </c>
      <c r="T17" s="75">
        <v>0</v>
      </c>
      <c r="U17" s="75">
        <v>16103</v>
      </c>
      <c r="V17" s="75">
        <f t="shared" si="5"/>
        <v>831693</v>
      </c>
      <c r="W17" s="75">
        <f t="shared" si="6"/>
        <v>286136</v>
      </c>
      <c r="X17" s="75">
        <f t="shared" si="7"/>
        <v>10074</v>
      </c>
      <c r="Y17" s="75">
        <f t="shared" si="8"/>
        <v>0</v>
      </c>
      <c r="Z17" s="75">
        <f t="shared" si="9"/>
        <v>229740</v>
      </c>
      <c r="AA17" s="75">
        <f t="shared" si="10"/>
        <v>26065</v>
      </c>
      <c r="AB17" s="76">
        <v>0</v>
      </c>
      <c r="AC17" s="75">
        <f t="shared" si="11"/>
        <v>20257</v>
      </c>
      <c r="AD17" s="75">
        <f t="shared" si="12"/>
        <v>545557</v>
      </c>
    </row>
    <row r="18" spans="1:30" s="50" customFormat="1" ht="12" customHeight="1">
      <c r="A18" s="53" t="s">
        <v>120</v>
      </c>
      <c r="B18" s="54" t="s">
        <v>159</v>
      </c>
      <c r="C18" s="53" t="s">
        <v>160</v>
      </c>
      <c r="D18" s="75">
        <f t="shared" si="1"/>
        <v>306378</v>
      </c>
      <c r="E18" s="75">
        <f t="shared" si="2"/>
        <v>52367</v>
      </c>
      <c r="F18" s="75">
        <v>0</v>
      </c>
      <c r="G18" s="75">
        <v>17446</v>
      </c>
      <c r="H18" s="75">
        <v>0</v>
      </c>
      <c r="I18" s="75">
        <v>33386</v>
      </c>
      <c r="J18" s="76">
        <v>0</v>
      </c>
      <c r="K18" s="75">
        <v>1535</v>
      </c>
      <c r="L18" s="75">
        <v>254011</v>
      </c>
      <c r="M18" s="75">
        <f t="shared" si="3"/>
        <v>33695</v>
      </c>
      <c r="N18" s="75">
        <f t="shared" si="4"/>
        <v>2105</v>
      </c>
      <c r="O18" s="75">
        <v>2057</v>
      </c>
      <c r="P18" s="75">
        <v>0</v>
      </c>
      <c r="Q18" s="75">
        <v>0</v>
      </c>
      <c r="R18" s="75">
        <v>0</v>
      </c>
      <c r="S18" s="76">
        <v>0</v>
      </c>
      <c r="T18" s="75">
        <v>48</v>
      </c>
      <c r="U18" s="75">
        <v>31590</v>
      </c>
      <c r="V18" s="75">
        <f t="shared" si="5"/>
        <v>340073</v>
      </c>
      <c r="W18" s="75">
        <f t="shared" si="6"/>
        <v>54472</v>
      </c>
      <c r="X18" s="75">
        <f t="shared" si="7"/>
        <v>2057</v>
      </c>
      <c r="Y18" s="75">
        <f t="shared" si="8"/>
        <v>17446</v>
      </c>
      <c r="Z18" s="75">
        <f t="shared" si="9"/>
        <v>0</v>
      </c>
      <c r="AA18" s="75">
        <f t="shared" si="10"/>
        <v>33386</v>
      </c>
      <c r="AB18" s="76">
        <v>0</v>
      </c>
      <c r="AC18" s="75">
        <f t="shared" si="11"/>
        <v>1583</v>
      </c>
      <c r="AD18" s="75">
        <f t="shared" si="12"/>
        <v>285601</v>
      </c>
    </row>
    <row r="19" spans="1:30" s="50" customFormat="1" ht="12" customHeight="1">
      <c r="A19" s="53" t="s">
        <v>350</v>
      </c>
      <c r="B19" s="54" t="s">
        <v>351</v>
      </c>
      <c r="C19" s="53" t="s">
        <v>352</v>
      </c>
      <c r="D19" s="75">
        <f t="shared" si="1"/>
        <v>67172</v>
      </c>
      <c r="E19" s="75">
        <f t="shared" si="2"/>
        <v>0</v>
      </c>
      <c r="F19" s="75">
        <v>0</v>
      </c>
      <c r="G19" s="75">
        <v>0</v>
      </c>
      <c r="H19" s="75">
        <v>0</v>
      </c>
      <c r="I19" s="75">
        <v>0</v>
      </c>
      <c r="J19" s="76">
        <v>0</v>
      </c>
      <c r="K19" s="75">
        <v>0</v>
      </c>
      <c r="L19" s="75">
        <v>67172</v>
      </c>
      <c r="M19" s="75">
        <f t="shared" si="3"/>
        <v>5040</v>
      </c>
      <c r="N19" s="75">
        <f t="shared" si="4"/>
        <v>0</v>
      </c>
      <c r="O19" s="75">
        <v>0</v>
      </c>
      <c r="P19" s="75">
        <v>0</v>
      </c>
      <c r="Q19" s="75">
        <v>0</v>
      </c>
      <c r="R19" s="75">
        <v>0</v>
      </c>
      <c r="S19" s="76">
        <v>0</v>
      </c>
      <c r="T19" s="75">
        <v>0</v>
      </c>
      <c r="U19" s="75">
        <v>5040</v>
      </c>
      <c r="V19" s="75">
        <f t="shared" si="5"/>
        <v>72212</v>
      </c>
      <c r="W19" s="75">
        <f t="shared" si="6"/>
        <v>0</v>
      </c>
      <c r="X19" s="75">
        <f t="shared" si="7"/>
        <v>0</v>
      </c>
      <c r="Y19" s="75">
        <f t="shared" si="8"/>
        <v>0</v>
      </c>
      <c r="Z19" s="75">
        <f t="shared" si="9"/>
        <v>0</v>
      </c>
      <c r="AA19" s="75">
        <f t="shared" si="10"/>
        <v>0</v>
      </c>
      <c r="AB19" s="76">
        <v>0</v>
      </c>
      <c r="AC19" s="75">
        <f t="shared" si="11"/>
        <v>0</v>
      </c>
      <c r="AD19" s="75">
        <f t="shared" si="12"/>
        <v>72212</v>
      </c>
    </row>
    <row r="20" spans="1:30" s="50" customFormat="1" ht="12" customHeight="1">
      <c r="A20" s="53" t="s">
        <v>353</v>
      </c>
      <c r="B20" s="54" t="s">
        <v>354</v>
      </c>
      <c r="C20" s="53" t="s">
        <v>355</v>
      </c>
      <c r="D20" s="75">
        <f t="shared" si="1"/>
        <v>48383</v>
      </c>
      <c r="E20" s="75">
        <f t="shared" si="2"/>
        <v>0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5">
        <v>0</v>
      </c>
      <c r="L20" s="75">
        <v>48383</v>
      </c>
      <c r="M20" s="75">
        <f t="shared" si="3"/>
        <v>4410</v>
      </c>
      <c r="N20" s="75">
        <f t="shared" si="4"/>
        <v>0</v>
      </c>
      <c r="O20" s="75">
        <v>0</v>
      </c>
      <c r="P20" s="75">
        <v>0</v>
      </c>
      <c r="Q20" s="75">
        <v>0</v>
      </c>
      <c r="R20" s="75">
        <v>0</v>
      </c>
      <c r="S20" s="76">
        <v>0</v>
      </c>
      <c r="T20" s="75">
        <v>0</v>
      </c>
      <c r="U20" s="75">
        <v>4410</v>
      </c>
      <c r="V20" s="75">
        <f t="shared" si="5"/>
        <v>52793</v>
      </c>
      <c r="W20" s="75">
        <f t="shared" si="6"/>
        <v>0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0</v>
      </c>
      <c r="AB20" s="76">
        <v>0</v>
      </c>
      <c r="AC20" s="75">
        <f t="shared" si="11"/>
        <v>0</v>
      </c>
      <c r="AD20" s="75">
        <f t="shared" si="12"/>
        <v>52793</v>
      </c>
    </row>
    <row r="21" spans="1:30" s="50" customFormat="1" ht="12" customHeight="1">
      <c r="A21" s="53" t="s">
        <v>120</v>
      </c>
      <c r="B21" s="54" t="s">
        <v>165</v>
      </c>
      <c r="C21" s="53" t="s">
        <v>166</v>
      </c>
      <c r="D21" s="75">
        <f t="shared" si="1"/>
        <v>33112</v>
      </c>
      <c r="E21" s="75">
        <f t="shared" si="2"/>
        <v>0</v>
      </c>
      <c r="F21" s="75">
        <v>0</v>
      </c>
      <c r="G21" s="75">
        <v>0</v>
      </c>
      <c r="H21" s="75">
        <v>0</v>
      </c>
      <c r="I21" s="75">
        <v>0</v>
      </c>
      <c r="J21" s="76">
        <v>0</v>
      </c>
      <c r="K21" s="75">
        <v>0</v>
      </c>
      <c r="L21" s="75">
        <v>33112</v>
      </c>
      <c r="M21" s="75">
        <f t="shared" si="3"/>
        <v>3780</v>
      </c>
      <c r="N21" s="75">
        <f t="shared" si="4"/>
        <v>0</v>
      </c>
      <c r="O21" s="75">
        <v>0</v>
      </c>
      <c r="P21" s="75">
        <v>0</v>
      </c>
      <c r="Q21" s="75">
        <v>0</v>
      </c>
      <c r="R21" s="75">
        <v>0</v>
      </c>
      <c r="S21" s="76">
        <v>0</v>
      </c>
      <c r="T21" s="75">
        <v>0</v>
      </c>
      <c r="U21" s="75">
        <v>3780</v>
      </c>
      <c r="V21" s="75">
        <f t="shared" si="5"/>
        <v>36892</v>
      </c>
      <c r="W21" s="75">
        <f t="shared" si="6"/>
        <v>0</v>
      </c>
      <c r="X21" s="75">
        <f t="shared" si="7"/>
        <v>0</v>
      </c>
      <c r="Y21" s="75">
        <f t="shared" si="8"/>
        <v>0</v>
      </c>
      <c r="Z21" s="75">
        <f t="shared" si="9"/>
        <v>0</v>
      </c>
      <c r="AA21" s="75">
        <f t="shared" si="10"/>
        <v>0</v>
      </c>
      <c r="AB21" s="76">
        <v>0</v>
      </c>
      <c r="AC21" s="75">
        <f t="shared" si="11"/>
        <v>0</v>
      </c>
      <c r="AD21" s="75">
        <f t="shared" si="12"/>
        <v>36892</v>
      </c>
    </row>
    <row r="22" spans="1:30" s="50" customFormat="1" ht="12" customHeight="1">
      <c r="A22" s="53" t="s">
        <v>120</v>
      </c>
      <c r="B22" s="54" t="s">
        <v>167</v>
      </c>
      <c r="C22" s="53" t="s">
        <v>168</v>
      </c>
      <c r="D22" s="75">
        <f t="shared" si="1"/>
        <v>79603</v>
      </c>
      <c r="E22" s="75">
        <f t="shared" si="2"/>
        <v>0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5">
        <v>0</v>
      </c>
      <c r="L22" s="75">
        <v>79603</v>
      </c>
      <c r="M22" s="75">
        <f t="shared" si="3"/>
        <v>18879</v>
      </c>
      <c r="N22" s="75">
        <f t="shared" si="4"/>
        <v>0</v>
      </c>
      <c r="O22" s="75">
        <v>0</v>
      </c>
      <c r="P22" s="75">
        <v>0</v>
      </c>
      <c r="Q22" s="75">
        <v>0</v>
      </c>
      <c r="R22" s="75">
        <v>0</v>
      </c>
      <c r="S22" s="76">
        <v>0</v>
      </c>
      <c r="T22" s="75">
        <v>0</v>
      </c>
      <c r="U22" s="75">
        <v>18879</v>
      </c>
      <c r="V22" s="75">
        <f t="shared" si="5"/>
        <v>98482</v>
      </c>
      <c r="W22" s="75">
        <f t="shared" si="6"/>
        <v>0</v>
      </c>
      <c r="X22" s="75">
        <f t="shared" si="7"/>
        <v>0</v>
      </c>
      <c r="Y22" s="75">
        <f t="shared" si="8"/>
        <v>0</v>
      </c>
      <c r="Z22" s="75">
        <f t="shared" si="9"/>
        <v>0</v>
      </c>
      <c r="AA22" s="75">
        <f t="shared" si="10"/>
        <v>0</v>
      </c>
      <c r="AB22" s="76">
        <v>0</v>
      </c>
      <c r="AC22" s="75">
        <f t="shared" si="11"/>
        <v>0</v>
      </c>
      <c r="AD22" s="75">
        <f t="shared" si="12"/>
        <v>98482</v>
      </c>
    </row>
    <row r="23" spans="1:30" s="50" customFormat="1" ht="12" customHeight="1">
      <c r="A23" s="53" t="s">
        <v>120</v>
      </c>
      <c r="B23" s="54" t="s">
        <v>169</v>
      </c>
      <c r="C23" s="53" t="s">
        <v>170</v>
      </c>
      <c r="D23" s="75">
        <f t="shared" si="1"/>
        <v>90245</v>
      </c>
      <c r="E23" s="75">
        <f t="shared" si="2"/>
        <v>0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5">
        <v>0</v>
      </c>
      <c r="L23" s="75">
        <v>90245</v>
      </c>
      <c r="M23" s="75">
        <f t="shared" si="3"/>
        <v>25537</v>
      </c>
      <c r="N23" s="75">
        <f t="shared" si="4"/>
        <v>0</v>
      </c>
      <c r="O23" s="75">
        <v>0</v>
      </c>
      <c r="P23" s="75">
        <v>0</v>
      </c>
      <c r="Q23" s="75">
        <v>0</v>
      </c>
      <c r="R23" s="75">
        <v>0</v>
      </c>
      <c r="S23" s="76">
        <v>0</v>
      </c>
      <c r="T23" s="75">
        <v>0</v>
      </c>
      <c r="U23" s="75">
        <v>25537</v>
      </c>
      <c r="V23" s="75">
        <f t="shared" si="5"/>
        <v>115782</v>
      </c>
      <c r="W23" s="75">
        <f t="shared" si="6"/>
        <v>0</v>
      </c>
      <c r="X23" s="75">
        <f t="shared" si="7"/>
        <v>0</v>
      </c>
      <c r="Y23" s="75">
        <f t="shared" si="8"/>
        <v>0</v>
      </c>
      <c r="Z23" s="75">
        <f t="shared" si="9"/>
        <v>0</v>
      </c>
      <c r="AA23" s="75">
        <f t="shared" si="10"/>
        <v>0</v>
      </c>
      <c r="AB23" s="76">
        <v>0</v>
      </c>
      <c r="AC23" s="75">
        <f t="shared" si="11"/>
        <v>0</v>
      </c>
      <c r="AD23" s="75">
        <f t="shared" si="12"/>
        <v>115782</v>
      </c>
    </row>
    <row r="24" spans="1:30" s="50" customFormat="1" ht="12" customHeight="1">
      <c r="A24" s="53" t="s">
        <v>120</v>
      </c>
      <c r="B24" s="54" t="s">
        <v>171</v>
      </c>
      <c r="C24" s="53" t="s">
        <v>172</v>
      </c>
      <c r="D24" s="75">
        <f t="shared" si="1"/>
        <v>256154</v>
      </c>
      <c r="E24" s="75">
        <f t="shared" si="2"/>
        <v>79639</v>
      </c>
      <c r="F24" s="75">
        <v>19036</v>
      </c>
      <c r="G24" s="75">
        <v>0</v>
      </c>
      <c r="H24" s="75">
        <v>0</v>
      </c>
      <c r="I24" s="75">
        <v>59980</v>
      </c>
      <c r="J24" s="76">
        <v>0</v>
      </c>
      <c r="K24" s="75">
        <v>623</v>
      </c>
      <c r="L24" s="75">
        <v>176515</v>
      </c>
      <c r="M24" s="75">
        <f t="shared" si="3"/>
        <v>52591</v>
      </c>
      <c r="N24" s="75">
        <f t="shared" si="4"/>
        <v>14230</v>
      </c>
      <c r="O24" s="75">
        <v>0</v>
      </c>
      <c r="P24" s="75">
        <v>0</v>
      </c>
      <c r="Q24" s="75">
        <v>0</v>
      </c>
      <c r="R24" s="75">
        <v>14230</v>
      </c>
      <c r="S24" s="76">
        <v>0</v>
      </c>
      <c r="T24" s="75">
        <v>0</v>
      </c>
      <c r="U24" s="75">
        <v>38361</v>
      </c>
      <c r="V24" s="75">
        <f t="shared" si="5"/>
        <v>308745</v>
      </c>
      <c r="W24" s="75">
        <f t="shared" si="6"/>
        <v>93869</v>
      </c>
      <c r="X24" s="75">
        <f t="shared" si="7"/>
        <v>19036</v>
      </c>
      <c r="Y24" s="75">
        <f t="shared" si="8"/>
        <v>0</v>
      </c>
      <c r="Z24" s="75">
        <f t="shared" si="9"/>
        <v>0</v>
      </c>
      <c r="AA24" s="75">
        <f t="shared" si="10"/>
        <v>74210</v>
      </c>
      <c r="AB24" s="76">
        <v>0</v>
      </c>
      <c r="AC24" s="75">
        <f t="shared" si="11"/>
        <v>623</v>
      </c>
      <c r="AD24" s="75">
        <f t="shared" si="12"/>
        <v>214876</v>
      </c>
    </row>
    <row r="25" spans="1:30" s="50" customFormat="1" ht="12" customHeight="1">
      <c r="A25" s="53" t="s">
        <v>350</v>
      </c>
      <c r="B25" s="54" t="s">
        <v>356</v>
      </c>
      <c r="C25" s="53" t="s">
        <v>357</v>
      </c>
      <c r="D25" s="75">
        <f t="shared" si="1"/>
        <v>71207</v>
      </c>
      <c r="E25" s="75">
        <f t="shared" si="2"/>
        <v>0</v>
      </c>
      <c r="F25" s="75">
        <v>0</v>
      </c>
      <c r="G25" s="75">
        <v>0</v>
      </c>
      <c r="H25" s="75">
        <v>0</v>
      </c>
      <c r="I25" s="75">
        <v>0</v>
      </c>
      <c r="J25" s="76">
        <v>0</v>
      </c>
      <c r="K25" s="75">
        <v>0</v>
      </c>
      <c r="L25" s="75">
        <v>71207</v>
      </c>
      <c r="M25" s="75">
        <f t="shared" si="3"/>
        <v>262</v>
      </c>
      <c r="N25" s="75">
        <f t="shared" si="4"/>
        <v>0</v>
      </c>
      <c r="O25" s="75">
        <v>0</v>
      </c>
      <c r="P25" s="75">
        <v>0</v>
      </c>
      <c r="Q25" s="75">
        <v>0</v>
      </c>
      <c r="R25" s="75">
        <v>0</v>
      </c>
      <c r="S25" s="76">
        <v>0</v>
      </c>
      <c r="T25" s="75">
        <v>0</v>
      </c>
      <c r="U25" s="75">
        <v>262</v>
      </c>
      <c r="V25" s="75">
        <f t="shared" si="5"/>
        <v>71469</v>
      </c>
      <c r="W25" s="75">
        <f t="shared" si="6"/>
        <v>0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0</v>
      </c>
      <c r="AB25" s="76">
        <v>0</v>
      </c>
      <c r="AC25" s="75">
        <f t="shared" si="11"/>
        <v>0</v>
      </c>
      <c r="AD25" s="75">
        <f t="shared" si="12"/>
        <v>71469</v>
      </c>
    </row>
    <row r="26" spans="1:30" s="50" customFormat="1" ht="12" customHeight="1">
      <c r="A26" s="53" t="s">
        <v>353</v>
      </c>
      <c r="B26" s="54" t="s">
        <v>358</v>
      </c>
      <c r="C26" s="53" t="s">
        <v>359</v>
      </c>
      <c r="D26" s="75">
        <f t="shared" si="1"/>
        <v>143982</v>
      </c>
      <c r="E26" s="75">
        <f t="shared" si="2"/>
        <v>0</v>
      </c>
      <c r="F26" s="75">
        <v>0</v>
      </c>
      <c r="G26" s="75">
        <v>0</v>
      </c>
      <c r="H26" s="75">
        <v>0</v>
      </c>
      <c r="I26" s="75">
        <v>0</v>
      </c>
      <c r="J26" s="76">
        <v>0</v>
      </c>
      <c r="K26" s="75">
        <v>0</v>
      </c>
      <c r="L26" s="75">
        <v>143982</v>
      </c>
      <c r="M26" s="75">
        <f t="shared" si="3"/>
        <v>33706</v>
      </c>
      <c r="N26" s="75">
        <f t="shared" si="4"/>
        <v>0</v>
      </c>
      <c r="O26" s="75">
        <v>0</v>
      </c>
      <c r="P26" s="75">
        <v>0</v>
      </c>
      <c r="Q26" s="75">
        <v>0</v>
      </c>
      <c r="R26" s="75">
        <v>0</v>
      </c>
      <c r="S26" s="76">
        <v>0</v>
      </c>
      <c r="T26" s="75">
        <v>0</v>
      </c>
      <c r="U26" s="75">
        <v>33706</v>
      </c>
      <c r="V26" s="75">
        <f t="shared" si="5"/>
        <v>177688</v>
      </c>
      <c r="W26" s="75">
        <f t="shared" si="6"/>
        <v>0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0</v>
      </c>
      <c r="AB26" s="76">
        <v>0</v>
      </c>
      <c r="AC26" s="75">
        <f t="shared" si="11"/>
        <v>0</v>
      </c>
      <c r="AD26" s="75">
        <f t="shared" si="12"/>
        <v>177688</v>
      </c>
    </row>
    <row r="27" spans="1:30" s="50" customFormat="1" ht="12" customHeight="1">
      <c r="A27" s="53" t="s">
        <v>120</v>
      </c>
      <c r="B27" s="54" t="s">
        <v>177</v>
      </c>
      <c r="C27" s="53" t="s">
        <v>178</v>
      </c>
      <c r="D27" s="75">
        <f t="shared" si="1"/>
        <v>47463</v>
      </c>
      <c r="E27" s="75">
        <f t="shared" si="2"/>
        <v>0</v>
      </c>
      <c r="F27" s="75">
        <v>0</v>
      </c>
      <c r="G27" s="75">
        <v>0</v>
      </c>
      <c r="H27" s="75">
        <v>0</v>
      </c>
      <c r="I27" s="75">
        <v>0</v>
      </c>
      <c r="J27" s="76">
        <v>0</v>
      </c>
      <c r="K27" s="75">
        <v>0</v>
      </c>
      <c r="L27" s="75">
        <v>47463</v>
      </c>
      <c r="M27" s="75">
        <f t="shared" si="3"/>
        <v>0</v>
      </c>
      <c r="N27" s="75">
        <f t="shared" si="4"/>
        <v>0</v>
      </c>
      <c r="O27" s="75">
        <v>0</v>
      </c>
      <c r="P27" s="75">
        <v>0</v>
      </c>
      <c r="Q27" s="75">
        <v>0</v>
      </c>
      <c r="R27" s="75">
        <v>0</v>
      </c>
      <c r="S27" s="76">
        <v>0</v>
      </c>
      <c r="T27" s="75">
        <v>0</v>
      </c>
      <c r="U27" s="75">
        <v>0</v>
      </c>
      <c r="V27" s="75">
        <f t="shared" si="5"/>
        <v>47463</v>
      </c>
      <c r="W27" s="75">
        <f t="shared" si="6"/>
        <v>0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0</v>
      </c>
      <c r="AB27" s="76">
        <v>0</v>
      </c>
      <c r="AC27" s="75">
        <f t="shared" si="11"/>
        <v>0</v>
      </c>
      <c r="AD27" s="75">
        <f t="shared" si="12"/>
        <v>47463</v>
      </c>
    </row>
    <row r="28" spans="1:30" s="50" customFormat="1" ht="12" customHeight="1">
      <c r="A28" s="53" t="s">
        <v>120</v>
      </c>
      <c r="B28" s="54" t="s">
        <v>179</v>
      </c>
      <c r="C28" s="53" t="s">
        <v>180</v>
      </c>
      <c r="D28" s="75">
        <f t="shared" si="1"/>
        <v>307382</v>
      </c>
      <c r="E28" s="75">
        <f t="shared" si="2"/>
        <v>73713</v>
      </c>
      <c r="F28" s="75">
        <v>0</v>
      </c>
      <c r="G28" s="75">
        <v>0</v>
      </c>
      <c r="H28" s="75">
        <v>0</v>
      </c>
      <c r="I28" s="75">
        <v>73703</v>
      </c>
      <c r="J28" s="76">
        <v>0</v>
      </c>
      <c r="K28" s="75">
        <v>10</v>
      </c>
      <c r="L28" s="75">
        <v>233669</v>
      </c>
      <c r="M28" s="75">
        <f t="shared" si="3"/>
        <v>35826</v>
      </c>
      <c r="N28" s="75">
        <f t="shared" si="4"/>
        <v>12</v>
      </c>
      <c r="O28" s="75">
        <v>0</v>
      </c>
      <c r="P28" s="75">
        <v>0</v>
      </c>
      <c r="Q28" s="75">
        <v>0</v>
      </c>
      <c r="R28" s="75">
        <v>0</v>
      </c>
      <c r="S28" s="76">
        <v>0</v>
      </c>
      <c r="T28" s="75">
        <v>12</v>
      </c>
      <c r="U28" s="75">
        <v>35814</v>
      </c>
      <c r="V28" s="75">
        <f t="shared" si="5"/>
        <v>343208</v>
      </c>
      <c r="W28" s="75">
        <f t="shared" si="6"/>
        <v>73725</v>
      </c>
      <c r="X28" s="75">
        <f t="shared" si="7"/>
        <v>0</v>
      </c>
      <c r="Y28" s="75">
        <f t="shared" si="8"/>
        <v>0</v>
      </c>
      <c r="Z28" s="75">
        <f t="shared" si="9"/>
        <v>0</v>
      </c>
      <c r="AA28" s="75">
        <f t="shared" si="10"/>
        <v>73703</v>
      </c>
      <c r="AB28" s="76">
        <v>0</v>
      </c>
      <c r="AC28" s="75">
        <f t="shared" si="11"/>
        <v>22</v>
      </c>
      <c r="AD28" s="75">
        <f t="shared" si="12"/>
        <v>269483</v>
      </c>
    </row>
    <row r="29" spans="1:30" s="50" customFormat="1" ht="12" customHeight="1">
      <c r="A29" s="53" t="s">
        <v>360</v>
      </c>
      <c r="B29" s="54" t="s">
        <v>361</v>
      </c>
      <c r="C29" s="53" t="s">
        <v>362</v>
      </c>
      <c r="D29" s="75">
        <f t="shared" si="1"/>
        <v>123330</v>
      </c>
      <c r="E29" s="75">
        <f t="shared" si="2"/>
        <v>22475</v>
      </c>
      <c r="F29" s="75">
        <v>0</v>
      </c>
      <c r="G29" s="75">
        <v>0</v>
      </c>
      <c r="H29" s="75">
        <v>0</v>
      </c>
      <c r="I29" s="75">
        <v>22469</v>
      </c>
      <c r="J29" s="76">
        <v>0</v>
      </c>
      <c r="K29" s="75">
        <v>6</v>
      </c>
      <c r="L29" s="75">
        <v>100855</v>
      </c>
      <c r="M29" s="75">
        <f t="shared" si="3"/>
        <v>2515</v>
      </c>
      <c r="N29" s="75">
        <f t="shared" si="4"/>
        <v>8</v>
      </c>
      <c r="O29" s="75">
        <v>0</v>
      </c>
      <c r="P29" s="75">
        <v>0</v>
      </c>
      <c r="Q29" s="75">
        <v>0</v>
      </c>
      <c r="R29" s="75">
        <v>0</v>
      </c>
      <c r="S29" s="76">
        <v>0</v>
      </c>
      <c r="T29" s="75">
        <v>8</v>
      </c>
      <c r="U29" s="75">
        <v>2507</v>
      </c>
      <c r="V29" s="75">
        <f t="shared" si="5"/>
        <v>125845</v>
      </c>
      <c r="W29" s="75">
        <f t="shared" si="6"/>
        <v>22483</v>
      </c>
      <c r="X29" s="75">
        <f t="shared" si="7"/>
        <v>0</v>
      </c>
      <c r="Y29" s="75">
        <f t="shared" si="8"/>
        <v>0</v>
      </c>
      <c r="Z29" s="75">
        <f t="shared" si="9"/>
        <v>0</v>
      </c>
      <c r="AA29" s="75">
        <f t="shared" si="10"/>
        <v>22469</v>
      </c>
      <c r="AB29" s="76">
        <v>0</v>
      </c>
      <c r="AC29" s="75">
        <f t="shared" si="11"/>
        <v>14</v>
      </c>
      <c r="AD29" s="75">
        <f t="shared" si="12"/>
        <v>103362</v>
      </c>
    </row>
    <row r="30" spans="1:30" s="50" customFormat="1" ht="12" customHeight="1">
      <c r="A30" s="53" t="s">
        <v>360</v>
      </c>
      <c r="B30" s="54" t="s">
        <v>363</v>
      </c>
      <c r="C30" s="53" t="s">
        <v>364</v>
      </c>
      <c r="D30" s="75">
        <f t="shared" si="1"/>
        <v>312602</v>
      </c>
      <c r="E30" s="75">
        <f t="shared" si="2"/>
        <v>41041</v>
      </c>
      <c r="F30" s="75">
        <v>6600</v>
      </c>
      <c r="G30" s="75">
        <v>0</v>
      </c>
      <c r="H30" s="75">
        <v>0</v>
      </c>
      <c r="I30" s="75">
        <v>34441</v>
      </c>
      <c r="J30" s="76">
        <v>0</v>
      </c>
      <c r="K30" s="75">
        <v>0</v>
      </c>
      <c r="L30" s="75">
        <v>271561</v>
      </c>
      <c r="M30" s="75">
        <f t="shared" si="3"/>
        <v>19646</v>
      </c>
      <c r="N30" s="75">
        <f t="shared" si="4"/>
        <v>0</v>
      </c>
      <c r="O30" s="75">
        <v>0</v>
      </c>
      <c r="P30" s="75">
        <v>0</v>
      </c>
      <c r="Q30" s="75">
        <v>0</v>
      </c>
      <c r="R30" s="75">
        <v>0</v>
      </c>
      <c r="S30" s="76">
        <v>0</v>
      </c>
      <c r="T30" s="75">
        <v>0</v>
      </c>
      <c r="U30" s="75">
        <v>19646</v>
      </c>
      <c r="V30" s="75">
        <f t="shared" si="5"/>
        <v>332248</v>
      </c>
      <c r="W30" s="75">
        <f t="shared" si="6"/>
        <v>41041</v>
      </c>
      <c r="X30" s="75">
        <f t="shared" si="7"/>
        <v>6600</v>
      </c>
      <c r="Y30" s="75">
        <f t="shared" si="8"/>
        <v>0</v>
      </c>
      <c r="Z30" s="75">
        <f t="shared" si="9"/>
        <v>0</v>
      </c>
      <c r="AA30" s="75">
        <f t="shared" si="10"/>
        <v>34441</v>
      </c>
      <c r="AB30" s="76">
        <v>0</v>
      </c>
      <c r="AC30" s="75">
        <f t="shared" si="11"/>
        <v>0</v>
      </c>
      <c r="AD30" s="75">
        <f t="shared" si="12"/>
        <v>291207</v>
      </c>
    </row>
    <row r="31" spans="1:30" s="50" customFormat="1" ht="12" customHeight="1">
      <c r="A31" s="53" t="s">
        <v>120</v>
      </c>
      <c r="B31" s="54" t="s">
        <v>185</v>
      </c>
      <c r="C31" s="53" t="s">
        <v>186</v>
      </c>
      <c r="D31" s="75">
        <f t="shared" si="1"/>
        <v>290682</v>
      </c>
      <c r="E31" s="75">
        <f t="shared" si="2"/>
        <v>15297</v>
      </c>
      <c r="F31" s="75">
        <v>0</v>
      </c>
      <c r="G31" s="75">
        <v>0</v>
      </c>
      <c r="H31" s="75">
        <v>0</v>
      </c>
      <c r="I31" s="75">
        <v>15295</v>
      </c>
      <c r="J31" s="76">
        <v>0</v>
      </c>
      <c r="K31" s="75">
        <v>2</v>
      </c>
      <c r="L31" s="75">
        <v>275385</v>
      </c>
      <c r="M31" s="75">
        <f t="shared" si="3"/>
        <v>33473</v>
      </c>
      <c r="N31" s="75">
        <f t="shared" si="4"/>
        <v>2</v>
      </c>
      <c r="O31" s="75">
        <v>0</v>
      </c>
      <c r="P31" s="75">
        <v>0</v>
      </c>
      <c r="Q31" s="75">
        <v>0</v>
      </c>
      <c r="R31" s="75">
        <v>2</v>
      </c>
      <c r="S31" s="76">
        <v>0</v>
      </c>
      <c r="T31" s="75">
        <v>0</v>
      </c>
      <c r="U31" s="75">
        <v>33471</v>
      </c>
      <c r="V31" s="75">
        <f t="shared" si="5"/>
        <v>324155</v>
      </c>
      <c r="W31" s="75">
        <f t="shared" si="6"/>
        <v>15299</v>
      </c>
      <c r="X31" s="75">
        <f t="shared" si="7"/>
        <v>0</v>
      </c>
      <c r="Y31" s="75">
        <f t="shared" si="8"/>
        <v>0</v>
      </c>
      <c r="Z31" s="75">
        <f t="shared" si="9"/>
        <v>0</v>
      </c>
      <c r="AA31" s="75">
        <f t="shared" si="10"/>
        <v>15297</v>
      </c>
      <c r="AB31" s="76">
        <v>0</v>
      </c>
      <c r="AC31" s="75">
        <f t="shared" si="11"/>
        <v>2</v>
      </c>
      <c r="AD31" s="75">
        <f t="shared" si="12"/>
        <v>308856</v>
      </c>
    </row>
    <row r="32" spans="1:30" s="50" customFormat="1" ht="12" customHeight="1">
      <c r="A32" s="53" t="s">
        <v>120</v>
      </c>
      <c r="B32" s="54" t="s">
        <v>187</v>
      </c>
      <c r="C32" s="53" t="s">
        <v>188</v>
      </c>
      <c r="D32" s="75">
        <f t="shared" si="1"/>
        <v>268522</v>
      </c>
      <c r="E32" s="75">
        <f t="shared" si="2"/>
        <v>18181</v>
      </c>
      <c r="F32" s="75">
        <v>0</v>
      </c>
      <c r="G32" s="75">
        <v>0</v>
      </c>
      <c r="H32" s="75">
        <v>0</v>
      </c>
      <c r="I32" s="75">
        <v>18172</v>
      </c>
      <c r="J32" s="76">
        <v>0</v>
      </c>
      <c r="K32" s="75">
        <v>9</v>
      </c>
      <c r="L32" s="75">
        <v>250341</v>
      </c>
      <c r="M32" s="75">
        <f t="shared" si="3"/>
        <v>36408</v>
      </c>
      <c r="N32" s="75">
        <f t="shared" si="4"/>
        <v>0</v>
      </c>
      <c r="O32" s="75">
        <v>0</v>
      </c>
      <c r="P32" s="75">
        <v>0</v>
      </c>
      <c r="Q32" s="75">
        <v>0</v>
      </c>
      <c r="R32" s="75">
        <v>0</v>
      </c>
      <c r="S32" s="76">
        <v>0</v>
      </c>
      <c r="T32" s="75">
        <v>0</v>
      </c>
      <c r="U32" s="75">
        <v>36408</v>
      </c>
      <c r="V32" s="75">
        <f t="shared" si="5"/>
        <v>304930</v>
      </c>
      <c r="W32" s="75">
        <f t="shared" si="6"/>
        <v>18181</v>
      </c>
      <c r="X32" s="75">
        <f t="shared" si="7"/>
        <v>0</v>
      </c>
      <c r="Y32" s="75">
        <f t="shared" si="8"/>
        <v>0</v>
      </c>
      <c r="Z32" s="75">
        <f t="shared" si="9"/>
        <v>0</v>
      </c>
      <c r="AA32" s="75">
        <f t="shared" si="10"/>
        <v>18172</v>
      </c>
      <c r="AB32" s="76">
        <v>0</v>
      </c>
      <c r="AC32" s="75">
        <f t="shared" si="11"/>
        <v>9</v>
      </c>
      <c r="AD32" s="75">
        <f t="shared" si="12"/>
        <v>286749</v>
      </c>
    </row>
    <row r="33" spans="1:30" s="50" customFormat="1" ht="12" customHeight="1">
      <c r="A33" s="53" t="s">
        <v>350</v>
      </c>
      <c r="B33" s="54" t="s">
        <v>365</v>
      </c>
      <c r="C33" s="53" t="s">
        <v>366</v>
      </c>
      <c r="D33" s="75">
        <f t="shared" si="1"/>
        <v>268778</v>
      </c>
      <c r="E33" s="75">
        <f t="shared" si="2"/>
        <v>41411</v>
      </c>
      <c r="F33" s="75">
        <v>0</v>
      </c>
      <c r="G33" s="75">
        <v>0</v>
      </c>
      <c r="H33" s="75">
        <v>0</v>
      </c>
      <c r="I33" s="75">
        <v>41390</v>
      </c>
      <c r="J33" s="76">
        <v>0</v>
      </c>
      <c r="K33" s="75">
        <v>21</v>
      </c>
      <c r="L33" s="75">
        <v>227367</v>
      </c>
      <c r="M33" s="75">
        <f t="shared" si="3"/>
        <v>54287</v>
      </c>
      <c r="N33" s="75">
        <f t="shared" si="4"/>
        <v>12</v>
      </c>
      <c r="O33" s="75">
        <v>0</v>
      </c>
      <c r="P33" s="75">
        <v>0</v>
      </c>
      <c r="Q33" s="75">
        <v>0</v>
      </c>
      <c r="R33" s="75">
        <v>0</v>
      </c>
      <c r="S33" s="76">
        <v>0</v>
      </c>
      <c r="T33" s="75">
        <v>12</v>
      </c>
      <c r="U33" s="75">
        <v>54275</v>
      </c>
      <c r="V33" s="75">
        <f t="shared" si="5"/>
        <v>323065</v>
      </c>
      <c r="W33" s="75">
        <f t="shared" si="6"/>
        <v>41423</v>
      </c>
      <c r="X33" s="75">
        <f t="shared" si="7"/>
        <v>0</v>
      </c>
      <c r="Y33" s="75">
        <f t="shared" si="8"/>
        <v>0</v>
      </c>
      <c r="Z33" s="75">
        <f t="shared" si="9"/>
        <v>0</v>
      </c>
      <c r="AA33" s="75">
        <f t="shared" si="10"/>
        <v>41390</v>
      </c>
      <c r="AB33" s="76">
        <v>0</v>
      </c>
      <c r="AC33" s="75">
        <f t="shared" si="11"/>
        <v>33</v>
      </c>
      <c r="AD33" s="75">
        <f t="shared" si="12"/>
        <v>281642</v>
      </c>
    </row>
    <row r="34" spans="1:30" s="50" customFormat="1" ht="12" customHeight="1">
      <c r="A34" s="53" t="s">
        <v>367</v>
      </c>
      <c r="B34" s="54" t="s">
        <v>368</v>
      </c>
      <c r="C34" s="53" t="s">
        <v>369</v>
      </c>
      <c r="D34" s="75">
        <f t="shared" si="1"/>
        <v>132494</v>
      </c>
      <c r="E34" s="75">
        <f t="shared" si="2"/>
        <v>18328</v>
      </c>
      <c r="F34" s="75">
        <v>0</v>
      </c>
      <c r="G34" s="75">
        <v>0</v>
      </c>
      <c r="H34" s="75">
        <v>0</v>
      </c>
      <c r="I34" s="75">
        <v>17135</v>
      </c>
      <c r="J34" s="76">
        <v>0</v>
      </c>
      <c r="K34" s="75">
        <v>1193</v>
      </c>
      <c r="L34" s="75">
        <v>114166</v>
      </c>
      <c r="M34" s="75">
        <f t="shared" si="3"/>
        <v>34326</v>
      </c>
      <c r="N34" s="75">
        <f t="shared" si="4"/>
        <v>2</v>
      </c>
      <c r="O34" s="75">
        <v>0</v>
      </c>
      <c r="P34" s="75">
        <v>0</v>
      </c>
      <c r="Q34" s="75">
        <v>0</v>
      </c>
      <c r="R34" s="75">
        <v>0</v>
      </c>
      <c r="S34" s="76">
        <v>0</v>
      </c>
      <c r="T34" s="75">
        <v>2</v>
      </c>
      <c r="U34" s="75">
        <v>34324</v>
      </c>
      <c r="V34" s="75">
        <f t="shared" si="5"/>
        <v>166820</v>
      </c>
      <c r="W34" s="75">
        <f t="shared" si="6"/>
        <v>18330</v>
      </c>
      <c r="X34" s="75">
        <f t="shared" si="7"/>
        <v>0</v>
      </c>
      <c r="Y34" s="75">
        <f t="shared" si="8"/>
        <v>0</v>
      </c>
      <c r="Z34" s="75">
        <f t="shared" si="9"/>
        <v>0</v>
      </c>
      <c r="AA34" s="75">
        <f t="shared" si="10"/>
        <v>17135</v>
      </c>
      <c r="AB34" s="76">
        <v>0</v>
      </c>
      <c r="AC34" s="75">
        <f t="shared" si="11"/>
        <v>1195</v>
      </c>
      <c r="AD34" s="75">
        <f t="shared" si="12"/>
        <v>148490</v>
      </c>
    </row>
    <row r="35" spans="1:30" s="50" customFormat="1" ht="12" customHeight="1">
      <c r="A35" s="53" t="s">
        <v>350</v>
      </c>
      <c r="B35" s="54" t="s">
        <v>370</v>
      </c>
      <c r="C35" s="53" t="s">
        <v>371</v>
      </c>
      <c r="D35" s="75">
        <f t="shared" si="1"/>
        <v>170200</v>
      </c>
      <c r="E35" s="75">
        <f t="shared" si="2"/>
        <v>54198</v>
      </c>
      <c r="F35" s="75">
        <v>0</v>
      </c>
      <c r="G35" s="75">
        <v>18167</v>
      </c>
      <c r="H35" s="75">
        <v>0</v>
      </c>
      <c r="I35" s="75">
        <v>29494</v>
      </c>
      <c r="J35" s="76">
        <v>0</v>
      </c>
      <c r="K35" s="75">
        <v>6537</v>
      </c>
      <c r="L35" s="75">
        <v>116002</v>
      </c>
      <c r="M35" s="75">
        <f t="shared" si="3"/>
        <v>52669</v>
      </c>
      <c r="N35" s="75">
        <f t="shared" si="4"/>
        <v>875</v>
      </c>
      <c r="O35" s="75">
        <v>0</v>
      </c>
      <c r="P35" s="75">
        <v>0</v>
      </c>
      <c r="Q35" s="75">
        <v>0</v>
      </c>
      <c r="R35" s="75">
        <v>875</v>
      </c>
      <c r="S35" s="76">
        <v>0</v>
      </c>
      <c r="T35" s="75">
        <v>0</v>
      </c>
      <c r="U35" s="75">
        <v>51794</v>
      </c>
      <c r="V35" s="75">
        <f t="shared" si="5"/>
        <v>222869</v>
      </c>
      <c r="W35" s="75">
        <f t="shared" si="6"/>
        <v>55073</v>
      </c>
      <c r="X35" s="75">
        <f t="shared" si="7"/>
        <v>0</v>
      </c>
      <c r="Y35" s="75">
        <f t="shared" si="8"/>
        <v>18167</v>
      </c>
      <c r="Z35" s="75">
        <f t="shared" si="9"/>
        <v>0</v>
      </c>
      <c r="AA35" s="75">
        <f t="shared" si="10"/>
        <v>30369</v>
      </c>
      <c r="AB35" s="76">
        <v>0</v>
      </c>
      <c r="AC35" s="75">
        <f t="shared" si="11"/>
        <v>6537</v>
      </c>
      <c r="AD35" s="75">
        <f t="shared" si="12"/>
        <v>167796</v>
      </c>
    </row>
    <row r="36" spans="1:30" s="50" customFormat="1" ht="12" customHeight="1">
      <c r="A36" s="53" t="s">
        <v>353</v>
      </c>
      <c r="B36" s="54" t="s">
        <v>372</v>
      </c>
      <c r="C36" s="53" t="s">
        <v>373</v>
      </c>
      <c r="D36" s="75">
        <f t="shared" si="1"/>
        <v>34823</v>
      </c>
      <c r="E36" s="75">
        <f t="shared" si="2"/>
        <v>9037</v>
      </c>
      <c r="F36" s="75">
        <v>0</v>
      </c>
      <c r="G36" s="75">
        <v>4740</v>
      </c>
      <c r="H36" s="75">
        <v>0</v>
      </c>
      <c r="I36" s="75">
        <v>4297</v>
      </c>
      <c r="J36" s="76">
        <v>0</v>
      </c>
      <c r="K36" s="75">
        <v>0</v>
      </c>
      <c r="L36" s="75">
        <v>25786</v>
      </c>
      <c r="M36" s="75">
        <f t="shared" si="3"/>
        <v>0</v>
      </c>
      <c r="N36" s="75">
        <f t="shared" si="4"/>
        <v>0</v>
      </c>
      <c r="O36" s="75">
        <v>0</v>
      </c>
      <c r="P36" s="75">
        <v>0</v>
      </c>
      <c r="Q36" s="75">
        <v>0</v>
      </c>
      <c r="R36" s="75">
        <v>0</v>
      </c>
      <c r="S36" s="76">
        <v>0</v>
      </c>
      <c r="T36" s="75">
        <v>0</v>
      </c>
      <c r="U36" s="75">
        <v>0</v>
      </c>
      <c r="V36" s="75">
        <f t="shared" si="5"/>
        <v>34823</v>
      </c>
      <c r="W36" s="75">
        <f t="shared" si="6"/>
        <v>9037</v>
      </c>
      <c r="X36" s="75">
        <f t="shared" si="7"/>
        <v>0</v>
      </c>
      <c r="Y36" s="75">
        <f t="shared" si="8"/>
        <v>4740</v>
      </c>
      <c r="Z36" s="75">
        <f t="shared" si="9"/>
        <v>0</v>
      </c>
      <c r="AA36" s="75">
        <f t="shared" si="10"/>
        <v>4297</v>
      </c>
      <c r="AB36" s="76">
        <v>0</v>
      </c>
      <c r="AC36" s="75">
        <f t="shared" si="11"/>
        <v>0</v>
      </c>
      <c r="AD36" s="75">
        <f t="shared" si="12"/>
        <v>25786</v>
      </c>
    </row>
    <row r="37" spans="1:30" s="50" customFormat="1" ht="12" customHeight="1">
      <c r="A37" s="53" t="s">
        <v>350</v>
      </c>
      <c r="B37" s="54" t="s">
        <v>374</v>
      </c>
      <c r="C37" s="143" t="s">
        <v>762</v>
      </c>
      <c r="D37" s="75">
        <f t="shared" si="1"/>
        <v>26392</v>
      </c>
      <c r="E37" s="75">
        <f t="shared" si="2"/>
        <v>2070</v>
      </c>
      <c r="F37" s="75">
        <v>0</v>
      </c>
      <c r="G37" s="75">
        <v>0</v>
      </c>
      <c r="H37" s="75">
        <v>0</v>
      </c>
      <c r="I37" s="75">
        <v>2070</v>
      </c>
      <c r="J37" s="76">
        <v>0</v>
      </c>
      <c r="K37" s="75">
        <v>0</v>
      </c>
      <c r="L37" s="75">
        <v>24322</v>
      </c>
      <c r="M37" s="75">
        <f t="shared" si="3"/>
        <v>0</v>
      </c>
      <c r="N37" s="75">
        <f t="shared" si="4"/>
        <v>0</v>
      </c>
      <c r="O37" s="75">
        <v>0</v>
      </c>
      <c r="P37" s="75">
        <v>0</v>
      </c>
      <c r="Q37" s="75">
        <v>0</v>
      </c>
      <c r="R37" s="75">
        <v>0</v>
      </c>
      <c r="S37" s="76">
        <v>0</v>
      </c>
      <c r="T37" s="75">
        <v>0</v>
      </c>
      <c r="U37" s="75">
        <v>0</v>
      </c>
      <c r="V37" s="75">
        <f t="shared" si="5"/>
        <v>26392</v>
      </c>
      <c r="W37" s="75">
        <f t="shared" si="6"/>
        <v>2070</v>
      </c>
      <c r="X37" s="75">
        <f t="shared" si="7"/>
        <v>0</v>
      </c>
      <c r="Y37" s="75">
        <f t="shared" si="8"/>
        <v>0</v>
      </c>
      <c r="Z37" s="75">
        <f t="shared" si="9"/>
        <v>0</v>
      </c>
      <c r="AA37" s="75">
        <f t="shared" si="10"/>
        <v>2070</v>
      </c>
      <c r="AB37" s="76">
        <v>0</v>
      </c>
      <c r="AC37" s="75">
        <f t="shared" si="11"/>
        <v>0</v>
      </c>
      <c r="AD37" s="75">
        <f t="shared" si="12"/>
        <v>24322</v>
      </c>
    </row>
    <row r="38" spans="1:30" s="50" customFormat="1" ht="12" customHeight="1">
      <c r="A38" s="53" t="s">
        <v>353</v>
      </c>
      <c r="B38" s="54" t="s">
        <v>375</v>
      </c>
      <c r="C38" s="53" t="s">
        <v>376</v>
      </c>
      <c r="D38" s="75">
        <f t="shared" si="1"/>
        <v>22281</v>
      </c>
      <c r="E38" s="75">
        <f t="shared" si="2"/>
        <v>0</v>
      </c>
      <c r="F38" s="75">
        <v>0</v>
      </c>
      <c r="G38" s="75">
        <v>0</v>
      </c>
      <c r="H38" s="75">
        <v>0</v>
      </c>
      <c r="I38" s="75">
        <v>0</v>
      </c>
      <c r="J38" s="76">
        <v>0</v>
      </c>
      <c r="K38" s="75">
        <v>0</v>
      </c>
      <c r="L38" s="75">
        <v>22281</v>
      </c>
      <c r="M38" s="75">
        <f t="shared" si="3"/>
        <v>0</v>
      </c>
      <c r="N38" s="75">
        <f t="shared" si="4"/>
        <v>0</v>
      </c>
      <c r="O38" s="75">
        <v>0</v>
      </c>
      <c r="P38" s="75">
        <v>0</v>
      </c>
      <c r="Q38" s="75">
        <v>0</v>
      </c>
      <c r="R38" s="75">
        <v>0</v>
      </c>
      <c r="S38" s="76">
        <v>0</v>
      </c>
      <c r="T38" s="75">
        <v>0</v>
      </c>
      <c r="U38" s="75">
        <v>0</v>
      </c>
      <c r="V38" s="75">
        <f t="shared" si="5"/>
        <v>22281</v>
      </c>
      <c r="W38" s="75">
        <f t="shared" si="6"/>
        <v>0</v>
      </c>
      <c r="X38" s="75">
        <f t="shared" si="7"/>
        <v>0</v>
      </c>
      <c r="Y38" s="75">
        <f t="shared" si="8"/>
        <v>0</v>
      </c>
      <c r="Z38" s="75">
        <f t="shared" si="9"/>
        <v>0</v>
      </c>
      <c r="AA38" s="75">
        <f t="shared" si="10"/>
        <v>0</v>
      </c>
      <c r="AB38" s="76">
        <v>0</v>
      </c>
      <c r="AC38" s="75">
        <f t="shared" si="11"/>
        <v>0</v>
      </c>
      <c r="AD38" s="75">
        <f t="shared" si="12"/>
        <v>22281</v>
      </c>
    </row>
    <row r="39" spans="1:30" s="50" customFormat="1" ht="12" customHeight="1">
      <c r="A39" s="53" t="s">
        <v>120</v>
      </c>
      <c r="B39" s="54" t="s">
        <v>200</v>
      </c>
      <c r="C39" s="53" t="s">
        <v>201</v>
      </c>
      <c r="D39" s="75">
        <f t="shared" si="1"/>
        <v>20973</v>
      </c>
      <c r="E39" s="75">
        <f t="shared" si="2"/>
        <v>0</v>
      </c>
      <c r="F39" s="75">
        <v>0</v>
      </c>
      <c r="G39" s="75">
        <v>0</v>
      </c>
      <c r="H39" s="75">
        <v>0</v>
      </c>
      <c r="I39" s="75">
        <v>0</v>
      </c>
      <c r="J39" s="76">
        <v>0</v>
      </c>
      <c r="K39" s="75">
        <v>0</v>
      </c>
      <c r="L39" s="75">
        <v>20973</v>
      </c>
      <c r="M39" s="75">
        <f t="shared" si="3"/>
        <v>22657</v>
      </c>
      <c r="N39" s="75">
        <f t="shared" si="4"/>
        <v>4408</v>
      </c>
      <c r="O39" s="75">
        <v>0</v>
      </c>
      <c r="P39" s="75">
        <v>0</v>
      </c>
      <c r="Q39" s="75">
        <v>0</v>
      </c>
      <c r="R39" s="75">
        <v>3648</v>
      </c>
      <c r="S39" s="76">
        <v>0</v>
      </c>
      <c r="T39" s="75">
        <v>760</v>
      </c>
      <c r="U39" s="75">
        <v>18249</v>
      </c>
      <c r="V39" s="75">
        <f t="shared" si="5"/>
        <v>43630</v>
      </c>
      <c r="W39" s="75">
        <f t="shared" si="6"/>
        <v>4408</v>
      </c>
      <c r="X39" s="75">
        <f t="shared" si="7"/>
        <v>0</v>
      </c>
      <c r="Y39" s="75">
        <f t="shared" si="8"/>
        <v>0</v>
      </c>
      <c r="Z39" s="75">
        <f t="shared" si="9"/>
        <v>0</v>
      </c>
      <c r="AA39" s="75">
        <f t="shared" si="10"/>
        <v>3648</v>
      </c>
      <c r="AB39" s="76">
        <v>0</v>
      </c>
      <c r="AC39" s="75">
        <f t="shared" si="11"/>
        <v>760</v>
      </c>
      <c r="AD39" s="75">
        <f t="shared" si="12"/>
        <v>39222</v>
      </c>
    </row>
    <row r="40" spans="1:30" s="50" customFormat="1" ht="12" customHeight="1">
      <c r="A40" s="53" t="s">
        <v>120</v>
      </c>
      <c r="B40" s="54" t="s">
        <v>202</v>
      </c>
      <c r="C40" s="53" t="s">
        <v>203</v>
      </c>
      <c r="D40" s="75">
        <f aca="true" t="shared" si="13" ref="D40:D60">SUM(E40,+L40)</f>
        <v>33339</v>
      </c>
      <c r="E40" s="75">
        <f aca="true" t="shared" si="14" ref="E40:E60">+SUM(F40:I40,K40)</f>
        <v>0</v>
      </c>
      <c r="F40" s="75">
        <v>0</v>
      </c>
      <c r="G40" s="75">
        <v>0</v>
      </c>
      <c r="H40" s="75">
        <v>0</v>
      </c>
      <c r="I40" s="75">
        <v>0</v>
      </c>
      <c r="J40" s="76">
        <v>0</v>
      </c>
      <c r="K40" s="75">
        <v>0</v>
      </c>
      <c r="L40" s="75">
        <v>33339</v>
      </c>
      <c r="M40" s="75">
        <f aca="true" t="shared" si="15" ref="M40:M60">SUM(N40,+U40)</f>
        <v>3560</v>
      </c>
      <c r="N40" s="75">
        <f aca="true" t="shared" si="16" ref="N40:N60">+SUM(O40:R40,T40)</f>
        <v>0</v>
      </c>
      <c r="O40" s="75">
        <v>0</v>
      </c>
      <c r="P40" s="75">
        <v>0</v>
      </c>
      <c r="Q40" s="75">
        <v>0</v>
      </c>
      <c r="R40" s="75">
        <v>0</v>
      </c>
      <c r="S40" s="76">
        <v>0</v>
      </c>
      <c r="T40" s="75">
        <v>0</v>
      </c>
      <c r="U40" s="75">
        <v>3560</v>
      </c>
      <c r="V40" s="75">
        <f aca="true" t="shared" si="17" ref="V40:V60">+SUM(D40,M40)</f>
        <v>36899</v>
      </c>
      <c r="W40" s="75">
        <f aca="true" t="shared" si="18" ref="W40:W60">+SUM(E40,N40)</f>
        <v>0</v>
      </c>
      <c r="X40" s="75">
        <f aca="true" t="shared" si="19" ref="X40:X60">+SUM(F40,O40)</f>
        <v>0</v>
      </c>
      <c r="Y40" s="75">
        <f aca="true" t="shared" si="20" ref="Y40:Y60">+SUM(G40,P40)</f>
        <v>0</v>
      </c>
      <c r="Z40" s="75">
        <f aca="true" t="shared" si="21" ref="Z40:Z60">+SUM(H40,Q40)</f>
        <v>0</v>
      </c>
      <c r="AA40" s="75">
        <f aca="true" t="shared" si="22" ref="AA40:AA60">+SUM(I40,R40)</f>
        <v>0</v>
      </c>
      <c r="AB40" s="76">
        <v>0</v>
      </c>
      <c r="AC40" s="75">
        <f aca="true" t="shared" si="23" ref="AC40:AC60">+SUM(K40,T40)</f>
        <v>0</v>
      </c>
      <c r="AD40" s="75">
        <f aca="true" t="shared" si="24" ref="AD40:AD60">+SUM(L40,U40)</f>
        <v>36899</v>
      </c>
    </row>
    <row r="41" spans="1:30" s="50" customFormat="1" ht="12" customHeight="1">
      <c r="A41" s="53" t="s">
        <v>120</v>
      </c>
      <c r="B41" s="54" t="s">
        <v>204</v>
      </c>
      <c r="C41" s="53" t="s">
        <v>205</v>
      </c>
      <c r="D41" s="75">
        <f t="shared" si="13"/>
        <v>207298</v>
      </c>
      <c r="E41" s="75">
        <f t="shared" si="14"/>
        <v>183128</v>
      </c>
      <c r="F41" s="75">
        <v>93628</v>
      </c>
      <c r="G41" s="75">
        <v>0</v>
      </c>
      <c r="H41" s="75">
        <v>89500</v>
      </c>
      <c r="I41" s="75">
        <v>0</v>
      </c>
      <c r="J41" s="76">
        <v>0</v>
      </c>
      <c r="K41" s="75">
        <v>0</v>
      </c>
      <c r="L41" s="75">
        <v>24170</v>
      </c>
      <c r="M41" s="75">
        <f t="shared" si="15"/>
        <v>0</v>
      </c>
      <c r="N41" s="75">
        <f t="shared" si="16"/>
        <v>0</v>
      </c>
      <c r="O41" s="75">
        <v>0</v>
      </c>
      <c r="P41" s="75">
        <v>0</v>
      </c>
      <c r="Q41" s="75">
        <v>0</v>
      </c>
      <c r="R41" s="75">
        <v>0</v>
      </c>
      <c r="S41" s="76">
        <v>0</v>
      </c>
      <c r="T41" s="75">
        <v>0</v>
      </c>
      <c r="U41" s="75">
        <v>0</v>
      </c>
      <c r="V41" s="75">
        <f t="shared" si="17"/>
        <v>207298</v>
      </c>
      <c r="W41" s="75">
        <f t="shared" si="18"/>
        <v>183128</v>
      </c>
      <c r="X41" s="75">
        <f t="shared" si="19"/>
        <v>93628</v>
      </c>
      <c r="Y41" s="75">
        <f t="shared" si="20"/>
        <v>0</v>
      </c>
      <c r="Z41" s="75">
        <f t="shared" si="21"/>
        <v>89500</v>
      </c>
      <c r="AA41" s="75">
        <f t="shared" si="22"/>
        <v>0</v>
      </c>
      <c r="AB41" s="76">
        <v>0</v>
      </c>
      <c r="AC41" s="75">
        <f t="shared" si="23"/>
        <v>0</v>
      </c>
      <c r="AD41" s="75">
        <f t="shared" si="24"/>
        <v>24170</v>
      </c>
    </row>
    <row r="42" spans="1:30" s="50" customFormat="1" ht="12" customHeight="1">
      <c r="A42" s="53" t="s">
        <v>120</v>
      </c>
      <c r="B42" s="54" t="s">
        <v>206</v>
      </c>
      <c r="C42" s="53" t="s">
        <v>207</v>
      </c>
      <c r="D42" s="75">
        <f t="shared" si="13"/>
        <v>32345</v>
      </c>
      <c r="E42" s="75">
        <f t="shared" si="14"/>
        <v>0</v>
      </c>
      <c r="F42" s="75">
        <v>0</v>
      </c>
      <c r="G42" s="75">
        <v>0</v>
      </c>
      <c r="H42" s="75">
        <v>0</v>
      </c>
      <c r="I42" s="75">
        <v>0</v>
      </c>
      <c r="J42" s="76">
        <v>0</v>
      </c>
      <c r="K42" s="75">
        <v>0</v>
      </c>
      <c r="L42" s="75">
        <v>32345</v>
      </c>
      <c r="M42" s="75">
        <f t="shared" si="15"/>
        <v>0</v>
      </c>
      <c r="N42" s="75">
        <f t="shared" si="16"/>
        <v>0</v>
      </c>
      <c r="O42" s="75">
        <v>0</v>
      </c>
      <c r="P42" s="75">
        <v>0</v>
      </c>
      <c r="Q42" s="75">
        <v>0</v>
      </c>
      <c r="R42" s="75">
        <v>0</v>
      </c>
      <c r="S42" s="76">
        <v>0</v>
      </c>
      <c r="T42" s="75">
        <v>0</v>
      </c>
      <c r="U42" s="75">
        <v>0</v>
      </c>
      <c r="V42" s="75">
        <f t="shared" si="17"/>
        <v>32345</v>
      </c>
      <c r="W42" s="75">
        <f t="shared" si="18"/>
        <v>0</v>
      </c>
      <c r="X42" s="75">
        <f t="shared" si="19"/>
        <v>0</v>
      </c>
      <c r="Y42" s="75">
        <f t="shared" si="20"/>
        <v>0</v>
      </c>
      <c r="Z42" s="75">
        <f t="shared" si="21"/>
        <v>0</v>
      </c>
      <c r="AA42" s="75">
        <f t="shared" si="22"/>
        <v>0</v>
      </c>
      <c r="AB42" s="76">
        <v>0</v>
      </c>
      <c r="AC42" s="75">
        <f t="shared" si="23"/>
        <v>0</v>
      </c>
      <c r="AD42" s="75">
        <f t="shared" si="24"/>
        <v>32345</v>
      </c>
    </row>
    <row r="43" spans="1:30" s="50" customFormat="1" ht="12" customHeight="1">
      <c r="A43" s="53" t="s">
        <v>120</v>
      </c>
      <c r="B43" s="54" t="s">
        <v>208</v>
      </c>
      <c r="C43" s="53" t="s">
        <v>209</v>
      </c>
      <c r="D43" s="75">
        <f t="shared" si="13"/>
        <v>255247</v>
      </c>
      <c r="E43" s="75">
        <f t="shared" si="14"/>
        <v>244918</v>
      </c>
      <c r="F43" s="75">
        <v>102518</v>
      </c>
      <c r="G43" s="75">
        <v>0</v>
      </c>
      <c r="H43" s="75">
        <v>142400</v>
      </c>
      <c r="I43" s="75">
        <v>0</v>
      </c>
      <c r="J43" s="76">
        <v>0</v>
      </c>
      <c r="K43" s="75">
        <v>0</v>
      </c>
      <c r="L43" s="75">
        <v>10329</v>
      </c>
      <c r="M43" s="75">
        <f t="shared" si="15"/>
        <v>0</v>
      </c>
      <c r="N43" s="75">
        <f t="shared" si="16"/>
        <v>0</v>
      </c>
      <c r="O43" s="75">
        <v>0</v>
      </c>
      <c r="P43" s="75">
        <v>0</v>
      </c>
      <c r="Q43" s="75">
        <v>0</v>
      </c>
      <c r="R43" s="75">
        <v>0</v>
      </c>
      <c r="S43" s="76">
        <v>0</v>
      </c>
      <c r="T43" s="75">
        <v>0</v>
      </c>
      <c r="U43" s="75">
        <v>0</v>
      </c>
      <c r="V43" s="75">
        <f t="shared" si="17"/>
        <v>255247</v>
      </c>
      <c r="W43" s="75">
        <f t="shared" si="18"/>
        <v>244918</v>
      </c>
      <c r="X43" s="75">
        <f t="shared" si="19"/>
        <v>102518</v>
      </c>
      <c r="Y43" s="75">
        <f t="shared" si="20"/>
        <v>0</v>
      </c>
      <c r="Z43" s="75">
        <f t="shared" si="21"/>
        <v>142400</v>
      </c>
      <c r="AA43" s="75">
        <f t="shared" si="22"/>
        <v>0</v>
      </c>
      <c r="AB43" s="76">
        <v>0</v>
      </c>
      <c r="AC43" s="75">
        <f t="shared" si="23"/>
        <v>0</v>
      </c>
      <c r="AD43" s="75">
        <f t="shared" si="24"/>
        <v>10329</v>
      </c>
    </row>
    <row r="44" spans="1:30" s="50" customFormat="1" ht="12" customHeight="1">
      <c r="A44" s="53" t="s">
        <v>120</v>
      </c>
      <c r="B44" s="54" t="s">
        <v>210</v>
      </c>
      <c r="C44" s="53" t="s">
        <v>211</v>
      </c>
      <c r="D44" s="75">
        <f t="shared" si="13"/>
        <v>122446</v>
      </c>
      <c r="E44" s="75">
        <f t="shared" si="14"/>
        <v>19054</v>
      </c>
      <c r="F44" s="75">
        <v>0</v>
      </c>
      <c r="G44" s="75">
        <v>0</v>
      </c>
      <c r="H44" s="75">
        <v>0</v>
      </c>
      <c r="I44" s="75">
        <v>4013</v>
      </c>
      <c r="J44" s="76">
        <v>0</v>
      </c>
      <c r="K44" s="75">
        <v>15041</v>
      </c>
      <c r="L44" s="75">
        <v>103392</v>
      </c>
      <c r="M44" s="75">
        <f t="shared" si="15"/>
        <v>0</v>
      </c>
      <c r="N44" s="75">
        <f t="shared" si="16"/>
        <v>0</v>
      </c>
      <c r="O44" s="75">
        <v>0</v>
      </c>
      <c r="P44" s="75">
        <v>0</v>
      </c>
      <c r="Q44" s="75">
        <v>0</v>
      </c>
      <c r="R44" s="75">
        <v>0</v>
      </c>
      <c r="S44" s="76">
        <v>0</v>
      </c>
      <c r="T44" s="75">
        <v>0</v>
      </c>
      <c r="U44" s="75">
        <v>0</v>
      </c>
      <c r="V44" s="75">
        <f t="shared" si="17"/>
        <v>122446</v>
      </c>
      <c r="W44" s="75">
        <f t="shared" si="18"/>
        <v>19054</v>
      </c>
      <c r="X44" s="75">
        <f t="shared" si="19"/>
        <v>0</v>
      </c>
      <c r="Y44" s="75">
        <f t="shared" si="20"/>
        <v>0</v>
      </c>
      <c r="Z44" s="75">
        <f t="shared" si="21"/>
        <v>0</v>
      </c>
      <c r="AA44" s="75">
        <f t="shared" si="22"/>
        <v>4013</v>
      </c>
      <c r="AB44" s="76">
        <v>0</v>
      </c>
      <c r="AC44" s="75">
        <f t="shared" si="23"/>
        <v>15041</v>
      </c>
      <c r="AD44" s="75">
        <f t="shared" si="24"/>
        <v>103392</v>
      </c>
    </row>
    <row r="45" spans="1:30" s="50" customFormat="1" ht="12" customHeight="1">
      <c r="A45" s="53" t="s">
        <v>120</v>
      </c>
      <c r="B45" s="54" t="s">
        <v>212</v>
      </c>
      <c r="C45" s="53" t="s">
        <v>213</v>
      </c>
      <c r="D45" s="75">
        <f t="shared" si="13"/>
        <v>179318</v>
      </c>
      <c r="E45" s="75">
        <f t="shared" si="14"/>
        <v>25595</v>
      </c>
      <c r="F45" s="75">
        <v>0</v>
      </c>
      <c r="G45" s="75">
        <v>0</v>
      </c>
      <c r="H45" s="75">
        <v>0</v>
      </c>
      <c r="I45" s="75">
        <v>25593</v>
      </c>
      <c r="J45" s="76">
        <v>0</v>
      </c>
      <c r="K45" s="75">
        <v>2</v>
      </c>
      <c r="L45" s="75">
        <v>153723</v>
      </c>
      <c r="M45" s="75">
        <f t="shared" si="15"/>
        <v>9898</v>
      </c>
      <c r="N45" s="75">
        <f t="shared" si="16"/>
        <v>0</v>
      </c>
      <c r="O45" s="75">
        <v>0</v>
      </c>
      <c r="P45" s="75">
        <v>0</v>
      </c>
      <c r="Q45" s="75">
        <v>0</v>
      </c>
      <c r="R45" s="75">
        <v>0</v>
      </c>
      <c r="S45" s="76">
        <v>0</v>
      </c>
      <c r="T45" s="75">
        <v>0</v>
      </c>
      <c r="U45" s="75">
        <v>9898</v>
      </c>
      <c r="V45" s="75">
        <f t="shared" si="17"/>
        <v>189216</v>
      </c>
      <c r="W45" s="75">
        <f t="shared" si="18"/>
        <v>25595</v>
      </c>
      <c r="X45" s="75">
        <f t="shared" si="19"/>
        <v>0</v>
      </c>
      <c r="Y45" s="75">
        <f t="shared" si="20"/>
        <v>0</v>
      </c>
      <c r="Z45" s="75">
        <f t="shared" si="21"/>
        <v>0</v>
      </c>
      <c r="AA45" s="75">
        <f t="shared" si="22"/>
        <v>25593</v>
      </c>
      <c r="AB45" s="76">
        <v>0</v>
      </c>
      <c r="AC45" s="75">
        <f t="shared" si="23"/>
        <v>2</v>
      </c>
      <c r="AD45" s="75">
        <f t="shared" si="24"/>
        <v>163621</v>
      </c>
    </row>
    <row r="46" spans="1:30" s="50" customFormat="1" ht="12" customHeight="1">
      <c r="A46" s="53" t="s">
        <v>120</v>
      </c>
      <c r="B46" s="54" t="s">
        <v>214</v>
      </c>
      <c r="C46" s="53" t="s">
        <v>215</v>
      </c>
      <c r="D46" s="75">
        <f t="shared" si="13"/>
        <v>25197</v>
      </c>
      <c r="E46" s="75">
        <f t="shared" si="14"/>
        <v>0</v>
      </c>
      <c r="F46" s="75">
        <v>0</v>
      </c>
      <c r="G46" s="75">
        <v>0</v>
      </c>
      <c r="H46" s="75">
        <v>0</v>
      </c>
      <c r="I46" s="75">
        <v>0</v>
      </c>
      <c r="J46" s="76">
        <v>0</v>
      </c>
      <c r="K46" s="75">
        <v>0</v>
      </c>
      <c r="L46" s="75">
        <v>25197</v>
      </c>
      <c r="M46" s="75">
        <f t="shared" si="15"/>
        <v>2414</v>
      </c>
      <c r="N46" s="75">
        <f t="shared" si="16"/>
        <v>0</v>
      </c>
      <c r="O46" s="75">
        <v>0</v>
      </c>
      <c r="P46" s="75">
        <v>0</v>
      </c>
      <c r="Q46" s="75">
        <v>0</v>
      </c>
      <c r="R46" s="75">
        <v>0</v>
      </c>
      <c r="S46" s="76">
        <v>0</v>
      </c>
      <c r="T46" s="75">
        <v>0</v>
      </c>
      <c r="U46" s="75">
        <v>2414</v>
      </c>
      <c r="V46" s="75">
        <f t="shared" si="17"/>
        <v>27611</v>
      </c>
      <c r="W46" s="75">
        <f t="shared" si="18"/>
        <v>0</v>
      </c>
      <c r="X46" s="75">
        <f t="shared" si="19"/>
        <v>0</v>
      </c>
      <c r="Y46" s="75">
        <f t="shared" si="20"/>
        <v>0</v>
      </c>
      <c r="Z46" s="75">
        <f t="shared" si="21"/>
        <v>0</v>
      </c>
      <c r="AA46" s="75">
        <f t="shared" si="22"/>
        <v>0</v>
      </c>
      <c r="AB46" s="76">
        <v>0</v>
      </c>
      <c r="AC46" s="75">
        <f t="shared" si="23"/>
        <v>0</v>
      </c>
      <c r="AD46" s="75">
        <f t="shared" si="24"/>
        <v>27611</v>
      </c>
    </row>
    <row r="47" spans="1:30" s="50" customFormat="1" ht="12" customHeight="1">
      <c r="A47" s="53" t="s">
        <v>120</v>
      </c>
      <c r="B47" s="54" t="s">
        <v>216</v>
      </c>
      <c r="C47" s="53" t="s">
        <v>217</v>
      </c>
      <c r="D47" s="75">
        <f t="shared" si="13"/>
        <v>124429</v>
      </c>
      <c r="E47" s="75">
        <f t="shared" si="14"/>
        <v>14472</v>
      </c>
      <c r="F47" s="75">
        <v>0</v>
      </c>
      <c r="G47" s="75">
        <v>0</v>
      </c>
      <c r="H47" s="75">
        <v>0</v>
      </c>
      <c r="I47" s="75">
        <v>84</v>
      </c>
      <c r="J47" s="76">
        <v>0</v>
      </c>
      <c r="K47" s="75">
        <v>14388</v>
      </c>
      <c r="L47" s="75">
        <v>109957</v>
      </c>
      <c r="M47" s="75">
        <f t="shared" si="15"/>
        <v>0</v>
      </c>
      <c r="N47" s="75">
        <f t="shared" si="16"/>
        <v>0</v>
      </c>
      <c r="O47" s="75">
        <v>0</v>
      </c>
      <c r="P47" s="75">
        <v>0</v>
      </c>
      <c r="Q47" s="75">
        <v>0</v>
      </c>
      <c r="R47" s="75">
        <v>0</v>
      </c>
      <c r="S47" s="76">
        <v>0</v>
      </c>
      <c r="T47" s="75">
        <v>0</v>
      </c>
      <c r="U47" s="75">
        <v>0</v>
      </c>
      <c r="V47" s="75">
        <f t="shared" si="17"/>
        <v>124429</v>
      </c>
      <c r="W47" s="75">
        <f t="shared" si="18"/>
        <v>14472</v>
      </c>
      <c r="X47" s="75">
        <f t="shared" si="19"/>
        <v>0</v>
      </c>
      <c r="Y47" s="75">
        <f t="shared" si="20"/>
        <v>0</v>
      </c>
      <c r="Z47" s="75">
        <f t="shared" si="21"/>
        <v>0</v>
      </c>
      <c r="AA47" s="75">
        <f t="shared" si="22"/>
        <v>84</v>
      </c>
      <c r="AB47" s="76">
        <v>0</v>
      </c>
      <c r="AC47" s="75">
        <f t="shared" si="23"/>
        <v>14388</v>
      </c>
      <c r="AD47" s="75">
        <f t="shared" si="24"/>
        <v>109957</v>
      </c>
    </row>
    <row r="48" spans="1:30" s="50" customFormat="1" ht="12" customHeight="1">
      <c r="A48" s="53" t="s">
        <v>120</v>
      </c>
      <c r="B48" s="54" t="s">
        <v>218</v>
      </c>
      <c r="C48" s="53" t="s">
        <v>219</v>
      </c>
      <c r="D48" s="75">
        <f t="shared" si="13"/>
        <v>41393</v>
      </c>
      <c r="E48" s="75">
        <f t="shared" si="14"/>
        <v>3710</v>
      </c>
      <c r="F48" s="75">
        <v>0</v>
      </c>
      <c r="G48" s="75">
        <v>0</v>
      </c>
      <c r="H48" s="75">
        <v>0</v>
      </c>
      <c r="I48" s="75">
        <v>3710</v>
      </c>
      <c r="J48" s="76">
        <v>0</v>
      </c>
      <c r="K48" s="75">
        <v>0</v>
      </c>
      <c r="L48" s="75">
        <v>37683</v>
      </c>
      <c r="M48" s="75">
        <f t="shared" si="15"/>
        <v>1124</v>
      </c>
      <c r="N48" s="75">
        <f t="shared" si="16"/>
        <v>0</v>
      </c>
      <c r="O48" s="75">
        <v>0</v>
      </c>
      <c r="P48" s="75">
        <v>0</v>
      </c>
      <c r="Q48" s="75">
        <v>0</v>
      </c>
      <c r="R48" s="75">
        <v>0</v>
      </c>
      <c r="S48" s="76">
        <v>0</v>
      </c>
      <c r="T48" s="75">
        <v>0</v>
      </c>
      <c r="U48" s="75">
        <v>1124</v>
      </c>
      <c r="V48" s="75">
        <f t="shared" si="17"/>
        <v>42517</v>
      </c>
      <c r="W48" s="75">
        <f t="shared" si="18"/>
        <v>3710</v>
      </c>
      <c r="X48" s="75">
        <f t="shared" si="19"/>
        <v>0</v>
      </c>
      <c r="Y48" s="75">
        <f t="shared" si="20"/>
        <v>0</v>
      </c>
      <c r="Z48" s="75">
        <f t="shared" si="21"/>
        <v>0</v>
      </c>
      <c r="AA48" s="75">
        <f t="shared" si="22"/>
        <v>3710</v>
      </c>
      <c r="AB48" s="76">
        <v>0</v>
      </c>
      <c r="AC48" s="75">
        <f t="shared" si="23"/>
        <v>0</v>
      </c>
      <c r="AD48" s="75">
        <f t="shared" si="24"/>
        <v>38807</v>
      </c>
    </row>
    <row r="49" spans="1:30" s="50" customFormat="1" ht="12" customHeight="1">
      <c r="A49" s="53" t="s">
        <v>120</v>
      </c>
      <c r="B49" s="54" t="s">
        <v>264</v>
      </c>
      <c r="C49" s="53" t="s">
        <v>265</v>
      </c>
      <c r="D49" s="75">
        <f t="shared" si="13"/>
        <v>331371</v>
      </c>
      <c r="E49" s="75">
        <f t="shared" si="14"/>
        <v>100710</v>
      </c>
      <c r="F49" s="75">
        <v>0</v>
      </c>
      <c r="G49" s="75">
        <v>0</v>
      </c>
      <c r="H49" s="75">
        <v>0</v>
      </c>
      <c r="I49" s="75">
        <v>100710</v>
      </c>
      <c r="J49" s="76">
        <v>963772</v>
      </c>
      <c r="K49" s="75">
        <v>0</v>
      </c>
      <c r="L49" s="75">
        <v>230661</v>
      </c>
      <c r="M49" s="75">
        <f t="shared" si="15"/>
        <v>18897</v>
      </c>
      <c r="N49" s="75">
        <f t="shared" si="16"/>
        <v>1575</v>
      </c>
      <c r="O49" s="75">
        <v>0</v>
      </c>
      <c r="P49" s="75">
        <v>0</v>
      </c>
      <c r="Q49" s="75">
        <v>0</v>
      </c>
      <c r="R49" s="75">
        <v>1575</v>
      </c>
      <c r="S49" s="76">
        <v>107512</v>
      </c>
      <c r="T49" s="75">
        <v>0</v>
      </c>
      <c r="U49" s="75">
        <v>17322</v>
      </c>
      <c r="V49" s="75">
        <f t="shared" si="17"/>
        <v>350268</v>
      </c>
      <c r="W49" s="75">
        <f t="shared" si="18"/>
        <v>102285</v>
      </c>
      <c r="X49" s="75">
        <f t="shared" si="19"/>
        <v>0</v>
      </c>
      <c r="Y49" s="75">
        <f t="shared" si="20"/>
        <v>0</v>
      </c>
      <c r="Z49" s="75">
        <f t="shared" si="21"/>
        <v>0</v>
      </c>
      <c r="AA49" s="75">
        <f t="shared" si="22"/>
        <v>102285</v>
      </c>
      <c r="AB49" s="76">
        <f aca="true" t="shared" si="25" ref="AB49:AB60">+SUM(J49,S49)</f>
        <v>1071284</v>
      </c>
      <c r="AC49" s="75">
        <f t="shared" si="23"/>
        <v>0</v>
      </c>
      <c r="AD49" s="75">
        <f t="shared" si="24"/>
        <v>247983</v>
      </c>
    </row>
    <row r="50" spans="1:30" s="50" customFormat="1" ht="12" customHeight="1">
      <c r="A50" s="53" t="s">
        <v>120</v>
      </c>
      <c r="B50" s="54" t="s">
        <v>267</v>
      </c>
      <c r="C50" s="53" t="s">
        <v>268</v>
      </c>
      <c r="D50" s="75">
        <f t="shared" si="13"/>
        <v>41854</v>
      </c>
      <c r="E50" s="75">
        <f t="shared" si="14"/>
        <v>41854</v>
      </c>
      <c r="F50" s="75">
        <v>0</v>
      </c>
      <c r="G50" s="75">
        <v>3113</v>
      </c>
      <c r="H50" s="75">
        <v>0</v>
      </c>
      <c r="I50" s="75">
        <v>38741</v>
      </c>
      <c r="J50" s="76">
        <v>283097</v>
      </c>
      <c r="K50" s="75">
        <v>0</v>
      </c>
      <c r="L50" s="75">
        <v>0</v>
      </c>
      <c r="M50" s="75">
        <f t="shared" si="15"/>
        <v>3820</v>
      </c>
      <c r="N50" s="75">
        <f t="shared" si="16"/>
        <v>3820</v>
      </c>
      <c r="O50" s="75">
        <v>0</v>
      </c>
      <c r="P50" s="75">
        <v>0</v>
      </c>
      <c r="Q50" s="75">
        <v>0</v>
      </c>
      <c r="R50" s="75">
        <v>3820</v>
      </c>
      <c r="S50" s="76">
        <v>124044</v>
      </c>
      <c r="T50" s="75">
        <v>0</v>
      </c>
      <c r="U50" s="75">
        <v>0</v>
      </c>
      <c r="V50" s="75">
        <f t="shared" si="17"/>
        <v>45674</v>
      </c>
      <c r="W50" s="75">
        <f t="shared" si="18"/>
        <v>45674</v>
      </c>
      <c r="X50" s="75">
        <f t="shared" si="19"/>
        <v>0</v>
      </c>
      <c r="Y50" s="75">
        <f t="shared" si="20"/>
        <v>3113</v>
      </c>
      <c r="Z50" s="75">
        <f t="shared" si="21"/>
        <v>0</v>
      </c>
      <c r="AA50" s="75">
        <f t="shared" si="22"/>
        <v>42561</v>
      </c>
      <c r="AB50" s="76">
        <f t="shared" si="25"/>
        <v>407141</v>
      </c>
      <c r="AC50" s="75">
        <f t="shared" si="23"/>
        <v>0</v>
      </c>
      <c r="AD50" s="75">
        <f t="shared" si="24"/>
        <v>0</v>
      </c>
    </row>
    <row r="51" spans="1:30" s="50" customFormat="1" ht="12" customHeight="1">
      <c r="A51" s="53" t="s">
        <v>120</v>
      </c>
      <c r="B51" s="54" t="s">
        <v>271</v>
      </c>
      <c r="C51" s="53" t="s">
        <v>272</v>
      </c>
      <c r="D51" s="75">
        <f t="shared" si="13"/>
        <v>803293</v>
      </c>
      <c r="E51" s="75">
        <f t="shared" si="14"/>
        <v>803293</v>
      </c>
      <c r="F51" s="75">
        <v>318200</v>
      </c>
      <c r="G51" s="75">
        <v>0</v>
      </c>
      <c r="H51" s="75">
        <v>271900</v>
      </c>
      <c r="I51" s="75">
        <v>75566</v>
      </c>
      <c r="J51" s="76">
        <v>477674</v>
      </c>
      <c r="K51" s="75">
        <v>137627</v>
      </c>
      <c r="L51" s="75">
        <v>0</v>
      </c>
      <c r="M51" s="75">
        <f t="shared" si="15"/>
        <v>0</v>
      </c>
      <c r="N51" s="75">
        <f t="shared" si="16"/>
        <v>0</v>
      </c>
      <c r="O51" s="75">
        <v>0</v>
      </c>
      <c r="P51" s="75">
        <v>0</v>
      </c>
      <c r="Q51" s="75">
        <v>0</v>
      </c>
      <c r="R51" s="75">
        <v>0</v>
      </c>
      <c r="S51" s="76">
        <v>89343</v>
      </c>
      <c r="T51" s="75">
        <v>0</v>
      </c>
      <c r="U51" s="75">
        <v>0</v>
      </c>
      <c r="V51" s="75">
        <f t="shared" si="17"/>
        <v>803293</v>
      </c>
      <c r="W51" s="75">
        <f t="shared" si="18"/>
        <v>803293</v>
      </c>
      <c r="X51" s="75">
        <f t="shared" si="19"/>
        <v>318200</v>
      </c>
      <c r="Y51" s="75">
        <f t="shared" si="20"/>
        <v>0</v>
      </c>
      <c r="Z51" s="75">
        <f t="shared" si="21"/>
        <v>271900</v>
      </c>
      <c r="AA51" s="75">
        <f t="shared" si="22"/>
        <v>75566</v>
      </c>
      <c r="AB51" s="76">
        <f t="shared" si="25"/>
        <v>567017</v>
      </c>
      <c r="AC51" s="75">
        <f t="shared" si="23"/>
        <v>137627</v>
      </c>
      <c r="AD51" s="75">
        <f t="shared" si="24"/>
        <v>0</v>
      </c>
    </row>
    <row r="52" spans="1:30" s="50" customFormat="1" ht="12" customHeight="1">
      <c r="A52" s="53" t="s">
        <v>120</v>
      </c>
      <c r="B52" s="54" t="s">
        <v>274</v>
      </c>
      <c r="C52" s="53" t="s">
        <v>275</v>
      </c>
      <c r="D52" s="75">
        <f t="shared" si="13"/>
        <v>20536</v>
      </c>
      <c r="E52" s="75">
        <f t="shared" si="14"/>
        <v>3172</v>
      </c>
      <c r="F52" s="75">
        <v>0</v>
      </c>
      <c r="G52" s="75">
        <v>0</v>
      </c>
      <c r="H52" s="75">
        <v>0</v>
      </c>
      <c r="I52" s="75">
        <v>3172</v>
      </c>
      <c r="J52" s="76">
        <v>156966</v>
      </c>
      <c r="K52" s="75">
        <v>0</v>
      </c>
      <c r="L52" s="75">
        <v>17364</v>
      </c>
      <c r="M52" s="75">
        <f t="shared" si="15"/>
        <v>5812</v>
      </c>
      <c r="N52" s="75">
        <f t="shared" si="16"/>
        <v>972</v>
      </c>
      <c r="O52" s="75">
        <v>0</v>
      </c>
      <c r="P52" s="75">
        <v>0</v>
      </c>
      <c r="Q52" s="75">
        <v>0</v>
      </c>
      <c r="R52" s="75">
        <v>972</v>
      </c>
      <c r="S52" s="76">
        <v>44416</v>
      </c>
      <c r="T52" s="75">
        <v>0</v>
      </c>
      <c r="U52" s="75">
        <v>4840</v>
      </c>
      <c r="V52" s="75">
        <f t="shared" si="17"/>
        <v>26348</v>
      </c>
      <c r="W52" s="75">
        <f t="shared" si="18"/>
        <v>4144</v>
      </c>
      <c r="X52" s="75">
        <f t="shared" si="19"/>
        <v>0</v>
      </c>
      <c r="Y52" s="75">
        <f t="shared" si="20"/>
        <v>0</v>
      </c>
      <c r="Z52" s="75">
        <f t="shared" si="21"/>
        <v>0</v>
      </c>
      <c r="AA52" s="75">
        <f t="shared" si="22"/>
        <v>4144</v>
      </c>
      <c r="AB52" s="76">
        <f t="shared" si="25"/>
        <v>201382</v>
      </c>
      <c r="AC52" s="75">
        <f t="shared" si="23"/>
        <v>0</v>
      </c>
      <c r="AD52" s="75">
        <f t="shared" si="24"/>
        <v>22204</v>
      </c>
    </row>
    <row r="53" spans="1:30" s="50" customFormat="1" ht="12" customHeight="1">
      <c r="A53" s="53" t="s">
        <v>120</v>
      </c>
      <c r="B53" s="54" t="s">
        <v>276</v>
      </c>
      <c r="C53" s="53" t="s">
        <v>277</v>
      </c>
      <c r="D53" s="75">
        <f t="shared" si="13"/>
        <v>43893</v>
      </c>
      <c r="E53" s="75">
        <f t="shared" si="14"/>
        <v>43893</v>
      </c>
      <c r="F53" s="75">
        <v>0</v>
      </c>
      <c r="G53" s="75">
        <v>0</v>
      </c>
      <c r="H53" s="75">
        <v>0</v>
      </c>
      <c r="I53" s="75">
        <v>13893</v>
      </c>
      <c r="J53" s="76">
        <v>216431</v>
      </c>
      <c r="K53" s="75">
        <v>30000</v>
      </c>
      <c r="L53" s="75">
        <v>0</v>
      </c>
      <c r="M53" s="75">
        <f t="shared" si="15"/>
        <v>31996</v>
      </c>
      <c r="N53" s="75">
        <f t="shared" si="16"/>
        <v>31996</v>
      </c>
      <c r="O53" s="75">
        <v>0</v>
      </c>
      <c r="P53" s="75">
        <v>0</v>
      </c>
      <c r="Q53" s="75">
        <v>0</v>
      </c>
      <c r="R53" s="75">
        <v>31996</v>
      </c>
      <c r="S53" s="76">
        <v>23368</v>
      </c>
      <c r="T53" s="75">
        <v>0</v>
      </c>
      <c r="U53" s="75">
        <v>0</v>
      </c>
      <c r="V53" s="75">
        <f t="shared" si="17"/>
        <v>75889</v>
      </c>
      <c r="W53" s="75">
        <f t="shared" si="18"/>
        <v>75889</v>
      </c>
      <c r="X53" s="75">
        <f t="shared" si="19"/>
        <v>0</v>
      </c>
      <c r="Y53" s="75">
        <f t="shared" si="20"/>
        <v>0</v>
      </c>
      <c r="Z53" s="75">
        <f t="shared" si="21"/>
        <v>0</v>
      </c>
      <c r="AA53" s="75">
        <f t="shared" si="22"/>
        <v>45889</v>
      </c>
      <c r="AB53" s="76">
        <f t="shared" si="25"/>
        <v>239799</v>
      </c>
      <c r="AC53" s="75">
        <f t="shared" si="23"/>
        <v>30000</v>
      </c>
      <c r="AD53" s="75">
        <f t="shared" si="24"/>
        <v>0</v>
      </c>
    </row>
    <row r="54" spans="1:30" s="50" customFormat="1" ht="12" customHeight="1">
      <c r="A54" s="53" t="s">
        <v>120</v>
      </c>
      <c r="B54" s="54" t="s">
        <v>377</v>
      </c>
      <c r="C54" s="53" t="s">
        <v>378</v>
      </c>
      <c r="D54" s="75">
        <f t="shared" si="13"/>
        <v>80793</v>
      </c>
      <c r="E54" s="75">
        <f t="shared" si="14"/>
        <v>7239</v>
      </c>
      <c r="F54" s="75">
        <v>0</v>
      </c>
      <c r="G54" s="75">
        <v>0</v>
      </c>
      <c r="H54" s="75">
        <v>0</v>
      </c>
      <c r="I54" s="75">
        <v>0</v>
      </c>
      <c r="J54" s="76">
        <v>432862</v>
      </c>
      <c r="K54" s="75">
        <v>7239</v>
      </c>
      <c r="L54" s="75">
        <v>73554</v>
      </c>
      <c r="M54" s="75">
        <f t="shared" si="15"/>
        <v>13209</v>
      </c>
      <c r="N54" s="75">
        <f t="shared" si="16"/>
        <v>1335</v>
      </c>
      <c r="O54" s="75">
        <v>0</v>
      </c>
      <c r="P54" s="75">
        <v>0</v>
      </c>
      <c r="Q54" s="75">
        <v>0</v>
      </c>
      <c r="R54" s="75">
        <v>1335</v>
      </c>
      <c r="S54" s="76">
        <v>69881</v>
      </c>
      <c r="T54" s="75">
        <v>0</v>
      </c>
      <c r="U54" s="75">
        <v>11874</v>
      </c>
      <c r="V54" s="75">
        <f t="shared" si="17"/>
        <v>94002</v>
      </c>
      <c r="W54" s="75">
        <f t="shared" si="18"/>
        <v>8574</v>
      </c>
      <c r="X54" s="75">
        <f t="shared" si="19"/>
        <v>0</v>
      </c>
      <c r="Y54" s="75">
        <f t="shared" si="20"/>
        <v>0</v>
      </c>
      <c r="Z54" s="75">
        <f t="shared" si="21"/>
        <v>0</v>
      </c>
      <c r="AA54" s="75">
        <f t="shared" si="22"/>
        <v>1335</v>
      </c>
      <c r="AB54" s="76">
        <f t="shared" si="25"/>
        <v>502743</v>
      </c>
      <c r="AC54" s="75">
        <f t="shared" si="23"/>
        <v>7239</v>
      </c>
      <c r="AD54" s="75">
        <f t="shared" si="24"/>
        <v>85428</v>
      </c>
    </row>
    <row r="55" spans="1:30" s="50" customFormat="1" ht="12" customHeight="1">
      <c r="A55" s="53" t="s">
        <v>120</v>
      </c>
      <c r="B55" s="54" t="s">
        <v>379</v>
      </c>
      <c r="C55" s="53" t="s">
        <v>380</v>
      </c>
      <c r="D55" s="75">
        <f t="shared" si="13"/>
        <v>0</v>
      </c>
      <c r="E55" s="75">
        <f t="shared" si="14"/>
        <v>0</v>
      </c>
      <c r="F55" s="75">
        <v>0</v>
      </c>
      <c r="G55" s="75">
        <v>0</v>
      </c>
      <c r="H55" s="75">
        <v>0</v>
      </c>
      <c r="I55" s="75">
        <v>0</v>
      </c>
      <c r="J55" s="76">
        <v>0</v>
      </c>
      <c r="K55" s="75">
        <v>0</v>
      </c>
      <c r="L55" s="75">
        <v>0</v>
      </c>
      <c r="M55" s="75">
        <f t="shared" si="15"/>
        <v>59581</v>
      </c>
      <c r="N55" s="75">
        <f t="shared" si="16"/>
        <v>59581</v>
      </c>
      <c r="O55" s="75">
        <v>0</v>
      </c>
      <c r="P55" s="75">
        <v>0</v>
      </c>
      <c r="Q55" s="75">
        <v>0</v>
      </c>
      <c r="R55" s="75">
        <v>14163</v>
      </c>
      <c r="S55" s="76">
        <v>115163</v>
      </c>
      <c r="T55" s="75">
        <v>45418</v>
      </c>
      <c r="U55" s="75">
        <v>0</v>
      </c>
      <c r="V55" s="75">
        <f t="shared" si="17"/>
        <v>59581</v>
      </c>
      <c r="W55" s="75">
        <f t="shared" si="18"/>
        <v>59581</v>
      </c>
      <c r="X55" s="75">
        <f t="shared" si="19"/>
        <v>0</v>
      </c>
      <c r="Y55" s="75">
        <f t="shared" si="20"/>
        <v>0</v>
      </c>
      <c r="Z55" s="75">
        <f t="shared" si="21"/>
        <v>0</v>
      </c>
      <c r="AA55" s="75">
        <f t="shared" si="22"/>
        <v>14163</v>
      </c>
      <c r="AB55" s="76">
        <f t="shared" si="25"/>
        <v>115163</v>
      </c>
      <c r="AC55" s="75">
        <f t="shared" si="23"/>
        <v>45418</v>
      </c>
      <c r="AD55" s="75">
        <f t="shared" si="24"/>
        <v>0</v>
      </c>
    </row>
    <row r="56" spans="1:30" s="50" customFormat="1" ht="12" customHeight="1">
      <c r="A56" s="53" t="s">
        <v>120</v>
      </c>
      <c r="B56" s="54" t="s">
        <v>381</v>
      </c>
      <c r="C56" s="53" t="s">
        <v>382</v>
      </c>
      <c r="D56" s="75">
        <f t="shared" si="13"/>
        <v>0</v>
      </c>
      <c r="E56" s="75">
        <f t="shared" si="14"/>
        <v>0</v>
      </c>
      <c r="F56" s="75">
        <v>0</v>
      </c>
      <c r="G56" s="75">
        <v>0</v>
      </c>
      <c r="H56" s="75">
        <v>0</v>
      </c>
      <c r="I56" s="75">
        <v>0</v>
      </c>
      <c r="J56" s="76">
        <v>158929</v>
      </c>
      <c r="K56" s="75">
        <v>0</v>
      </c>
      <c r="L56" s="75">
        <v>0</v>
      </c>
      <c r="M56" s="75">
        <f t="shared" si="15"/>
        <v>0</v>
      </c>
      <c r="N56" s="75">
        <f t="shared" si="16"/>
        <v>0</v>
      </c>
      <c r="O56" s="75">
        <v>0</v>
      </c>
      <c r="P56" s="75">
        <v>0</v>
      </c>
      <c r="Q56" s="75">
        <v>0</v>
      </c>
      <c r="R56" s="75">
        <v>0</v>
      </c>
      <c r="S56" s="76">
        <v>0</v>
      </c>
      <c r="T56" s="75">
        <v>0</v>
      </c>
      <c r="U56" s="75">
        <v>0</v>
      </c>
      <c r="V56" s="75">
        <f t="shared" si="17"/>
        <v>0</v>
      </c>
      <c r="W56" s="75">
        <f t="shared" si="18"/>
        <v>0</v>
      </c>
      <c r="X56" s="75">
        <f t="shared" si="19"/>
        <v>0</v>
      </c>
      <c r="Y56" s="75">
        <f t="shared" si="20"/>
        <v>0</v>
      </c>
      <c r="Z56" s="75">
        <f t="shared" si="21"/>
        <v>0</v>
      </c>
      <c r="AA56" s="75">
        <f t="shared" si="22"/>
        <v>0</v>
      </c>
      <c r="AB56" s="76">
        <f t="shared" si="25"/>
        <v>158929</v>
      </c>
      <c r="AC56" s="75">
        <f t="shared" si="23"/>
        <v>0</v>
      </c>
      <c r="AD56" s="75">
        <f t="shared" si="24"/>
        <v>0</v>
      </c>
    </row>
    <row r="57" spans="1:30" s="50" customFormat="1" ht="12" customHeight="1">
      <c r="A57" s="53" t="s">
        <v>120</v>
      </c>
      <c r="B57" s="54" t="s">
        <v>293</v>
      </c>
      <c r="C57" s="53" t="s">
        <v>294</v>
      </c>
      <c r="D57" s="75">
        <f t="shared" si="13"/>
        <v>12547</v>
      </c>
      <c r="E57" s="75">
        <f t="shared" si="14"/>
        <v>12547</v>
      </c>
      <c r="F57" s="75">
        <v>0</v>
      </c>
      <c r="G57" s="75">
        <v>0</v>
      </c>
      <c r="H57" s="75">
        <v>0</v>
      </c>
      <c r="I57" s="75">
        <v>0</v>
      </c>
      <c r="J57" s="76">
        <v>145708</v>
      </c>
      <c r="K57" s="75">
        <v>12547</v>
      </c>
      <c r="L57" s="75">
        <v>0</v>
      </c>
      <c r="M57" s="75">
        <f t="shared" si="15"/>
        <v>0</v>
      </c>
      <c r="N57" s="75">
        <f t="shared" si="16"/>
        <v>0</v>
      </c>
      <c r="O57" s="75">
        <v>0</v>
      </c>
      <c r="P57" s="75">
        <v>0</v>
      </c>
      <c r="Q57" s="75">
        <v>0</v>
      </c>
      <c r="R57" s="75">
        <v>0</v>
      </c>
      <c r="S57" s="76">
        <v>0</v>
      </c>
      <c r="T57" s="75">
        <v>0</v>
      </c>
      <c r="U57" s="75">
        <v>0</v>
      </c>
      <c r="V57" s="75">
        <f t="shared" si="17"/>
        <v>12547</v>
      </c>
      <c r="W57" s="75">
        <f t="shared" si="18"/>
        <v>12547</v>
      </c>
      <c r="X57" s="75">
        <f t="shared" si="19"/>
        <v>0</v>
      </c>
      <c r="Y57" s="75">
        <f t="shared" si="20"/>
        <v>0</v>
      </c>
      <c r="Z57" s="75">
        <f t="shared" si="21"/>
        <v>0</v>
      </c>
      <c r="AA57" s="75">
        <f t="shared" si="22"/>
        <v>0</v>
      </c>
      <c r="AB57" s="76">
        <f t="shared" si="25"/>
        <v>145708</v>
      </c>
      <c r="AC57" s="75">
        <f t="shared" si="23"/>
        <v>12547</v>
      </c>
      <c r="AD57" s="75">
        <f t="shared" si="24"/>
        <v>0</v>
      </c>
    </row>
    <row r="58" spans="1:30" s="50" customFormat="1" ht="12" customHeight="1">
      <c r="A58" s="53" t="s">
        <v>120</v>
      </c>
      <c r="B58" s="54" t="s">
        <v>383</v>
      </c>
      <c r="C58" s="53" t="s">
        <v>384</v>
      </c>
      <c r="D58" s="75">
        <f t="shared" si="13"/>
        <v>9323</v>
      </c>
      <c r="E58" s="75">
        <f t="shared" si="14"/>
        <v>7904</v>
      </c>
      <c r="F58" s="75">
        <v>0</v>
      </c>
      <c r="G58" s="75">
        <v>0</v>
      </c>
      <c r="H58" s="75">
        <v>0</v>
      </c>
      <c r="I58" s="75">
        <v>7904</v>
      </c>
      <c r="J58" s="76">
        <v>292430</v>
      </c>
      <c r="K58" s="75">
        <v>0</v>
      </c>
      <c r="L58" s="75">
        <v>1419</v>
      </c>
      <c r="M58" s="75">
        <f t="shared" si="15"/>
        <v>0</v>
      </c>
      <c r="N58" s="75">
        <f t="shared" si="16"/>
        <v>0</v>
      </c>
      <c r="O58" s="75">
        <v>0</v>
      </c>
      <c r="P58" s="75">
        <v>0</v>
      </c>
      <c r="Q58" s="75">
        <v>0</v>
      </c>
      <c r="R58" s="75">
        <v>0</v>
      </c>
      <c r="S58" s="76">
        <v>0</v>
      </c>
      <c r="T58" s="75">
        <v>0</v>
      </c>
      <c r="U58" s="75">
        <v>0</v>
      </c>
      <c r="V58" s="75">
        <f t="shared" si="17"/>
        <v>9323</v>
      </c>
      <c r="W58" s="75">
        <f t="shared" si="18"/>
        <v>7904</v>
      </c>
      <c r="X58" s="75">
        <f t="shared" si="19"/>
        <v>0</v>
      </c>
      <c r="Y58" s="75">
        <f t="shared" si="20"/>
        <v>0</v>
      </c>
      <c r="Z58" s="75">
        <f t="shared" si="21"/>
        <v>0</v>
      </c>
      <c r="AA58" s="75">
        <f t="shared" si="22"/>
        <v>7904</v>
      </c>
      <c r="AB58" s="76">
        <f t="shared" si="25"/>
        <v>292430</v>
      </c>
      <c r="AC58" s="75">
        <f t="shared" si="23"/>
        <v>0</v>
      </c>
      <c r="AD58" s="75">
        <f t="shared" si="24"/>
        <v>1419</v>
      </c>
    </row>
    <row r="59" spans="1:30" s="50" customFormat="1" ht="12" customHeight="1">
      <c r="A59" s="53" t="s">
        <v>120</v>
      </c>
      <c r="B59" s="54" t="s">
        <v>302</v>
      </c>
      <c r="C59" s="53" t="s">
        <v>303</v>
      </c>
      <c r="D59" s="75">
        <f t="shared" si="13"/>
        <v>177140</v>
      </c>
      <c r="E59" s="75">
        <f t="shared" si="14"/>
        <v>176513</v>
      </c>
      <c r="F59" s="75">
        <v>91613</v>
      </c>
      <c r="G59" s="75">
        <v>0</v>
      </c>
      <c r="H59" s="75">
        <v>84900</v>
      </c>
      <c r="I59" s="75">
        <v>0</v>
      </c>
      <c r="J59" s="76">
        <v>951222</v>
      </c>
      <c r="K59" s="75">
        <v>0</v>
      </c>
      <c r="L59" s="75">
        <v>627</v>
      </c>
      <c r="M59" s="75">
        <f t="shared" si="15"/>
        <v>0</v>
      </c>
      <c r="N59" s="75">
        <f t="shared" si="16"/>
        <v>0</v>
      </c>
      <c r="O59" s="75">
        <v>0</v>
      </c>
      <c r="P59" s="75">
        <v>0</v>
      </c>
      <c r="Q59" s="75">
        <v>0</v>
      </c>
      <c r="R59" s="75">
        <v>0</v>
      </c>
      <c r="S59" s="76">
        <v>0</v>
      </c>
      <c r="T59" s="75">
        <v>0</v>
      </c>
      <c r="U59" s="75">
        <v>0</v>
      </c>
      <c r="V59" s="75">
        <f t="shared" si="17"/>
        <v>177140</v>
      </c>
      <c r="W59" s="75">
        <f t="shared" si="18"/>
        <v>176513</v>
      </c>
      <c r="X59" s="75">
        <f t="shared" si="19"/>
        <v>91613</v>
      </c>
      <c r="Y59" s="75">
        <f t="shared" si="20"/>
        <v>0</v>
      </c>
      <c r="Z59" s="75">
        <f t="shared" si="21"/>
        <v>84900</v>
      </c>
      <c r="AA59" s="75">
        <f t="shared" si="22"/>
        <v>0</v>
      </c>
      <c r="AB59" s="76">
        <f t="shared" si="25"/>
        <v>951222</v>
      </c>
      <c r="AC59" s="75">
        <f t="shared" si="23"/>
        <v>0</v>
      </c>
      <c r="AD59" s="75">
        <f t="shared" si="24"/>
        <v>627</v>
      </c>
    </row>
    <row r="60" spans="1:30" s="50" customFormat="1" ht="12" customHeight="1">
      <c r="A60" s="53" t="s">
        <v>120</v>
      </c>
      <c r="B60" s="54" t="s">
        <v>306</v>
      </c>
      <c r="C60" s="53" t="s">
        <v>307</v>
      </c>
      <c r="D60" s="75">
        <f t="shared" si="13"/>
        <v>1064637</v>
      </c>
      <c r="E60" s="75">
        <f t="shared" si="14"/>
        <v>344635</v>
      </c>
      <c r="F60" s="75">
        <v>2047</v>
      </c>
      <c r="G60" s="75">
        <v>0</v>
      </c>
      <c r="H60" s="75">
        <v>0</v>
      </c>
      <c r="I60" s="75">
        <v>338583</v>
      </c>
      <c r="J60" s="76">
        <v>759876</v>
      </c>
      <c r="K60" s="75">
        <v>4005</v>
      </c>
      <c r="L60" s="75">
        <v>720002</v>
      </c>
      <c r="M60" s="75">
        <f t="shared" si="15"/>
        <v>0</v>
      </c>
      <c r="N60" s="75">
        <f t="shared" si="16"/>
        <v>0</v>
      </c>
      <c r="O60" s="75">
        <v>0</v>
      </c>
      <c r="P60" s="75">
        <v>0</v>
      </c>
      <c r="Q60" s="75">
        <v>0</v>
      </c>
      <c r="R60" s="75">
        <v>0</v>
      </c>
      <c r="S60" s="76">
        <v>0</v>
      </c>
      <c r="T60" s="75">
        <v>0</v>
      </c>
      <c r="U60" s="75">
        <v>0</v>
      </c>
      <c r="V60" s="75">
        <f t="shared" si="17"/>
        <v>1064637</v>
      </c>
      <c r="W60" s="75">
        <f t="shared" si="18"/>
        <v>344635</v>
      </c>
      <c r="X60" s="75">
        <f t="shared" si="19"/>
        <v>2047</v>
      </c>
      <c r="Y60" s="75">
        <f t="shared" si="20"/>
        <v>0</v>
      </c>
      <c r="Z60" s="75">
        <f t="shared" si="21"/>
        <v>0</v>
      </c>
      <c r="AA60" s="75">
        <f t="shared" si="22"/>
        <v>338583</v>
      </c>
      <c r="AB60" s="76">
        <f t="shared" si="25"/>
        <v>759876</v>
      </c>
      <c r="AC60" s="75">
        <f t="shared" si="23"/>
        <v>4005</v>
      </c>
      <c r="AD60" s="75">
        <f t="shared" si="24"/>
        <v>720002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63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6" t="s">
        <v>66</v>
      </c>
      <c r="B2" s="146" t="s">
        <v>67</v>
      </c>
      <c r="C2" s="152" t="s">
        <v>385</v>
      </c>
      <c r="D2" s="130" t="s">
        <v>74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75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76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7"/>
      <c r="B3" s="147"/>
      <c r="C3" s="153"/>
      <c r="D3" s="132" t="s">
        <v>78</v>
      </c>
      <c r="E3" s="81"/>
      <c r="F3" s="81"/>
      <c r="G3" s="81"/>
      <c r="H3" s="81"/>
      <c r="I3" s="81"/>
      <c r="J3" s="81"/>
      <c r="K3" s="86"/>
      <c r="L3" s="82" t="s">
        <v>79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5</v>
      </c>
      <c r="AE3" s="91" t="s">
        <v>73</v>
      </c>
      <c r="AF3" s="132" t="s">
        <v>78</v>
      </c>
      <c r="AG3" s="81"/>
      <c r="AH3" s="81"/>
      <c r="AI3" s="81"/>
      <c r="AJ3" s="81"/>
      <c r="AK3" s="81"/>
      <c r="AL3" s="81"/>
      <c r="AM3" s="86"/>
      <c r="AN3" s="82" t="s">
        <v>79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5</v>
      </c>
      <c r="BG3" s="91" t="s">
        <v>73</v>
      </c>
      <c r="BH3" s="132" t="s">
        <v>78</v>
      </c>
      <c r="BI3" s="81"/>
      <c r="BJ3" s="81"/>
      <c r="BK3" s="81"/>
      <c r="BL3" s="81"/>
      <c r="BM3" s="81"/>
      <c r="BN3" s="81"/>
      <c r="BO3" s="86"/>
      <c r="BP3" s="82" t="s">
        <v>79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5</v>
      </c>
      <c r="CI3" s="91" t="s">
        <v>73</v>
      </c>
    </row>
    <row r="4" spans="1:87" s="45" customFormat="1" ht="13.5" customHeight="1">
      <c r="A4" s="147"/>
      <c r="B4" s="147"/>
      <c r="C4" s="153"/>
      <c r="D4" s="91" t="s">
        <v>73</v>
      </c>
      <c r="E4" s="96" t="s">
        <v>83</v>
      </c>
      <c r="F4" s="90"/>
      <c r="G4" s="94"/>
      <c r="H4" s="81"/>
      <c r="I4" s="95"/>
      <c r="J4" s="133" t="s">
        <v>85</v>
      </c>
      <c r="K4" s="144" t="s">
        <v>86</v>
      </c>
      <c r="L4" s="91" t="s">
        <v>73</v>
      </c>
      <c r="M4" s="132" t="s">
        <v>87</v>
      </c>
      <c r="N4" s="88"/>
      <c r="O4" s="88"/>
      <c r="P4" s="88"/>
      <c r="Q4" s="89"/>
      <c r="R4" s="132" t="s">
        <v>88</v>
      </c>
      <c r="S4" s="81"/>
      <c r="T4" s="81"/>
      <c r="U4" s="95"/>
      <c r="V4" s="96" t="s">
        <v>90</v>
      </c>
      <c r="W4" s="132" t="s">
        <v>91</v>
      </c>
      <c r="X4" s="87"/>
      <c r="Y4" s="88"/>
      <c r="Z4" s="88"/>
      <c r="AA4" s="89"/>
      <c r="AB4" s="96" t="s">
        <v>3</v>
      </c>
      <c r="AC4" s="96" t="s">
        <v>92</v>
      </c>
      <c r="AD4" s="91"/>
      <c r="AE4" s="91"/>
      <c r="AF4" s="91" t="s">
        <v>73</v>
      </c>
      <c r="AG4" s="96" t="s">
        <v>83</v>
      </c>
      <c r="AH4" s="90"/>
      <c r="AI4" s="94"/>
      <c r="AJ4" s="81"/>
      <c r="AK4" s="95"/>
      <c r="AL4" s="133" t="s">
        <v>85</v>
      </c>
      <c r="AM4" s="144" t="s">
        <v>86</v>
      </c>
      <c r="AN4" s="91" t="s">
        <v>73</v>
      </c>
      <c r="AO4" s="132" t="s">
        <v>87</v>
      </c>
      <c r="AP4" s="88"/>
      <c r="AQ4" s="88"/>
      <c r="AR4" s="88"/>
      <c r="AS4" s="89"/>
      <c r="AT4" s="132" t="s">
        <v>88</v>
      </c>
      <c r="AU4" s="81"/>
      <c r="AV4" s="81"/>
      <c r="AW4" s="95"/>
      <c r="AX4" s="96" t="s">
        <v>90</v>
      </c>
      <c r="AY4" s="132" t="s">
        <v>91</v>
      </c>
      <c r="AZ4" s="97"/>
      <c r="BA4" s="97"/>
      <c r="BB4" s="98"/>
      <c r="BC4" s="89"/>
      <c r="BD4" s="96" t="s">
        <v>3</v>
      </c>
      <c r="BE4" s="96" t="s">
        <v>92</v>
      </c>
      <c r="BF4" s="91"/>
      <c r="BG4" s="91"/>
      <c r="BH4" s="91" t="s">
        <v>73</v>
      </c>
      <c r="BI4" s="96" t="s">
        <v>83</v>
      </c>
      <c r="BJ4" s="90"/>
      <c r="BK4" s="94"/>
      <c r="BL4" s="81"/>
      <c r="BM4" s="95"/>
      <c r="BN4" s="133" t="s">
        <v>85</v>
      </c>
      <c r="BO4" s="144" t="s">
        <v>86</v>
      </c>
      <c r="BP4" s="91" t="s">
        <v>73</v>
      </c>
      <c r="BQ4" s="132" t="s">
        <v>87</v>
      </c>
      <c r="BR4" s="88"/>
      <c r="BS4" s="88"/>
      <c r="BT4" s="88"/>
      <c r="BU4" s="89"/>
      <c r="BV4" s="132" t="s">
        <v>88</v>
      </c>
      <c r="BW4" s="81"/>
      <c r="BX4" s="81"/>
      <c r="BY4" s="95"/>
      <c r="BZ4" s="96" t="s">
        <v>90</v>
      </c>
      <c r="CA4" s="132" t="s">
        <v>91</v>
      </c>
      <c r="CB4" s="88"/>
      <c r="CC4" s="88"/>
      <c r="CD4" s="88"/>
      <c r="CE4" s="89"/>
      <c r="CF4" s="96" t="s">
        <v>3</v>
      </c>
      <c r="CG4" s="96" t="s">
        <v>92</v>
      </c>
      <c r="CH4" s="91"/>
      <c r="CI4" s="91"/>
    </row>
    <row r="5" spans="1:87" s="45" customFormat="1" ht="23.25" customHeight="1">
      <c r="A5" s="147"/>
      <c r="B5" s="147"/>
      <c r="C5" s="153"/>
      <c r="D5" s="91"/>
      <c r="E5" s="91" t="s">
        <v>73</v>
      </c>
      <c r="F5" s="133" t="s">
        <v>100</v>
      </c>
      <c r="G5" s="133" t="s">
        <v>102</v>
      </c>
      <c r="H5" s="133" t="s">
        <v>104</v>
      </c>
      <c r="I5" s="133" t="s">
        <v>5</v>
      </c>
      <c r="J5" s="99"/>
      <c r="K5" s="145"/>
      <c r="L5" s="91"/>
      <c r="M5" s="91" t="s">
        <v>73</v>
      </c>
      <c r="N5" s="91" t="s">
        <v>106</v>
      </c>
      <c r="O5" s="91" t="s">
        <v>108</v>
      </c>
      <c r="P5" s="91" t="s">
        <v>110</v>
      </c>
      <c r="Q5" s="91" t="s">
        <v>112</v>
      </c>
      <c r="R5" s="91" t="s">
        <v>73</v>
      </c>
      <c r="S5" s="96" t="s">
        <v>114</v>
      </c>
      <c r="T5" s="96" t="s">
        <v>116</v>
      </c>
      <c r="U5" s="96" t="s">
        <v>118</v>
      </c>
      <c r="V5" s="91"/>
      <c r="W5" s="91" t="s">
        <v>73</v>
      </c>
      <c r="X5" s="96" t="s">
        <v>114</v>
      </c>
      <c r="Y5" s="96" t="s">
        <v>116</v>
      </c>
      <c r="Z5" s="96" t="s">
        <v>118</v>
      </c>
      <c r="AA5" s="96" t="s">
        <v>5</v>
      </c>
      <c r="AB5" s="91"/>
      <c r="AC5" s="91"/>
      <c r="AD5" s="91"/>
      <c r="AE5" s="91"/>
      <c r="AF5" s="91"/>
      <c r="AG5" s="91" t="s">
        <v>73</v>
      </c>
      <c r="AH5" s="133" t="s">
        <v>100</v>
      </c>
      <c r="AI5" s="133" t="s">
        <v>102</v>
      </c>
      <c r="AJ5" s="133" t="s">
        <v>104</v>
      </c>
      <c r="AK5" s="133" t="s">
        <v>5</v>
      </c>
      <c r="AL5" s="99"/>
      <c r="AM5" s="145"/>
      <c r="AN5" s="91"/>
      <c r="AO5" s="91" t="s">
        <v>73</v>
      </c>
      <c r="AP5" s="91" t="s">
        <v>106</v>
      </c>
      <c r="AQ5" s="91" t="s">
        <v>108</v>
      </c>
      <c r="AR5" s="91" t="s">
        <v>110</v>
      </c>
      <c r="AS5" s="91" t="s">
        <v>112</v>
      </c>
      <c r="AT5" s="91" t="s">
        <v>73</v>
      </c>
      <c r="AU5" s="96" t="s">
        <v>114</v>
      </c>
      <c r="AV5" s="96" t="s">
        <v>116</v>
      </c>
      <c r="AW5" s="96" t="s">
        <v>118</v>
      </c>
      <c r="AX5" s="91"/>
      <c r="AY5" s="91" t="s">
        <v>73</v>
      </c>
      <c r="AZ5" s="96" t="s">
        <v>114</v>
      </c>
      <c r="BA5" s="96" t="s">
        <v>116</v>
      </c>
      <c r="BB5" s="96" t="s">
        <v>118</v>
      </c>
      <c r="BC5" s="96" t="s">
        <v>5</v>
      </c>
      <c r="BD5" s="91"/>
      <c r="BE5" s="91"/>
      <c r="BF5" s="91"/>
      <c r="BG5" s="91"/>
      <c r="BH5" s="91"/>
      <c r="BI5" s="91" t="s">
        <v>73</v>
      </c>
      <c r="BJ5" s="133" t="s">
        <v>100</v>
      </c>
      <c r="BK5" s="133" t="s">
        <v>102</v>
      </c>
      <c r="BL5" s="133" t="s">
        <v>104</v>
      </c>
      <c r="BM5" s="133" t="s">
        <v>5</v>
      </c>
      <c r="BN5" s="99"/>
      <c r="BO5" s="145"/>
      <c r="BP5" s="91"/>
      <c r="BQ5" s="91" t="s">
        <v>73</v>
      </c>
      <c r="BR5" s="91" t="s">
        <v>106</v>
      </c>
      <c r="BS5" s="91" t="s">
        <v>108</v>
      </c>
      <c r="BT5" s="91" t="s">
        <v>110</v>
      </c>
      <c r="BU5" s="91" t="s">
        <v>112</v>
      </c>
      <c r="BV5" s="91" t="s">
        <v>73</v>
      </c>
      <c r="BW5" s="96" t="s">
        <v>114</v>
      </c>
      <c r="BX5" s="96" t="s">
        <v>116</v>
      </c>
      <c r="BY5" s="96" t="s">
        <v>118</v>
      </c>
      <c r="BZ5" s="91"/>
      <c r="CA5" s="91" t="s">
        <v>73</v>
      </c>
      <c r="CB5" s="96" t="s">
        <v>114</v>
      </c>
      <c r="CC5" s="96" t="s">
        <v>116</v>
      </c>
      <c r="CD5" s="96" t="s">
        <v>118</v>
      </c>
      <c r="CE5" s="96" t="s">
        <v>5</v>
      </c>
      <c r="CF5" s="91"/>
      <c r="CG5" s="91"/>
      <c r="CH5" s="91"/>
      <c r="CI5" s="91"/>
    </row>
    <row r="6" spans="1:87" s="46" customFormat="1" ht="13.5">
      <c r="A6" s="148"/>
      <c r="B6" s="148"/>
      <c r="C6" s="154"/>
      <c r="D6" s="102" t="s">
        <v>119</v>
      </c>
      <c r="E6" s="102" t="s">
        <v>119</v>
      </c>
      <c r="F6" s="103" t="s">
        <v>119</v>
      </c>
      <c r="G6" s="103" t="s">
        <v>119</v>
      </c>
      <c r="H6" s="103" t="s">
        <v>119</v>
      </c>
      <c r="I6" s="103" t="s">
        <v>119</v>
      </c>
      <c r="J6" s="103" t="s">
        <v>119</v>
      </c>
      <c r="K6" s="103" t="s">
        <v>119</v>
      </c>
      <c r="L6" s="102" t="s">
        <v>119</v>
      </c>
      <c r="M6" s="102" t="s">
        <v>119</v>
      </c>
      <c r="N6" s="102" t="s">
        <v>119</v>
      </c>
      <c r="O6" s="102" t="s">
        <v>119</v>
      </c>
      <c r="P6" s="102" t="s">
        <v>119</v>
      </c>
      <c r="Q6" s="102" t="s">
        <v>119</v>
      </c>
      <c r="R6" s="102" t="s">
        <v>119</v>
      </c>
      <c r="S6" s="102" t="s">
        <v>119</v>
      </c>
      <c r="T6" s="102" t="s">
        <v>119</v>
      </c>
      <c r="U6" s="102" t="s">
        <v>119</v>
      </c>
      <c r="V6" s="102" t="s">
        <v>119</v>
      </c>
      <c r="W6" s="102" t="s">
        <v>119</v>
      </c>
      <c r="X6" s="102" t="s">
        <v>119</v>
      </c>
      <c r="Y6" s="102" t="s">
        <v>119</v>
      </c>
      <c r="Z6" s="102" t="s">
        <v>119</v>
      </c>
      <c r="AA6" s="102" t="s">
        <v>119</v>
      </c>
      <c r="AB6" s="102" t="s">
        <v>119</v>
      </c>
      <c r="AC6" s="102" t="s">
        <v>119</v>
      </c>
      <c r="AD6" s="102" t="s">
        <v>119</v>
      </c>
      <c r="AE6" s="102" t="s">
        <v>119</v>
      </c>
      <c r="AF6" s="102" t="s">
        <v>119</v>
      </c>
      <c r="AG6" s="102" t="s">
        <v>119</v>
      </c>
      <c r="AH6" s="103" t="s">
        <v>119</v>
      </c>
      <c r="AI6" s="103" t="s">
        <v>119</v>
      </c>
      <c r="AJ6" s="103" t="s">
        <v>119</v>
      </c>
      <c r="AK6" s="103" t="s">
        <v>119</v>
      </c>
      <c r="AL6" s="103" t="s">
        <v>119</v>
      </c>
      <c r="AM6" s="103" t="s">
        <v>119</v>
      </c>
      <c r="AN6" s="102" t="s">
        <v>119</v>
      </c>
      <c r="AO6" s="102" t="s">
        <v>119</v>
      </c>
      <c r="AP6" s="102" t="s">
        <v>119</v>
      </c>
      <c r="AQ6" s="102" t="s">
        <v>119</v>
      </c>
      <c r="AR6" s="102" t="s">
        <v>119</v>
      </c>
      <c r="AS6" s="102" t="s">
        <v>119</v>
      </c>
      <c r="AT6" s="102" t="s">
        <v>119</v>
      </c>
      <c r="AU6" s="102" t="s">
        <v>119</v>
      </c>
      <c r="AV6" s="102" t="s">
        <v>119</v>
      </c>
      <c r="AW6" s="102" t="s">
        <v>119</v>
      </c>
      <c r="AX6" s="102" t="s">
        <v>119</v>
      </c>
      <c r="AY6" s="102" t="s">
        <v>119</v>
      </c>
      <c r="AZ6" s="102" t="s">
        <v>119</v>
      </c>
      <c r="BA6" s="102" t="s">
        <v>119</v>
      </c>
      <c r="BB6" s="102" t="s">
        <v>119</v>
      </c>
      <c r="BC6" s="102" t="s">
        <v>119</v>
      </c>
      <c r="BD6" s="102" t="s">
        <v>119</v>
      </c>
      <c r="BE6" s="102" t="s">
        <v>119</v>
      </c>
      <c r="BF6" s="102" t="s">
        <v>119</v>
      </c>
      <c r="BG6" s="102" t="s">
        <v>119</v>
      </c>
      <c r="BH6" s="102" t="s">
        <v>119</v>
      </c>
      <c r="BI6" s="102" t="s">
        <v>119</v>
      </c>
      <c r="BJ6" s="103" t="s">
        <v>119</v>
      </c>
      <c r="BK6" s="103" t="s">
        <v>119</v>
      </c>
      <c r="BL6" s="103" t="s">
        <v>119</v>
      </c>
      <c r="BM6" s="103" t="s">
        <v>119</v>
      </c>
      <c r="BN6" s="103" t="s">
        <v>119</v>
      </c>
      <c r="BO6" s="103" t="s">
        <v>119</v>
      </c>
      <c r="BP6" s="102" t="s">
        <v>119</v>
      </c>
      <c r="BQ6" s="102" t="s">
        <v>119</v>
      </c>
      <c r="BR6" s="103" t="s">
        <v>119</v>
      </c>
      <c r="BS6" s="103" t="s">
        <v>119</v>
      </c>
      <c r="BT6" s="103" t="s">
        <v>119</v>
      </c>
      <c r="BU6" s="103" t="s">
        <v>119</v>
      </c>
      <c r="BV6" s="102" t="s">
        <v>119</v>
      </c>
      <c r="BW6" s="102" t="s">
        <v>119</v>
      </c>
      <c r="BX6" s="102" t="s">
        <v>119</v>
      </c>
      <c r="BY6" s="102" t="s">
        <v>119</v>
      </c>
      <c r="BZ6" s="102" t="s">
        <v>119</v>
      </c>
      <c r="CA6" s="102" t="s">
        <v>119</v>
      </c>
      <c r="CB6" s="102" t="s">
        <v>119</v>
      </c>
      <c r="CC6" s="102" t="s">
        <v>119</v>
      </c>
      <c r="CD6" s="102" t="s">
        <v>119</v>
      </c>
      <c r="CE6" s="102" t="s">
        <v>119</v>
      </c>
      <c r="CF6" s="102" t="s">
        <v>119</v>
      </c>
      <c r="CG6" s="102" t="s">
        <v>119</v>
      </c>
      <c r="CH6" s="102" t="s">
        <v>119</v>
      </c>
      <c r="CI6" s="102" t="s">
        <v>119</v>
      </c>
    </row>
    <row r="7" spans="1:87" s="50" customFormat="1" ht="12" customHeight="1">
      <c r="A7" s="48" t="s">
        <v>120</v>
      </c>
      <c r="B7" s="63" t="s">
        <v>122</v>
      </c>
      <c r="C7" s="48" t="s">
        <v>73</v>
      </c>
      <c r="D7" s="71">
        <f aca="true" t="shared" si="0" ref="D7:AI7">SUM(D8:D60)</f>
        <v>1320668</v>
      </c>
      <c r="E7" s="71">
        <f t="shared" si="0"/>
        <v>1282924</v>
      </c>
      <c r="F7" s="71">
        <f t="shared" si="0"/>
        <v>0</v>
      </c>
      <c r="G7" s="71">
        <f t="shared" si="0"/>
        <v>544128</v>
      </c>
      <c r="H7" s="71">
        <f t="shared" si="0"/>
        <v>66470</v>
      </c>
      <c r="I7" s="71">
        <f t="shared" si="0"/>
        <v>672326</v>
      </c>
      <c r="J7" s="71">
        <f t="shared" si="0"/>
        <v>37744</v>
      </c>
      <c r="K7" s="71">
        <f t="shared" si="0"/>
        <v>40326</v>
      </c>
      <c r="L7" s="71">
        <f t="shared" si="0"/>
        <v>13025679</v>
      </c>
      <c r="M7" s="71">
        <f t="shared" si="0"/>
        <v>3060732</v>
      </c>
      <c r="N7" s="71">
        <f t="shared" si="0"/>
        <v>1490072</v>
      </c>
      <c r="O7" s="71">
        <f t="shared" si="0"/>
        <v>651289</v>
      </c>
      <c r="P7" s="71">
        <f t="shared" si="0"/>
        <v>865149</v>
      </c>
      <c r="Q7" s="71">
        <f t="shared" si="0"/>
        <v>54222</v>
      </c>
      <c r="R7" s="71">
        <f t="shared" si="0"/>
        <v>4078382</v>
      </c>
      <c r="S7" s="71">
        <f t="shared" si="0"/>
        <v>234631</v>
      </c>
      <c r="T7" s="71">
        <f t="shared" si="0"/>
        <v>3662268</v>
      </c>
      <c r="U7" s="71">
        <f t="shared" si="0"/>
        <v>181483</v>
      </c>
      <c r="V7" s="71">
        <f t="shared" si="0"/>
        <v>21376</v>
      </c>
      <c r="W7" s="71">
        <f t="shared" si="0"/>
        <v>5857067</v>
      </c>
      <c r="X7" s="71">
        <f t="shared" si="0"/>
        <v>2958290</v>
      </c>
      <c r="Y7" s="71">
        <f t="shared" si="0"/>
        <v>2201033</v>
      </c>
      <c r="Z7" s="71">
        <f t="shared" si="0"/>
        <v>424958</v>
      </c>
      <c r="AA7" s="71">
        <f t="shared" si="0"/>
        <v>272786</v>
      </c>
      <c r="AB7" s="71">
        <f t="shared" si="0"/>
        <v>4798641</v>
      </c>
      <c r="AC7" s="71">
        <f t="shared" si="0"/>
        <v>8122</v>
      </c>
      <c r="AD7" s="71">
        <f t="shared" si="0"/>
        <v>1111115</v>
      </c>
      <c r="AE7" s="71">
        <f t="shared" si="0"/>
        <v>15457462</v>
      </c>
      <c r="AF7" s="71">
        <f t="shared" si="0"/>
        <v>312591</v>
      </c>
      <c r="AG7" s="71">
        <f t="shared" si="0"/>
        <v>312591</v>
      </c>
      <c r="AH7" s="71">
        <f t="shared" si="0"/>
        <v>0</v>
      </c>
      <c r="AI7" s="71">
        <f t="shared" si="0"/>
        <v>296587</v>
      </c>
      <c r="AJ7" s="71">
        <f aca="true" t="shared" si="1" ref="AJ7:BO7">SUM(AJ8:AJ60)</f>
        <v>0</v>
      </c>
      <c r="AK7" s="71">
        <f t="shared" si="1"/>
        <v>16004</v>
      </c>
      <c r="AL7" s="71">
        <f t="shared" si="1"/>
        <v>0</v>
      </c>
      <c r="AM7" s="71">
        <f t="shared" si="1"/>
        <v>53973</v>
      </c>
      <c r="AN7" s="71">
        <f t="shared" si="1"/>
        <v>888244</v>
      </c>
      <c r="AO7" s="71">
        <f t="shared" si="1"/>
        <v>179398</v>
      </c>
      <c r="AP7" s="71">
        <f t="shared" si="1"/>
        <v>155173</v>
      </c>
      <c r="AQ7" s="71">
        <f t="shared" si="1"/>
        <v>1124</v>
      </c>
      <c r="AR7" s="71">
        <f t="shared" si="1"/>
        <v>23101</v>
      </c>
      <c r="AS7" s="71">
        <f t="shared" si="1"/>
        <v>0</v>
      </c>
      <c r="AT7" s="71">
        <f t="shared" si="1"/>
        <v>269807</v>
      </c>
      <c r="AU7" s="71">
        <f t="shared" si="1"/>
        <v>0</v>
      </c>
      <c r="AV7" s="71">
        <f t="shared" si="1"/>
        <v>269807</v>
      </c>
      <c r="AW7" s="71">
        <f t="shared" si="1"/>
        <v>0</v>
      </c>
      <c r="AX7" s="71">
        <f t="shared" si="1"/>
        <v>3200</v>
      </c>
      <c r="AY7" s="71">
        <f t="shared" si="1"/>
        <v>435829</v>
      </c>
      <c r="AZ7" s="71">
        <f t="shared" si="1"/>
        <v>435</v>
      </c>
      <c r="BA7" s="71">
        <f t="shared" si="1"/>
        <v>348659</v>
      </c>
      <c r="BB7" s="71">
        <f t="shared" si="1"/>
        <v>47879</v>
      </c>
      <c r="BC7" s="71">
        <f t="shared" si="1"/>
        <v>38856</v>
      </c>
      <c r="BD7" s="71">
        <f t="shared" si="1"/>
        <v>519754</v>
      </c>
      <c r="BE7" s="71">
        <f t="shared" si="1"/>
        <v>10</v>
      </c>
      <c r="BF7" s="71">
        <f t="shared" si="1"/>
        <v>74251</v>
      </c>
      <c r="BG7" s="71">
        <f t="shared" si="1"/>
        <v>1275086</v>
      </c>
      <c r="BH7" s="71">
        <f t="shared" si="1"/>
        <v>1633259</v>
      </c>
      <c r="BI7" s="71">
        <f t="shared" si="1"/>
        <v>1595515</v>
      </c>
      <c r="BJ7" s="71">
        <f t="shared" si="1"/>
        <v>0</v>
      </c>
      <c r="BK7" s="71">
        <f t="shared" si="1"/>
        <v>840715</v>
      </c>
      <c r="BL7" s="71">
        <f t="shared" si="1"/>
        <v>66470</v>
      </c>
      <c r="BM7" s="71">
        <f t="shared" si="1"/>
        <v>688330</v>
      </c>
      <c r="BN7" s="71">
        <f t="shared" si="1"/>
        <v>37744</v>
      </c>
      <c r="BO7" s="71">
        <f t="shared" si="1"/>
        <v>94299</v>
      </c>
      <c r="BP7" s="71">
        <f aca="true" t="shared" si="2" ref="BP7:CI7">SUM(BP8:BP60)</f>
        <v>13913923</v>
      </c>
      <c r="BQ7" s="71">
        <f t="shared" si="2"/>
        <v>3240130</v>
      </c>
      <c r="BR7" s="71">
        <f t="shared" si="2"/>
        <v>1645245</v>
      </c>
      <c r="BS7" s="71">
        <f t="shared" si="2"/>
        <v>652413</v>
      </c>
      <c r="BT7" s="71">
        <f t="shared" si="2"/>
        <v>888250</v>
      </c>
      <c r="BU7" s="71">
        <f t="shared" si="2"/>
        <v>54222</v>
      </c>
      <c r="BV7" s="71">
        <f t="shared" si="2"/>
        <v>4348189</v>
      </c>
      <c r="BW7" s="71">
        <f t="shared" si="2"/>
        <v>234631</v>
      </c>
      <c r="BX7" s="71">
        <f t="shared" si="2"/>
        <v>3932075</v>
      </c>
      <c r="BY7" s="71">
        <f t="shared" si="2"/>
        <v>181483</v>
      </c>
      <c r="BZ7" s="71">
        <f t="shared" si="2"/>
        <v>24576</v>
      </c>
      <c r="CA7" s="71">
        <f t="shared" si="2"/>
        <v>6292896</v>
      </c>
      <c r="CB7" s="71">
        <f t="shared" si="2"/>
        <v>2958725</v>
      </c>
      <c r="CC7" s="71">
        <f t="shared" si="2"/>
        <v>2549692</v>
      </c>
      <c r="CD7" s="71">
        <f t="shared" si="2"/>
        <v>472837</v>
      </c>
      <c r="CE7" s="71">
        <f t="shared" si="2"/>
        <v>311642</v>
      </c>
      <c r="CF7" s="71">
        <f t="shared" si="2"/>
        <v>5318395</v>
      </c>
      <c r="CG7" s="71">
        <f t="shared" si="2"/>
        <v>8132</v>
      </c>
      <c r="CH7" s="71">
        <f t="shared" si="2"/>
        <v>1185366</v>
      </c>
      <c r="CI7" s="71">
        <f t="shared" si="2"/>
        <v>16732548</v>
      </c>
    </row>
    <row r="8" spans="1:87" s="50" customFormat="1" ht="12" customHeight="1">
      <c r="A8" s="51" t="s">
        <v>120</v>
      </c>
      <c r="B8" s="64" t="s">
        <v>124</v>
      </c>
      <c r="C8" s="51" t="s">
        <v>125</v>
      </c>
      <c r="D8" s="73">
        <f aca="true" t="shared" si="3" ref="D8:D39">+SUM(E8,J8)</f>
        <v>30260</v>
      </c>
      <c r="E8" s="73">
        <f aca="true" t="shared" si="4" ref="E8:E39">+SUM(F8:I8)</f>
        <v>30260</v>
      </c>
      <c r="F8" s="73">
        <v>0</v>
      </c>
      <c r="G8" s="73">
        <v>30260</v>
      </c>
      <c r="H8" s="73">
        <v>0</v>
      </c>
      <c r="I8" s="73">
        <v>0</v>
      </c>
      <c r="J8" s="73">
        <v>0</v>
      </c>
      <c r="K8" s="74">
        <v>0</v>
      </c>
      <c r="L8" s="73">
        <f aca="true" t="shared" si="5" ref="L8:L39">+SUM(M8,R8,V8,W8,AC8)</f>
        <v>1840200</v>
      </c>
      <c r="M8" s="73">
        <f aca="true" t="shared" si="6" ref="M8:M39">+SUM(N8:Q8)</f>
        <v>804025</v>
      </c>
      <c r="N8" s="73">
        <v>223200</v>
      </c>
      <c r="O8" s="73">
        <v>557753</v>
      </c>
      <c r="P8" s="73">
        <v>14912</v>
      </c>
      <c r="Q8" s="73">
        <v>8160</v>
      </c>
      <c r="R8" s="73">
        <f aca="true" t="shared" si="7" ref="R8:R39">+SUM(S8:U8)</f>
        <v>59195</v>
      </c>
      <c r="S8" s="73">
        <v>19524</v>
      </c>
      <c r="T8" s="73">
        <v>12743</v>
      </c>
      <c r="U8" s="73">
        <v>26928</v>
      </c>
      <c r="V8" s="73">
        <v>6397</v>
      </c>
      <c r="W8" s="73">
        <f aca="true" t="shared" si="8" ref="W8:W39">+SUM(X8:AA8)</f>
        <v>970583</v>
      </c>
      <c r="X8" s="73">
        <v>818890</v>
      </c>
      <c r="Y8" s="73">
        <v>92148</v>
      </c>
      <c r="Z8" s="73">
        <v>59545</v>
      </c>
      <c r="AA8" s="73">
        <v>0</v>
      </c>
      <c r="AB8" s="74">
        <v>694916</v>
      </c>
      <c r="AC8" s="73">
        <v>0</v>
      </c>
      <c r="AD8" s="73">
        <v>170224</v>
      </c>
      <c r="AE8" s="73">
        <f aca="true" t="shared" si="9" ref="AE8:AE39">+SUM(D8,L8,AD8)</f>
        <v>2040684</v>
      </c>
      <c r="AF8" s="73">
        <f aca="true" t="shared" si="10" ref="AF8:AF39">+SUM(AG8,AL8)</f>
        <v>0</v>
      </c>
      <c r="AG8" s="73">
        <f aca="true" t="shared" si="11" ref="AG8:AG39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2" ref="AN8:AN39">+SUM(AO8,AT8,AX8,AY8,BE8)</f>
        <v>42193</v>
      </c>
      <c r="AO8" s="73">
        <f aca="true" t="shared" si="13" ref="AO8:AO39">+SUM(AP8:AS8)</f>
        <v>10065</v>
      </c>
      <c r="AP8" s="73">
        <v>10065</v>
      </c>
      <c r="AQ8" s="73">
        <v>0</v>
      </c>
      <c r="AR8" s="73">
        <v>0</v>
      </c>
      <c r="AS8" s="73">
        <v>0</v>
      </c>
      <c r="AT8" s="73">
        <f aca="true" t="shared" si="14" ref="AT8:AT39">+SUM(AU8:AW8)</f>
        <v>13361</v>
      </c>
      <c r="AU8" s="73">
        <v>0</v>
      </c>
      <c r="AV8" s="73">
        <v>13361</v>
      </c>
      <c r="AW8" s="73">
        <v>0</v>
      </c>
      <c r="AX8" s="73">
        <v>0</v>
      </c>
      <c r="AY8" s="73">
        <f aca="true" t="shared" si="15" ref="AY8:AY39">+SUM(AZ8:BC8)</f>
        <v>18767</v>
      </c>
      <c r="AZ8" s="73">
        <v>0</v>
      </c>
      <c r="BA8" s="73">
        <v>18767</v>
      </c>
      <c r="BB8" s="73">
        <v>0</v>
      </c>
      <c r="BC8" s="73">
        <v>0</v>
      </c>
      <c r="BD8" s="74">
        <v>0</v>
      </c>
      <c r="BE8" s="73">
        <v>0</v>
      </c>
      <c r="BF8" s="73">
        <v>9796</v>
      </c>
      <c r="BG8" s="73">
        <f aca="true" t="shared" si="16" ref="BG8:BG39">+SUM(BF8,AN8,AF8)</f>
        <v>51989</v>
      </c>
      <c r="BH8" s="73">
        <f aca="true" t="shared" si="17" ref="BH8:BH48">SUM(D8,AF8)</f>
        <v>30260</v>
      </c>
      <c r="BI8" s="73">
        <f aca="true" t="shared" si="18" ref="BI8:BI48">SUM(E8,AG8)</f>
        <v>30260</v>
      </c>
      <c r="BJ8" s="73">
        <f aca="true" t="shared" si="19" ref="BJ8:BJ48">SUM(F8,AH8)</f>
        <v>0</v>
      </c>
      <c r="BK8" s="73">
        <f aca="true" t="shared" si="20" ref="BK8:BK48">SUM(G8,AI8)</f>
        <v>30260</v>
      </c>
      <c r="BL8" s="73">
        <f aca="true" t="shared" si="21" ref="BL8:BL48">SUM(H8,AJ8)</f>
        <v>0</v>
      </c>
      <c r="BM8" s="73">
        <f aca="true" t="shared" si="22" ref="BM8:BM48">SUM(I8,AK8)</f>
        <v>0</v>
      </c>
      <c r="BN8" s="73">
        <f aca="true" t="shared" si="23" ref="BN8:BN48">SUM(J8,AL8)</f>
        <v>0</v>
      </c>
      <c r="BO8" s="74">
        <f aca="true" t="shared" si="24" ref="BO8:BO48">SUM(K8,AM8)</f>
        <v>0</v>
      </c>
      <c r="BP8" s="73">
        <f aca="true" t="shared" si="25" ref="BP8:BP48">SUM(L8,AN8)</f>
        <v>1882393</v>
      </c>
      <c r="BQ8" s="73">
        <f aca="true" t="shared" si="26" ref="BQ8:BQ48">SUM(M8,AO8)</f>
        <v>814090</v>
      </c>
      <c r="BR8" s="73">
        <f aca="true" t="shared" si="27" ref="BR8:BR48">SUM(N8,AP8)</f>
        <v>233265</v>
      </c>
      <c r="BS8" s="73">
        <f aca="true" t="shared" si="28" ref="BS8:BS48">SUM(O8,AQ8)</f>
        <v>557753</v>
      </c>
      <c r="BT8" s="73">
        <f aca="true" t="shared" si="29" ref="BT8:BT48">SUM(P8,AR8)</f>
        <v>14912</v>
      </c>
      <c r="BU8" s="73">
        <f aca="true" t="shared" si="30" ref="BU8:BU48">SUM(Q8,AS8)</f>
        <v>8160</v>
      </c>
      <c r="BV8" s="73">
        <f aca="true" t="shared" si="31" ref="BV8:BV48">SUM(R8,AT8)</f>
        <v>72556</v>
      </c>
      <c r="BW8" s="73">
        <f aca="true" t="shared" si="32" ref="BW8:BW48">SUM(S8,AU8)</f>
        <v>19524</v>
      </c>
      <c r="BX8" s="73">
        <f aca="true" t="shared" si="33" ref="BX8:BX48">SUM(T8,AV8)</f>
        <v>26104</v>
      </c>
      <c r="BY8" s="73">
        <f aca="true" t="shared" si="34" ref="BY8:BY48">SUM(U8,AW8)</f>
        <v>26928</v>
      </c>
      <c r="BZ8" s="73">
        <f aca="true" t="shared" si="35" ref="BZ8:BZ48">SUM(V8,AX8)</f>
        <v>6397</v>
      </c>
      <c r="CA8" s="73">
        <f aca="true" t="shared" si="36" ref="CA8:CA48">SUM(W8,AY8)</f>
        <v>989350</v>
      </c>
      <c r="CB8" s="73">
        <f aca="true" t="shared" si="37" ref="CB8:CB48">SUM(X8,AZ8)</f>
        <v>818890</v>
      </c>
      <c r="CC8" s="73">
        <f aca="true" t="shared" si="38" ref="CC8:CC48">SUM(Y8,BA8)</f>
        <v>110915</v>
      </c>
      <c r="CD8" s="73">
        <f aca="true" t="shared" si="39" ref="CD8:CD48">SUM(Z8,BB8)</f>
        <v>59545</v>
      </c>
      <c r="CE8" s="73">
        <f aca="true" t="shared" si="40" ref="CE8:CE48">SUM(AA8,BC8)</f>
        <v>0</v>
      </c>
      <c r="CF8" s="74">
        <f aca="true" t="shared" si="41" ref="CF8:CF48">SUM(AB8,BD8)</f>
        <v>694916</v>
      </c>
      <c r="CG8" s="73">
        <f aca="true" t="shared" si="42" ref="CG8:CG48">SUM(AC8,BE8)</f>
        <v>0</v>
      </c>
      <c r="CH8" s="73">
        <f aca="true" t="shared" si="43" ref="CH8:CH48">SUM(AD8,BF8)</f>
        <v>180020</v>
      </c>
      <c r="CI8" s="73">
        <f aca="true" t="shared" si="44" ref="CI8:CI48">SUM(AE8,BG8)</f>
        <v>2092673</v>
      </c>
    </row>
    <row r="9" spans="1:87" s="50" customFormat="1" ht="12" customHeight="1">
      <c r="A9" s="51" t="s">
        <v>120</v>
      </c>
      <c r="B9" s="64" t="s">
        <v>126</v>
      </c>
      <c r="C9" s="51" t="s">
        <v>761</v>
      </c>
      <c r="D9" s="73">
        <f t="shared" si="3"/>
        <v>0</v>
      </c>
      <c r="E9" s="73">
        <f t="shared" si="4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v>0</v>
      </c>
      <c r="L9" s="73">
        <f t="shared" si="5"/>
        <v>226510</v>
      </c>
      <c r="M9" s="73">
        <f t="shared" si="6"/>
        <v>17341</v>
      </c>
      <c r="N9" s="73">
        <v>17341</v>
      </c>
      <c r="O9" s="73">
        <v>0</v>
      </c>
      <c r="P9" s="73">
        <v>0</v>
      </c>
      <c r="Q9" s="73">
        <v>0</v>
      </c>
      <c r="R9" s="73">
        <f t="shared" si="7"/>
        <v>0</v>
      </c>
      <c r="S9" s="73">
        <v>0</v>
      </c>
      <c r="T9" s="73">
        <v>0</v>
      </c>
      <c r="U9" s="73">
        <v>0</v>
      </c>
      <c r="V9" s="73">
        <v>0</v>
      </c>
      <c r="W9" s="73">
        <f t="shared" si="8"/>
        <v>209169</v>
      </c>
      <c r="X9" s="73">
        <v>209169</v>
      </c>
      <c r="Y9" s="73">
        <v>0</v>
      </c>
      <c r="Z9" s="73">
        <v>0</v>
      </c>
      <c r="AA9" s="73">
        <v>0</v>
      </c>
      <c r="AB9" s="74">
        <v>324319</v>
      </c>
      <c r="AC9" s="73">
        <v>0</v>
      </c>
      <c r="AD9" s="73">
        <v>0</v>
      </c>
      <c r="AE9" s="73">
        <f t="shared" si="9"/>
        <v>226510</v>
      </c>
      <c r="AF9" s="73">
        <f t="shared" si="10"/>
        <v>0</v>
      </c>
      <c r="AG9" s="73">
        <f t="shared" si="11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3806</v>
      </c>
      <c r="AO9" s="73">
        <f t="shared" si="13"/>
        <v>3806</v>
      </c>
      <c r="AP9" s="73">
        <v>3806</v>
      </c>
      <c r="AQ9" s="73">
        <v>0</v>
      </c>
      <c r="AR9" s="73">
        <v>0</v>
      </c>
      <c r="AS9" s="73">
        <v>0</v>
      </c>
      <c r="AT9" s="73">
        <f t="shared" si="14"/>
        <v>0</v>
      </c>
      <c r="AU9" s="73">
        <v>0</v>
      </c>
      <c r="AV9" s="73">
        <v>0</v>
      </c>
      <c r="AW9" s="73">
        <v>0</v>
      </c>
      <c r="AX9" s="73">
        <v>0</v>
      </c>
      <c r="AY9" s="73">
        <f t="shared" si="15"/>
        <v>0</v>
      </c>
      <c r="AZ9" s="73">
        <v>0</v>
      </c>
      <c r="BA9" s="73">
        <v>0</v>
      </c>
      <c r="BB9" s="73">
        <v>0</v>
      </c>
      <c r="BC9" s="73">
        <v>0</v>
      </c>
      <c r="BD9" s="74">
        <v>42537</v>
      </c>
      <c r="BE9" s="73">
        <v>0</v>
      </c>
      <c r="BF9" s="73">
        <v>0</v>
      </c>
      <c r="BG9" s="73">
        <f t="shared" si="16"/>
        <v>3806</v>
      </c>
      <c r="BH9" s="73">
        <f t="shared" si="17"/>
        <v>0</v>
      </c>
      <c r="BI9" s="73">
        <f t="shared" si="18"/>
        <v>0</v>
      </c>
      <c r="BJ9" s="73">
        <f t="shared" si="19"/>
        <v>0</v>
      </c>
      <c r="BK9" s="73">
        <f t="shared" si="20"/>
        <v>0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0</v>
      </c>
      <c r="BP9" s="73">
        <f t="shared" si="25"/>
        <v>230316</v>
      </c>
      <c r="BQ9" s="73">
        <f t="shared" si="26"/>
        <v>21147</v>
      </c>
      <c r="BR9" s="73">
        <f t="shared" si="27"/>
        <v>21147</v>
      </c>
      <c r="BS9" s="73">
        <f t="shared" si="28"/>
        <v>0</v>
      </c>
      <c r="BT9" s="73">
        <f t="shared" si="29"/>
        <v>0</v>
      </c>
      <c r="BU9" s="73">
        <f t="shared" si="30"/>
        <v>0</v>
      </c>
      <c r="BV9" s="73">
        <f t="shared" si="31"/>
        <v>0</v>
      </c>
      <c r="BW9" s="73">
        <f t="shared" si="32"/>
        <v>0</v>
      </c>
      <c r="BX9" s="73">
        <f t="shared" si="33"/>
        <v>0</v>
      </c>
      <c r="BY9" s="73">
        <f t="shared" si="34"/>
        <v>0</v>
      </c>
      <c r="BZ9" s="73">
        <f t="shared" si="35"/>
        <v>0</v>
      </c>
      <c r="CA9" s="73">
        <f t="shared" si="36"/>
        <v>209169</v>
      </c>
      <c r="CB9" s="73">
        <f t="shared" si="37"/>
        <v>209169</v>
      </c>
      <c r="CC9" s="73">
        <f t="shared" si="38"/>
        <v>0</v>
      </c>
      <c r="CD9" s="73">
        <f t="shared" si="39"/>
        <v>0</v>
      </c>
      <c r="CE9" s="73">
        <f t="shared" si="40"/>
        <v>0</v>
      </c>
      <c r="CF9" s="74">
        <f t="shared" si="41"/>
        <v>366856</v>
      </c>
      <c r="CG9" s="73">
        <f t="shared" si="42"/>
        <v>0</v>
      </c>
      <c r="CH9" s="73">
        <f t="shared" si="43"/>
        <v>0</v>
      </c>
      <c r="CI9" s="73">
        <f t="shared" si="44"/>
        <v>230316</v>
      </c>
    </row>
    <row r="10" spans="1:87" s="50" customFormat="1" ht="12" customHeight="1">
      <c r="A10" s="51" t="s">
        <v>120</v>
      </c>
      <c r="B10" s="64" t="s">
        <v>128</v>
      </c>
      <c r="C10" s="51" t="s">
        <v>129</v>
      </c>
      <c r="D10" s="73">
        <f t="shared" si="3"/>
        <v>72912</v>
      </c>
      <c r="E10" s="73">
        <f t="shared" si="4"/>
        <v>72912</v>
      </c>
      <c r="F10" s="73">
        <v>0</v>
      </c>
      <c r="G10" s="73">
        <v>72912</v>
      </c>
      <c r="H10" s="73">
        <v>0</v>
      </c>
      <c r="I10" s="73">
        <v>0</v>
      </c>
      <c r="J10" s="73">
        <v>0</v>
      </c>
      <c r="K10" s="74">
        <v>0</v>
      </c>
      <c r="L10" s="73">
        <f t="shared" si="5"/>
        <v>516908</v>
      </c>
      <c r="M10" s="73">
        <f t="shared" si="6"/>
        <v>32076</v>
      </c>
      <c r="N10" s="73">
        <v>32076</v>
      </c>
      <c r="O10" s="73">
        <v>0</v>
      </c>
      <c r="P10" s="73">
        <v>0</v>
      </c>
      <c r="Q10" s="73">
        <v>0</v>
      </c>
      <c r="R10" s="73">
        <f t="shared" si="7"/>
        <v>96049</v>
      </c>
      <c r="S10" s="73">
        <v>199</v>
      </c>
      <c r="T10" s="73">
        <v>87190</v>
      </c>
      <c r="U10" s="73">
        <v>8660</v>
      </c>
      <c r="V10" s="73">
        <v>0</v>
      </c>
      <c r="W10" s="73">
        <f t="shared" si="8"/>
        <v>388783</v>
      </c>
      <c r="X10" s="73">
        <v>70219</v>
      </c>
      <c r="Y10" s="73">
        <v>206123</v>
      </c>
      <c r="Z10" s="73">
        <v>112441</v>
      </c>
      <c r="AA10" s="73">
        <v>0</v>
      </c>
      <c r="AB10" s="74">
        <v>0</v>
      </c>
      <c r="AC10" s="73">
        <v>0</v>
      </c>
      <c r="AD10" s="73">
        <v>0</v>
      </c>
      <c r="AE10" s="73">
        <f t="shared" si="9"/>
        <v>589820</v>
      </c>
      <c r="AF10" s="73">
        <f t="shared" si="10"/>
        <v>9558</v>
      </c>
      <c r="AG10" s="73">
        <f t="shared" si="11"/>
        <v>9558</v>
      </c>
      <c r="AH10" s="73">
        <v>0</v>
      </c>
      <c r="AI10" s="73">
        <v>9558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26883</v>
      </c>
      <c r="AO10" s="73">
        <f t="shared" si="13"/>
        <v>5960</v>
      </c>
      <c r="AP10" s="73">
        <v>5960</v>
      </c>
      <c r="AQ10" s="73">
        <v>0</v>
      </c>
      <c r="AR10" s="73">
        <v>0</v>
      </c>
      <c r="AS10" s="73">
        <v>0</v>
      </c>
      <c r="AT10" s="73">
        <f t="shared" si="14"/>
        <v>9733</v>
      </c>
      <c r="AU10" s="73">
        <v>0</v>
      </c>
      <c r="AV10" s="73">
        <v>9733</v>
      </c>
      <c r="AW10" s="73">
        <v>0</v>
      </c>
      <c r="AX10" s="73">
        <v>0</v>
      </c>
      <c r="AY10" s="73">
        <f t="shared" si="15"/>
        <v>11190</v>
      </c>
      <c r="AZ10" s="73">
        <v>0</v>
      </c>
      <c r="BA10" s="73">
        <v>11190</v>
      </c>
      <c r="BB10" s="73">
        <v>0</v>
      </c>
      <c r="BC10" s="73">
        <v>0</v>
      </c>
      <c r="BD10" s="74">
        <v>0</v>
      </c>
      <c r="BE10" s="73">
        <v>0</v>
      </c>
      <c r="BF10" s="73">
        <v>0</v>
      </c>
      <c r="BG10" s="73">
        <f t="shared" si="16"/>
        <v>36441</v>
      </c>
      <c r="BH10" s="73">
        <f t="shared" si="17"/>
        <v>82470</v>
      </c>
      <c r="BI10" s="73">
        <f t="shared" si="18"/>
        <v>82470</v>
      </c>
      <c r="BJ10" s="73">
        <f t="shared" si="19"/>
        <v>0</v>
      </c>
      <c r="BK10" s="73">
        <f t="shared" si="20"/>
        <v>82470</v>
      </c>
      <c r="BL10" s="73">
        <f t="shared" si="21"/>
        <v>0</v>
      </c>
      <c r="BM10" s="73">
        <f t="shared" si="22"/>
        <v>0</v>
      </c>
      <c r="BN10" s="73">
        <f t="shared" si="23"/>
        <v>0</v>
      </c>
      <c r="BO10" s="74">
        <f t="shared" si="24"/>
        <v>0</v>
      </c>
      <c r="BP10" s="73">
        <f t="shared" si="25"/>
        <v>543791</v>
      </c>
      <c r="BQ10" s="73">
        <f t="shared" si="26"/>
        <v>38036</v>
      </c>
      <c r="BR10" s="73">
        <f t="shared" si="27"/>
        <v>38036</v>
      </c>
      <c r="BS10" s="73">
        <f t="shared" si="28"/>
        <v>0</v>
      </c>
      <c r="BT10" s="73">
        <f t="shared" si="29"/>
        <v>0</v>
      </c>
      <c r="BU10" s="73">
        <f t="shared" si="30"/>
        <v>0</v>
      </c>
      <c r="BV10" s="73">
        <f t="shared" si="31"/>
        <v>105782</v>
      </c>
      <c r="BW10" s="73">
        <f t="shared" si="32"/>
        <v>199</v>
      </c>
      <c r="BX10" s="73">
        <f t="shared" si="33"/>
        <v>96923</v>
      </c>
      <c r="BY10" s="73">
        <f t="shared" si="34"/>
        <v>8660</v>
      </c>
      <c r="BZ10" s="73">
        <f t="shared" si="35"/>
        <v>0</v>
      </c>
      <c r="CA10" s="73">
        <f t="shared" si="36"/>
        <v>399973</v>
      </c>
      <c r="CB10" s="73">
        <f t="shared" si="37"/>
        <v>70219</v>
      </c>
      <c r="CC10" s="73">
        <f t="shared" si="38"/>
        <v>217313</v>
      </c>
      <c r="CD10" s="73">
        <f t="shared" si="39"/>
        <v>112441</v>
      </c>
      <c r="CE10" s="73">
        <f t="shared" si="40"/>
        <v>0</v>
      </c>
      <c r="CF10" s="74">
        <f t="shared" si="41"/>
        <v>0</v>
      </c>
      <c r="CG10" s="73">
        <f t="shared" si="42"/>
        <v>0</v>
      </c>
      <c r="CH10" s="73">
        <f t="shared" si="43"/>
        <v>0</v>
      </c>
      <c r="CI10" s="73">
        <f t="shared" si="44"/>
        <v>626261</v>
      </c>
    </row>
    <row r="11" spans="1:87" s="50" customFormat="1" ht="12" customHeight="1">
      <c r="A11" s="51" t="s">
        <v>120</v>
      </c>
      <c r="B11" s="64" t="s">
        <v>132</v>
      </c>
      <c r="C11" s="51" t="s">
        <v>133</v>
      </c>
      <c r="D11" s="73">
        <f t="shared" si="3"/>
        <v>1764</v>
      </c>
      <c r="E11" s="73">
        <f t="shared" si="4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1764</v>
      </c>
      <c r="K11" s="74">
        <v>0</v>
      </c>
      <c r="L11" s="73">
        <f t="shared" si="5"/>
        <v>899547</v>
      </c>
      <c r="M11" s="73">
        <f t="shared" si="6"/>
        <v>408983</v>
      </c>
      <c r="N11" s="73">
        <v>69079</v>
      </c>
      <c r="O11" s="73">
        <v>1723</v>
      </c>
      <c r="P11" s="73">
        <v>338181</v>
      </c>
      <c r="Q11" s="73">
        <v>0</v>
      </c>
      <c r="R11" s="73">
        <f t="shared" si="7"/>
        <v>0</v>
      </c>
      <c r="S11" s="73">
        <v>0</v>
      </c>
      <c r="T11" s="73">
        <v>0</v>
      </c>
      <c r="U11" s="73">
        <v>0</v>
      </c>
      <c r="V11" s="73">
        <v>0</v>
      </c>
      <c r="W11" s="73">
        <f t="shared" si="8"/>
        <v>484857</v>
      </c>
      <c r="X11" s="73">
        <v>169501</v>
      </c>
      <c r="Y11" s="73">
        <v>279696</v>
      </c>
      <c r="Z11" s="73">
        <v>0</v>
      </c>
      <c r="AA11" s="73">
        <v>35660</v>
      </c>
      <c r="AB11" s="74">
        <v>0</v>
      </c>
      <c r="AC11" s="73">
        <v>5707</v>
      </c>
      <c r="AD11" s="73">
        <v>30151</v>
      </c>
      <c r="AE11" s="73">
        <f t="shared" si="9"/>
        <v>931462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7652</v>
      </c>
      <c r="AO11" s="73">
        <f t="shared" si="13"/>
        <v>1586</v>
      </c>
      <c r="AP11" s="73">
        <v>1586</v>
      </c>
      <c r="AQ11" s="73">
        <v>0</v>
      </c>
      <c r="AR11" s="73">
        <v>0</v>
      </c>
      <c r="AS11" s="73">
        <v>0</v>
      </c>
      <c r="AT11" s="73">
        <f t="shared" si="14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f t="shared" si="15"/>
        <v>6056</v>
      </c>
      <c r="AZ11" s="73">
        <v>0</v>
      </c>
      <c r="BA11" s="73">
        <v>6056</v>
      </c>
      <c r="BB11" s="73">
        <v>0</v>
      </c>
      <c r="BC11" s="73">
        <v>0</v>
      </c>
      <c r="BD11" s="74">
        <v>0</v>
      </c>
      <c r="BE11" s="73">
        <v>10</v>
      </c>
      <c r="BF11" s="73">
        <v>232</v>
      </c>
      <c r="BG11" s="73">
        <f t="shared" si="16"/>
        <v>7884</v>
      </c>
      <c r="BH11" s="73">
        <f t="shared" si="17"/>
        <v>1764</v>
      </c>
      <c r="BI11" s="73">
        <f t="shared" si="18"/>
        <v>0</v>
      </c>
      <c r="BJ11" s="73">
        <f t="shared" si="19"/>
        <v>0</v>
      </c>
      <c r="BK11" s="73">
        <f t="shared" si="20"/>
        <v>0</v>
      </c>
      <c r="BL11" s="73">
        <f t="shared" si="21"/>
        <v>0</v>
      </c>
      <c r="BM11" s="73">
        <f t="shared" si="22"/>
        <v>0</v>
      </c>
      <c r="BN11" s="73">
        <f t="shared" si="23"/>
        <v>1764</v>
      </c>
      <c r="BO11" s="74">
        <f t="shared" si="24"/>
        <v>0</v>
      </c>
      <c r="BP11" s="73">
        <f t="shared" si="25"/>
        <v>907199</v>
      </c>
      <c r="BQ11" s="73">
        <f t="shared" si="26"/>
        <v>410569</v>
      </c>
      <c r="BR11" s="73">
        <f t="shared" si="27"/>
        <v>70665</v>
      </c>
      <c r="BS11" s="73">
        <f t="shared" si="28"/>
        <v>1723</v>
      </c>
      <c r="BT11" s="73">
        <f t="shared" si="29"/>
        <v>338181</v>
      </c>
      <c r="BU11" s="73">
        <f t="shared" si="30"/>
        <v>0</v>
      </c>
      <c r="BV11" s="73">
        <f t="shared" si="31"/>
        <v>0</v>
      </c>
      <c r="BW11" s="73">
        <f t="shared" si="32"/>
        <v>0</v>
      </c>
      <c r="BX11" s="73">
        <f t="shared" si="33"/>
        <v>0</v>
      </c>
      <c r="BY11" s="73">
        <f t="shared" si="34"/>
        <v>0</v>
      </c>
      <c r="BZ11" s="73">
        <f t="shared" si="35"/>
        <v>0</v>
      </c>
      <c r="CA11" s="73">
        <f t="shared" si="36"/>
        <v>490913</v>
      </c>
      <c r="CB11" s="73">
        <f t="shared" si="37"/>
        <v>169501</v>
      </c>
      <c r="CC11" s="73">
        <f t="shared" si="38"/>
        <v>285752</v>
      </c>
      <c r="CD11" s="73">
        <f t="shared" si="39"/>
        <v>0</v>
      </c>
      <c r="CE11" s="73">
        <f t="shared" si="40"/>
        <v>35660</v>
      </c>
      <c r="CF11" s="74">
        <f t="shared" si="41"/>
        <v>0</v>
      </c>
      <c r="CG11" s="73">
        <f t="shared" si="42"/>
        <v>5717</v>
      </c>
      <c r="CH11" s="73">
        <f t="shared" si="43"/>
        <v>30383</v>
      </c>
      <c r="CI11" s="73">
        <f t="shared" si="44"/>
        <v>939346</v>
      </c>
    </row>
    <row r="12" spans="1:87" s="50" customFormat="1" ht="12" customHeight="1">
      <c r="A12" s="53" t="s">
        <v>120</v>
      </c>
      <c r="B12" s="54" t="s">
        <v>135</v>
      </c>
      <c r="C12" s="53" t="s">
        <v>136</v>
      </c>
      <c r="D12" s="75">
        <f t="shared" si="3"/>
        <v>0</v>
      </c>
      <c r="E12" s="75">
        <f t="shared" si="4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6">
        <v>0</v>
      </c>
      <c r="L12" s="75">
        <f t="shared" si="5"/>
        <v>455004</v>
      </c>
      <c r="M12" s="75">
        <f t="shared" si="6"/>
        <v>6000</v>
      </c>
      <c r="N12" s="75">
        <v>6000</v>
      </c>
      <c r="O12" s="75">
        <v>0</v>
      </c>
      <c r="P12" s="75">
        <v>0</v>
      </c>
      <c r="Q12" s="75">
        <v>0</v>
      </c>
      <c r="R12" s="75">
        <f t="shared" si="7"/>
        <v>94791</v>
      </c>
      <c r="S12" s="75">
        <v>0</v>
      </c>
      <c r="T12" s="75">
        <v>75099</v>
      </c>
      <c r="U12" s="75">
        <v>19692</v>
      </c>
      <c r="V12" s="75">
        <v>7173</v>
      </c>
      <c r="W12" s="75">
        <f t="shared" si="8"/>
        <v>347040</v>
      </c>
      <c r="X12" s="75">
        <v>168535</v>
      </c>
      <c r="Y12" s="75">
        <v>110391</v>
      </c>
      <c r="Z12" s="75">
        <v>57799</v>
      </c>
      <c r="AA12" s="75">
        <v>10315</v>
      </c>
      <c r="AB12" s="76">
        <v>0</v>
      </c>
      <c r="AC12" s="75">
        <v>0</v>
      </c>
      <c r="AD12" s="75">
        <v>0</v>
      </c>
      <c r="AE12" s="75">
        <f t="shared" si="9"/>
        <v>455004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35700</v>
      </c>
      <c r="AO12" s="75">
        <f t="shared" si="13"/>
        <v>5000</v>
      </c>
      <c r="AP12" s="75">
        <v>5000</v>
      </c>
      <c r="AQ12" s="75">
        <v>0</v>
      </c>
      <c r="AR12" s="75">
        <v>0</v>
      </c>
      <c r="AS12" s="75">
        <v>0</v>
      </c>
      <c r="AT12" s="75">
        <f t="shared" si="14"/>
        <v>9292</v>
      </c>
      <c r="AU12" s="75">
        <v>0</v>
      </c>
      <c r="AV12" s="75">
        <v>9292</v>
      </c>
      <c r="AW12" s="75">
        <v>0</v>
      </c>
      <c r="AX12" s="75">
        <v>0</v>
      </c>
      <c r="AY12" s="75">
        <f t="shared" si="15"/>
        <v>21408</v>
      </c>
      <c r="AZ12" s="75">
        <v>0</v>
      </c>
      <c r="BA12" s="75">
        <v>16926</v>
      </c>
      <c r="BB12" s="75">
        <v>3972</v>
      </c>
      <c r="BC12" s="75">
        <v>510</v>
      </c>
      <c r="BD12" s="76">
        <v>0</v>
      </c>
      <c r="BE12" s="75">
        <v>0</v>
      </c>
      <c r="BF12" s="75">
        <v>0</v>
      </c>
      <c r="BG12" s="75">
        <f t="shared" si="16"/>
        <v>35700</v>
      </c>
      <c r="BH12" s="75">
        <f t="shared" si="17"/>
        <v>0</v>
      </c>
      <c r="BI12" s="75">
        <f t="shared" si="18"/>
        <v>0</v>
      </c>
      <c r="BJ12" s="75">
        <f t="shared" si="19"/>
        <v>0</v>
      </c>
      <c r="BK12" s="75">
        <f t="shared" si="20"/>
        <v>0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0</v>
      </c>
      <c r="BP12" s="75">
        <f t="shared" si="25"/>
        <v>490704</v>
      </c>
      <c r="BQ12" s="75">
        <f t="shared" si="26"/>
        <v>11000</v>
      </c>
      <c r="BR12" s="75">
        <f t="shared" si="27"/>
        <v>11000</v>
      </c>
      <c r="BS12" s="75">
        <f t="shared" si="28"/>
        <v>0</v>
      </c>
      <c r="BT12" s="75">
        <f t="shared" si="29"/>
        <v>0</v>
      </c>
      <c r="BU12" s="75">
        <f t="shared" si="30"/>
        <v>0</v>
      </c>
      <c r="BV12" s="75">
        <f t="shared" si="31"/>
        <v>104083</v>
      </c>
      <c r="BW12" s="75">
        <f t="shared" si="32"/>
        <v>0</v>
      </c>
      <c r="BX12" s="75">
        <f t="shared" si="33"/>
        <v>84391</v>
      </c>
      <c r="BY12" s="75">
        <f t="shared" si="34"/>
        <v>19692</v>
      </c>
      <c r="BZ12" s="75">
        <f t="shared" si="35"/>
        <v>7173</v>
      </c>
      <c r="CA12" s="75">
        <f t="shared" si="36"/>
        <v>368448</v>
      </c>
      <c r="CB12" s="75">
        <f t="shared" si="37"/>
        <v>168535</v>
      </c>
      <c r="CC12" s="75">
        <f t="shared" si="38"/>
        <v>127317</v>
      </c>
      <c r="CD12" s="75">
        <f t="shared" si="39"/>
        <v>61771</v>
      </c>
      <c r="CE12" s="75">
        <f t="shared" si="40"/>
        <v>10825</v>
      </c>
      <c r="CF12" s="76">
        <f t="shared" si="41"/>
        <v>0</v>
      </c>
      <c r="CG12" s="75">
        <f t="shared" si="42"/>
        <v>0</v>
      </c>
      <c r="CH12" s="75">
        <f t="shared" si="43"/>
        <v>0</v>
      </c>
      <c r="CI12" s="75">
        <f t="shared" si="44"/>
        <v>490704</v>
      </c>
    </row>
    <row r="13" spans="1:87" s="50" customFormat="1" ht="12" customHeight="1">
      <c r="A13" s="53" t="s">
        <v>120</v>
      </c>
      <c r="B13" s="54" t="s">
        <v>386</v>
      </c>
      <c r="C13" s="53" t="s">
        <v>387</v>
      </c>
      <c r="D13" s="75">
        <f t="shared" si="3"/>
        <v>0</v>
      </c>
      <c r="E13" s="75">
        <f t="shared" si="4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6">
        <v>40326</v>
      </c>
      <c r="L13" s="75">
        <f t="shared" si="5"/>
        <v>165977</v>
      </c>
      <c r="M13" s="75">
        <f t="shared" si="6"/>
        <v>42656</v>
      </c>
      <c r="N13" s="75">
        <v>28714</v>
      </c>
      <c r="O13" s="75">
        <v>13942</v>
      </c>
      <c r="P13" s="75">
        <v>0</v>
      </c>
      <c r="Q13" s="75">
        <v>0</v>
      </c>
      <c r="R13" s="75">
        <f t="shared" si="7"/>
        <v>2395</v>
      </c>
      <c r="S13" s="75">
        <v>2395</v>
      </c>
      <c r="T13" s="75">
        <v>0</v>
      </c>
      <c r="U13" s="75">
        <v>0</v>
      </c>
      <c r="V13" s="75">
        <v>0</v>
      </c>
      <c r="W13" s="75">
        <f t="shared" si="8"/>
        <v>120926</v>
      </c>
      <c r="X13" s="75">
        <v>98678</v>
      </c>
      <c r="Y13" s="75">
        <v>6723</v>
      </c>
      <c r="Z13" s="75">
        <v>0</v>
      </c>
      <c r="AA13" s="75">
        <v>15525</v>
      </c>
      <c r="AB13" s="76">
        <v>200040</v>
      </c>
      <c r="AC13" s="75">
        <v>0</v>
      </c>
      <c r="AD13" s="75">
        <v>8746</v>
      </c>
      <c r="AE13" s="75">
        <f t="shared" si="9"/>
        <v>174723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0</v>
      </c>
      <c r="AO13" s="75">
        <f t="shared" si="13"/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4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f t="shared" si="15"/>
        <v>0</v>
      </c>
      <c r="AZ13" s="75">
        <v>0</v>
      </c>
      <c r="BA13" s="75">
        <v>0</v>
      </c>
      <c r="BB13" s="75">
        <v>0</v>
      </c>
      <c r="BC13" s="75">
        <v>0</v>
      </c>
      <c r="BD13" s="76">
        <v>44957</v>
      </c>
      <c r="BE13" s="75">
        <v>0</v>
      </c>
      <c r="BF13" s="75">
        <v>0</v>
      </c>
      <c r="BG13" s="75">
        <f t="shared" si="16"/>
        <v>0</v>
      </c>
      <c r="BH13" s="75">
        <f t="shared" si="17"/>
        <v>0</v>
      </c>
      <c r="BI13" s="75">
        <f t="shared" si="18"/>
        <v>0</v>
      </c>
      <c r="BJ13" s="75">
        <f t="shared" si="19"/>
        <v>0</v>
      </c>
      <c r="BK13" s="75">
        <f t="shared" si="20"/>
        <v>0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40326</v>
      </c>
      <c r="BP13" s="75">
        <f t="shared" si="25"/>
        <v>165977</v>
      </c>
      <c r="BQ13" s="75">
        <f t="shared" si="26"/>
        <v>42656</v>
      </c>
      <c r="BR13" s="75">
        <f t="shared" si="27"/>
        <v>28714</v>
      </c>
      <c r="BS13" s="75">
        <f t="shared" si="28"/>
        <v>13942</v>
      </c>
      <c r="BT13" s="75">
        <f t="shared" si="29"/>
        <v>0</v>
      </c>
      <c r="BU13" s="75">
        <f t="shared" si="30"/>
        <v>0</v>
      </c>
      <c r="BV13" s="75">
        <f t="shared" si="31"/>
        <v>2395</v>
      </c>
      <c r="BW13" s="75">
        <f t="shared" si="32"/>
        <v>2395</v>
      </c>
      <c r="BX13" s="75">
        <f t="shared" si="33"/>
        <v>0</v>
      </c>
      <c r="BY13" s="75">
        <f t="shared" si="34"/>
        <v>0</v>
      </c>
      <c r="BZ13" s="75">
        <f t="shared" si="35"/>
        <v>0</v>
      </c>
      <c r="CA13" s="75">
        <f t="shared" si="36"/>
        <v>120926</v>
      </c>
      <c r="CB13" s="75">
        <f t="shared" si="37"/>
        <v>98678</v>
      </c>
      <c r="CC13" s="75">
        <f t="shared" si="38"/>
        <v>6723</v>
      </c>
      <c r="CD13" s="75">
        <f t="shared" si="39"/>
        <v>0</v>
      </c>
      <c r="CE13" s="75">
        <f t="shared" si="40"/>
        <v>15525</v>
      </c>
      <c r="CF13" s="76">
        <f t="shared" si="41"/>
        <v>244997</v>
      </c>
      <c r="CG13" s="75">
        <f t="shared" si="42"/>
        <v>0</v>
      </c>
      <c r="CH13" s="75">
        <f t="shared" si="43"/>
        <v>8746</v>
      </c>
      <c r="CI13" s="75">
        <f t="shared" si="44"/>
        <v>174723</v>
      </c>
    </row>
    <row r="14" spans="1:87" s="50" customFormat="1" ht="12" customHeight="1">
      <c r="A14" s="53" t="s">
        <v>120</v>
      </c>
      <c r="B14" s="54" t="s">
        <v>388</v>
      </c>
      <c r="C14" s="53" t="s">
        <v>389</v>
      </c>
      <c r="D14" s="75">
        <f t="shared" si="3"/>
        <v>0</v>
      </c>
      <c r="E14" s="75">
        <f t="shared" si="4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6">
        <v>0</v>
      </c>
      <c r="L14" s="75">
        <f t="shared" si="5"/>
        <v>451974</v>
      </c>
      <c r="M14" s="75">
        <f t="shared" si="6"/>
        <v>83033</v>
      </c>
      <c r="N14" s="75">
        <v>47684</v>
      </c>
      <c r="O14" s="75">
        <v>35349</v>
      </c>
      <c r="P14" s="75">
        <v>0</v>
      </c>
      <c r="Q14" s="75">
        <v>0</v>
      </c>
      <c r="R14" s="75">
        <f t="shared" si="7"/>
        <v>2663</v>
      </c>
      <c r="S14" s="75">
        <v>2663</v>
      </c>
      <c r="T14" s="75">
        <v>0</v>
      </c>
      <c r="U14" s="75">
        <v>0</v>
      </c>
      <c r="V14" s="75">
        <v>0</v>
      </c>
      <c r="W14" s="75">
        <f t="shared" si="8"/>
        <v>366278</v>
      </c>
      <c r="X14" s="75">
        <v>331898</v>
      </c>
      <c r="Y14" s="75">
        <v>0</v>
      </c>
      <c r="Z14" s="75">
        <v>0</v>
      </c>
      <c r="AA14" s="75">
        <v>34380</v>
      </c>
      <c r="AB14" s="76">
        <v>458748</v>
      </c>
      <c r="AC14" s="75">
        <v>0</v>
      </c>
      <c r="AD14" s="75">
        <v>0</v>
      </c>
      <c r="AE14" s="75">
        <f t="shared" si="9"/>
        <v>451974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11100</v>
      </c>
      <c r="AO14" s="75">
        <f t="shared" si="13"/>
        <v>11100</v>
      </c>
      <c r="AP14" s="75">
        <v>11100</v>
      </c>
      <c r="AQ14" s="75">
        <v>0</v>
      </c>
      <c r="AR14" s="75">
        <v>0</v>
      </c>
      <c r="AS14" s="75">
        <v>0</v>
      </c>
      <c r="AT14" s="75">
        <f t="shared" si="14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f t="shared" si="15"/>
        <v>0</v>
      </c>
      <c r="AZ14" s="75">
        <v>0</v>
      </c>
      <c r="BA14" s="75">
        <v>0</v>
      </c>
      <c r="BB14" s="75">
        <v>0</v>
      </c>
      <c r="BC14" s="75">
        <v>0</v>
      </c>
      <c r="BD14" s="76">
        <v>49864</v>
      </c>
      <c r="BE14" s="75">
        <v>0</v>
      </c>
      <c r="BF14" s="75">
        <v>0</v>
      </c>
      <c r="BG14" s="75">
        <f t="shared" si="16"/>
        <v>11100</v>
      </c>
      <c r="BH14" s="75">
        <f t="shared" si="17"/>
        <v>0</v>
      </c>
      <c r="BI14" s="75">
        <f t="shared" si="18"/>
        <v>0</v>
      </c>
      <c r="BJ14" s="75">
        <f t="shared" si="19"/>
        <v>0</v>
      </c>
      <c r="BK14" s="75">
        <f t="shared" si="20"/>
        <v>0</v>
      </c>
      <c r="BL14" s="75">
        <f t="shared" si="21"/>
        <v>0</v>
      </c>
      <c r="BM14" s="75">
        <f t="shared" si="22"/>
        <v>0</v>
      </c>
      <c r="BN14" s="75">
        <f t="shared" si="23"/>
        <v>0</v>
      </c>
      <c r="BO14" s="76">
        <f t="shared" si="24"/>
        <v>0</v>
      </c>
      <c r="BP14" s="75">
        <f t="shared" si="25"/>
        <v>463074</v>
      </c>
      <c r="BQ14" s="75">
        <f t="shared" si="26"/>
        <v>94133</v>
      </c>
      <c r="BR14" s="75">
        <f t="shared" si="27"/>
        <v>58784</v>
      </c>
      <c r="BS14" s="75">
        <f t="shared" si="28"/>
        <v>35349</v>
      </c>
      <c r="BT14" s="75">
        <f t="shared" si="29"/>
        <v>0</v>
      </c>
      <c r="BU14" s="75">
        <f t="shared" si="30"/>
        <v>0</v>
      </c>
      <c r="BV14" s="75">
        <f t="shared" si="31"/>
        <v>2663</v>
      </c>
      <c r="BW14" s="75">
        <f t="shared" si="32"/>
        <v>2663</v>
      </c>
      <c r="BX14" s="75">
        <f t="shared" si="33"/>
        <v>0</v>
      </c>
      <c r="BY14" s="75">
        <f t="shared" si="34"/>
        <v>0</v>
      </c>
      <c r="BZ14" s="75">
        <f t="shared" si="35"/>
        <v>0</v>
      </c>
      <c r="CA14" s="75">
        <f t="shared" si="36"/>
        <v>366278</v>
      </c>
      <c r="CB14" s="75">
        <f t="shared" si="37"/>
        <v>331898</v>
      </c>
      <c r="CC14" s="75">
        <f t="shared" si="38"/>
        <v>0</v>
      </c>
      <c r="CD14" s="75">
        <f t="shared" si="39"/>
        <v>0</v>
      </c>
      <c r="CE14" s="75">
        <f t="shared" si="40"/>
        <v>34380</v>
      </c>
      <c r="CF14" s="76">
        <f t="shared" si="41"/>
        <v>508612</v>
      </c>
      <c r="CG14" s="75">
        <f t="shared" si="42"/>
        <v>0</v>
      </c>
      <c r="CH14" s="75">
        <f t="shared" si="43"/>
        <v>0</v>
      </c>
      <c r="CI14" s="75">
        <f t="shared" si="44"/>
        <v>463074</v>
      </c>
    </row>
    <row r="15" spans="1:87" s="50" customFormat="1" ht="12" customHeight="1">
      <c r="A15" s="53" t="s">
        <v>120</v>
      </c>
      <c r="B15" s="54" t="s">
        <v>390</v>
      </c>
      <c r="C15" s="53" t="s">
        <v>391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5">
        <f t="shared" si="5"/>
        <v>135180</v>
      </c>
      <c r="M15" s="75">
        <f t="shared" si="6"/>
        <v>40416</v>
      </c>
      <c r="N15" s="75">
        <v>40167</v>
      </c>
      <c r="O15" s="75">
        <v>249</v>
      </c>
      <c r="P15" s="75">
        <v>0</v>
      </c>
      <c r="Q15" s="75">
        <v>0</v>
      </c>
      <c r="R15" s="75">
        <f t="shared" si="7"/>
        <v>0</v>
      </c>
      <c r="S15" s="75">
        <v>0</v>
      </c>
      <c r="T15" s="75">
        <v>0</v>
      </c>
      <c r="U15" s="75">
        <v>0</v>
      </c>
      <c r="V15" s="75">
        <v>0</v>
      </c>
      <c r="W15" s="75">
        <f t="shared" si="8"/>
        <v>94764</v>
      </c>
      <c r="X15" s="75">
        <v>94764</v>
      </c>
      <c r="Y15" s="75">
        <v>0</v>
      </c>
      <c r="Z15" s="75">
        <v>0</v>
      </c>
      <c r="AA15" s="75">
        <v>0</v>
      </c>
      <c r="AB15" s="76">
        <v>237308</v>
      </c>
      <c r="AC15" s="75">
        <v>0</v>
      </c>
      <c r="AD15" s="75">
        <v>0</v>
      </c>
      <c r="AE15" s="75">
        <f t="shared" si="9"/>
        <v>135180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0</v>
      </c>
      <c r="AO15" s="75">
        <f t="shared" si="13"/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4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f t="shared" si="15"/>
        <v>0</v>
      </c>
      <c r="AZ15" s="75">
        <v>0</v>
      </c>
      <c r="BA15" s="75">
        <v>0</v>
      </c>
      <c r="BB15" s="75">
        <v>0</v>
      </c>
      <c r="BC15" s="75">
        <v>0</v>
      </c>
      <c r="BD15" s="76">
        <v>44386</v>
      </c>
      <c r="BE15" s="75">
        <v>0</v>
      </c>
      <c r="BF15" s="75">
        <v>0</v>
      </c>
      <c r="BG15" s="75">
        <f t="shared" si="16"/>
        <v>0</v>
      </c>
      <c r="BH15" s="75">
        <f t="shared" si="17"/>
        <v>0</v>
      </c>
      <c r="BI15" s="75">
        <f t="shared" si="18"/>
        <v>0</v>
      </c>
      <c r="BJ15" s="75">
        <f t="shared" si="19"/>
        <v>0</v>
      </c>
      <c r="BK15" s="75">
        <f t="shared" si="20"/>
        <v>0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0</v>
      </c>
      <c r="BP15" s="75">
        <f t="shared" si="25"/>
        <v>135180</v>
      </c>
      <c r="BQ15" s="75">
        <f t="shared" si="26"/>
        <v>40416</v>
      </c>
      <c r="BR15" s="75">
        <f t="shared" si="27"/>
        <v>40167</v>
      </c>
      <c r="BS15" s="75">
        <f t="shared" si="28"/>
        <v>249</v>
      </c>
      <c r="BT15" s="75">
        <f t="shared" si="29"/>
        <v>0</v>
      </c>
      <c r="BU15" s="75">
        <f t="shared" si="30"/>
        <v>0</v>
      </c>
      <c r="BV15" s="75">
        <f t="shared" si="31"/>
        <v>0</v>
      </c>
      <c r="BW15" s="75">
        <f t="shared" si="32"/>
        <v>0</v>
      </c>
      <c r="BX15" s="75">
        <f t="shared" si="33"/>
        <v>0</v>
      </c>
      <c r="BY15" s="75">
        <f t="shared" si="34"/>
        <v>0</v>
      </c>
      <c r="BZ15" s="75">
        <f t="shared" si="35"/>
        <v>0</v>
      </c>
      <c r="CA15" s="75">
        <f t="shared" si="36"/>
        <v>94764</v>
      </c>
      <c r="CB15" s="75">
        <f t="shared" si="37"/>
        <v>94764</v>
      </c>
      <c r="CC15" s="75">
        <f t="shared" si="38"/>
        <v>0</v>
      </c>
      <c r="CD15" s="75">
        <f t="shared" si="39"/>
        <v>0</v>
      </c>
      <c r="CE15" s="75">
        <f t="shared" si="40"/>
        <v>0</v>
      </c>
      <c r="CF15" s="76">
        <f t="shared" si="41"/>
        <v>281694</v>
      </c>
      <c r="CG15" s="75">
        <f t="shared" si="42"/>
        <v>0</v>
      </c>
      <c r="CH15" s="75">
        <f t="shared" si="43"/>
        <v>0</v>
      </c>
      <c r="CI15" s="75">
        <f t="shared" si="44"/>
        <v>135180</v>
      </c>
    </row>
    <row r="16" spans="1:87" s="50" customFormat="1" ht="12" customHeight="1">
      <c r="A16" s="53" t="s">
        <v>120</v>
      </c>
      <c r="B16" s="54" t="s">
        <v>392</v>
      </c>
      <c r="C16" s="53" t="s">
        <v>393</v>
      </c>
      <c r="D16" s="75">
        <f t="shared" si="3"/>
        <v>0</v>
      </c>
      <c r="E16" s="75">
        <f t="shared" si="4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6">
        <v>0</v>
      </c>
      <c r="L16" s="75">
        <f t="shared" si="5"/>
        <v>357923</v>
      </c>
      <c r="M16" s="75">
        <f t="shared" si="6"/>
        <v>40304</v>
      </c>
      <c r="N16" s="75">
        <v>19616</v>
      </c>
      <c r="O16" s="75">
        <v>20688</v>
      </c>
      <c r="P16" s="75">
        <v>0</v>
      </c>
      <c r="Q16" s="75">
        <v>0</v>
      </c>
      <c r="R16" s="75">
        <f t="shared" si="7"/>
        <v>2968</v>
      </c>
      <c r="S16" s="75">
        <v>1223</v>
      </c>
      <c r="T16" s="75">
        <v>0</v>
      </c>
      <c r="U16" s="75">
        <v>1745</v>
      </c>
      <c r="V16" s="75">
        <v>0</v>
      </c>
      <c r="W16" s="75">
        <f t="shared" si="8"/>
        <v>314651</v>
      </c>
      <c r="X16" s="75">
        <v>219007</v>
      </c>
      <c r="Y16" s="75">
        <v>3940</v>
      </c>
      <c r="Z16" s="75">
        <v>0</v>
      </c>
      <c r="AA16" s="75">
        <v>91704</v>
      </c>
      <c r="AB16" s="76">
        <v>825141</v>
      </c>
      <c r="AC16" s="75">
        <v>0</v>
      </c>
      <c r="AD16" s="75">
        <v>2716</v>
      </c>
      <c r="AE16" s="75">
        <f t="shared" si="9"/>
        <v>360639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0</v>
      </c>
      <c r="AO16" s="75">
        <f t="shared" si="13"/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4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f t="shared" si="15"/>
        <v>0</v>
      </c>
      <c r="AZ16" s="75">
        <v>0</v>
      </c>
      <c r="BA16" s="75">
        <v>0</v>
      </c>
      <c r="BB16" s="75">
        <v>0</v>
      </c>
      <c r="BC16" s="75">
        <v>0</v>
      </c>
      <c r="BD16" s="76">
        <v>76822</v>
      </c>
      <c r="BE16" s="75">
        <v>0</v>
      </c>
      <c r="BF16" s="75">
        <v>0</v>
      </c>
      <c r="BG16" s="75">
        <f t="shared" si="16"/>
        <v>0</v>
      </c>
      <c r="BH16" s="75">
        <f t="shared" si="17"/>
        <v>0</v>
      </c>
      <c r="BI16" s="75">
        <f t="shared" si="18"/>
        <v>0</v>
      </c>
      <c r="BJ16" s="75">
        <f t="shared" si="19"/>
        <v>0</v>
      </c>
      <c r="BK16" s="75">
        <f t="shared" si="20"/>
        <v>0</v>
      </c>
      <c r="BL16" s="75">
        <f t="shared" si="21"/>
        <v>0</v>
      </c>
      <c r="BM16" s="75">
        <f t="shared" si="22"/>
        <v>0</v>
      </c>
      <c r="BN16" s="75">
        <f t="shared" si="23"/>
        <v>0</v>
      </c>
      <c r="BO16" s="76">
        <f t="shared" si="24"/>
        <v>0</v>
      </c>
      <c r="BP16" s="75">
        <f t="shared" si="25"/>
        <v>357923</v>
      </c>
      <c r="BQ16" s="75">
        <f t="shared" si="26"/>
        <v>40304</v>
      </c>
      <c r="BR16" s="75">
        <f t="shared" si="27"/>
        <v>19616</v>
      </c>
      <c r="BS16" s="75">
        <f t="shared" si="28"/>
        <v>20688</v>
      </c>
      <c r="BT16" s="75">
        <f t="shared" si="29"/>
        <v>0</v>
      </c>
      <c r="BU16" s="75">
        <f t="shared" si="30"/>
        <v>0</v>
      </c>
      <c r="BV16" s="75">
        <f t="shared" si="31"/>
        <v>2968</v>
      </c>
      <c r="BW16" s="75">
        <f t="shared" si="32"/>
        <v>1223</v>
      </c>
      <c r="BX16" s="75">
        <f t="shared" si="33"/>
        <v>0</v>
      </c>
      <c r="BY16" s="75">
        <f t="shared" si="34"/>
        <v>1745</v>
      </c>
      <c r="BZ16" s="75">
        <f t="shared" si="35"/>
        <v>0</v>
      </c>
      <c r="CA16" s="75">
        <f t="shared" si="36"/>
        <v>314651</v>
      </c>
      <c r="CB16" s="75">
        <f t="shared" si="37"/>
        <v>219007</v>
      </c>
      <c r="CC16" s="75">
        <f t="shared" si="38"/>
        <v>3940</v>
      </c>
      <c r="CD16" s="75">
        <f t="shared" si="39"/>
        <v>0</v>
      </c>
      <c r="CE16" s="75">
        <f t="shared" si="40"/>
        <v>91704</v>
      </c>
      <c r="CF16" s="76">
        <f t="shared" si="41"/>
        <v>901963</v>
      </c>
      <c r="CG16" s="75">
        <f t="shared" si="42"/>
        <v>0</v>
      </c>
      <c r="CH16" s="75">
        <f t="shared" si="43"/>
        <v>2716</v>
      </c>
      <c r="CI16" s="75">
        <f t="shared" si="44"/>
        <v>360639</v>
      </c>
    </row>
    <row r="17" spans="1:87" s="50" customFormat="1" ht="12" customHeight="1">
      <c r="A17" s="53" t="s">
        <v>120</v>
      </c>
      <c r="B17" s="54" t="s">
        <v>394</v>
      </c>
      <c r="C17" s="53" t="s">
        <v>395</v>
      </c>
      <c r="D17" s="75">
        <f t="shared" si="3"/>
        <v>0</v>
      </c>
      <c r="E17" s="75">
        <f t="shared" si="4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6">
        <v>0</v>
      </c>
      <c r="L17" s="75">
        <f t="shared" si="5"/>
        <v>455624</v>
      </c>
      <c r="M17" s="75">
        <f t="shared" si="6"/>
        <v>138873</v>
      </c>
      <c r="N17" s="75">
        <v>138873</v>
      </c>
      <c r="O17" s="75">
        <v>0</v>
      </c>
      <c r="P17" s="75">
        <v>0</v>
      </c>
      <c r="Q17" s="75">
        <v>0</v>
      </c>
      <c r="R17" s="75">
        <f t="shared" si="7"/>
        <v>78609</v>
      </c>
      <c r="S17" s="75">
        <v>0</v>
      </c>
      <c r="T17" s="75">
        <v>78609</v>
      </c>
      <c r="U17" s="75">
        <v>0</v>
      </c>
      <c r="V17" s="75">
        <v>0</v>
      </c>
      <c r="W17" s="75">
        <f t="shared" si="8"/>
        <v>238142</v>
      </c>
      <c r="X17" s="75">
        <v>169672</v>
      </c>
      <c r="Y17" s="75">
        <v>63468</v>
      </c>
      <c r="Z17" s="75">
        <v>5002</v>
      </c>
      <c r="AA17" s="75">
        <v>0</v>
      </c>
      <c r="AB17" s="76">
        <v>0</v>
      </c>
      <c r="AC17" s="75">
        <v>0</v>
      </c>
      <c r="AD17" s="75">
        <v>126487</v>
      </c>
      <c r="AE17" s="75">
        <f t="shared" si="9"/>
        <v>582111</v>
      </c>
      <c r="AF17" s="75">
        <f t="shared" si="10"/>
        <v>229740</v>
      </c>
      <c r="AG17" s="75">
        <f t="shared" si="11"/>
        <v>229740</v>
      </c>
      <c r="AH17" s="75">
        <v>0</v>
      </c>
      <c r="AI17" s="75">
        <v>229740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2"/>
        <v>19842</v>
      </c>
      <c r="AO17" s="75">
        <f t="shared" si="13"/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4"/>
        <v>2880</v>
      </c>
      <c r="AU17" s="75">
        <v>0</v>
      </c>
      <c r="AV17" s="75">
        <v>2880</v>
      </c>
      <c r="AW17" s="75">
        <v>0</v>
      </c>
      <c r="AX17" s="75">
        <v>0</v>
      </c>
      <c r="AY17" s="75">
        <f t="shared" si="15"/>
        <v>16962</v>
      </c>
      <c r="AZ17" s="75">
        <v>0</v>
      </c>
      <c r="BA17" s="75">
        <v>16962</v>
      </c>
      <c r="BB17" s="75">
        <v>0</v>
      </c>
      <c r="BC17" s="75">
        <v>0</v>
      </c>
      <c r="BD17" s="76">
        <v>0</v>
      </c>
      <c r="BE17" s="75">
        <v>0</v>
      </c>
      <c r="BF17" s="75">
        <v>0</v>
      </c>
      <c r="BG17" s="75">
        <f t="shared" si="16"/>
        <v>249582</v>
      </c>
      <c r="BH17" s="75">
        <f t="shared" si="17"/>
        <v>229740</v>
      </c>
      <c r="BI17" s="75">
        <f t="shared" si="18"/>
        <v>229740</v>
      </c>
      <c r="BJ17" s="75">
        <f t="shared" si="19"/>
        <v>0</v>
      </c>
      <c r="BK17" s="75">
        <f t="shared" si="20"/>
        <v>229740</v>
      </c>
      <c r="BL17" s="75">
        <f t="shared" si="21"/>
        <v>0</v>
      </c>
      <c r="BM17" s="75">
        <f t="shared" si="22"/>
        <v>0</v>
      </c>
      <c r="BN17" s="75">
        <f t="shared" si="23"/>
        <v>0</v>
      </c>
      <c r="BO17" s="76">
        <f t="shared" si="24"/>
        <v>0</v>
      </c>
      <c r="BP17" s="75">
        <f t="shared" si="25"/>
        <v>475466</v>
      </c>
      <c r="BQ17" s="75">
        <f t="shared" si="26"/>
        <v>138873</v>
      </c>
      <c r="BR17" s="75">
        <f t="shared" si="27"/>
        <v>138873</v>
      </c>
      <c r="BS17" s="75">
        <f t="shared" si="28"/>
        <v>0</v>
      </c>
      <c r="BT17" s="75">
        <f t="shared" si="29"/>
        <v>0</v>
      </c>
      <c r="BU17" s="75">
        <f t="shared" si="30"/>
        <v>0</v>
      </c>
      <c r="BV17" s="75">
        <f t="shared" si="31"/>
        <v>81489</v>
      </c>
      <c r="BW17" s="75">
        <f t="shared" si="32"/>
        <v>0</v>
      </c>
      <c r="BX17" s="75">
        <f t="shared" si="33"/>
        <v>81489</v>
      </c>
      <c r="BY17" s="75">
        <f t="shared" si="34"/>
        <v>0</v>
      </c>
      <c r="BZ17" s="75">
        <f t="shared" si="35"/>
        <v>0</v>
      </c>
      <c r="CA17" s="75">
        <f t="shared" si="36"/>
        <v>255104</v>
      </c>
      <c r="CB17" s="75">
        <f t="shared" si="37"/>
        <v>169672</v>
      </c>
      <c r="CC17" s="75">
        <f t="shared" si="38"/>
        <v>80430</v>
      </c>
      <c r="CD17" s="75">
        <f t="shared" si="39"/>
        <v>5002</v>
      </c>
      <c r="CE17" s="75">
        <f t="shared" si="40"/>
        <v>0</v>
      </c>
      <c r="CF17" s="76">
        <f t="shared" si="41"/>
        <v>0</v>
      </c>
      <c r="CG17" s="75">
        <f t="shared" si="42"/>
        <v>0</v>
      </c>
      <c r="CH17" s="75">
        <f t="shared" si="43"/>
        <v>126487</v>
      </c>
      <c r="CI17" s="75">
        <f t="shared" si="44"/>
        <v>831693</v>
      </c>
    </row>
    <row r="18" spans="1:87" s="50" customFormat="1" ht="12" customHeight="1">
      <c r="A18" s="53" t="s">
        <v>120</v>
      </c>
      <c r="B18" s="54" t="s">
        <v>159</v>
      </c>
      <c r="C18" s="53" t="s">
        <v>160</v>
      </c>
      <c r="D18" s="75">
        <f t="shared" si="3"/>
        <v>0</v>
      </c>
      <c r="E18" s="75">
        <f t="shared" si="4"/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6">
        <v>0</v>
      </c>
      <c r="L18" s="75">
        <f t="shared" si="5"/>
        <v>138049</v>
      </c>
      <c r="M18" s="75">
        <f t="shared" si="6"/>
        <v>23940</v>
      </c>
      <c r="N18" s="75">
        <v>12750</v>
      </c>
      <c r="O18" s="75">
        <v>11190</v>
      </c>
      <c r="P18" s="75">
        <v>0</v>
      </c>
      <c r="Q18" s="75">
        <v>0</v>
      </c>
      <c r="R18" s="75">
        <f t="shared" si="7"/>
        <v>0</v>
      </c>
      <c r="S18" s="75">
        <v>0</v>
      </c>
      <c r="T18" s="75">
        <v>0</v>
      </c>
      <c r="U18" s="75">
        <v>0</v>
      </c>
      <c r="V18" s="75">
        <v>0</v>
      </c>
      <c r="W18" s="75">
        <f t="shared" si="8"/>
        <v>114109</v>
      </c>
      <c r="X18" s="75">
        <v>102311</v>
      </c>
      <c r="Y18" s="75">
        <v>0</v>
      </c>
      <c r="Z18" s="75">
        <v>0</v>
      </c>
      <c r="AA18" s="75">
        <v>11798</v>
      </c>
      <c r="AB18" s="76">
        <v>159277</v>
      </c>
      <c r="AC18" s="75">
        <v>0</v>
      </c>
      <c r="AD18" s="75">
        <v>9052</v>
      </c>
      <c r="AE18" s="75">
        <f t="shared" si="9"/>
        <v>147101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3188</v>
      </c>
      <c r="AO18" s="75">
        <f t="shared" si="13"/>
        <v>3188</v>
      </c>
      <c r="AP18" s="75">
        <v>3188</v>
      </c>
      <c r="AQ18" s="75">
        <v>0</v>
      </c>
      <c r="AR18" s="75">
        <v>0</v>
      </c>
      <c r="AS18" s="75">
        <v>0</v>
      </c>
      <c r="AT18" s="75">
        <f t="shared" si="14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f t="shared" si="15"/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26393</v>
      </c>
      <c r="BE18" s="75">
        <v>0</v>
      </c>
      <c r="BF18" s="75">
        <v>4114</v>
      </c>
      <c r="BG18" s="75">
        <f t="shared" si="16"/>
        <v>7302</v>
      </c>
      <c r="BH18" s="75">
        <f t="shared" si="17"/>
        <v>0</v>
      </c>
      <c r="BI18" s="75">
        <f t="shared" si="18"/>
        <v>0</v>
      </c>
      <c r="BJ18" s="75">
        <f t="shared" si="19"/>
        <v>0</v>
      </c>
      <c r="BK18" s="75">
        <f t="shared" si="20"/>
        <v>0</v>
      </c>
      <c r="BL18" s="75">
        <f t="shared" si="21"/>
        <v>0</v>
      </c>
      <c r="BM18" s="75">
        <f t="shared" si="22"/>
        <v>0</v>
      </c>
      <c r="BN18" s="75">
        <f t="shared" si="23"/>
        <v>0</v>
      </c>
      <c r="BO18" s="76">
        <f t="shared" si="24"/>
        <v>0</v>
      </c>
      <c r="BP18" s="75">
        <f t="shared" si="25"/>
        <v>141237</v>
      </c>
      <c r="BQ18" s="75">
        <f t="shared" si="26"/>
        <v>27128</v>
      </c>
      <c r="BR18" s="75">
        <f t="shared" si="27"/>
        <v>15938</v>
      </c>
      <c r="BS18" s="75">
        <f t="shared" si="28"/>
        <v>11190</v>
      </c>
      <c r="BT18" s="75">
        <f t="shared" si="29"/>
        <v>0</v>
      </c>
      <c r="BU18" s="75">
        <f t="shared" si="30"/>
        <v>0</v>
      </c>
      <c r="BV18" s="75">
        <f t="shared" si="31"/>
        <v>0</v>
      </c>
      <c r="BW18" s="75">
        <f t="shared" si="32"/>
        <v>0</v>
      </c>
      <c r="BX18" s="75">
        <f t="shared" si="33"/>
        <v>0</v>
      </c>
      <c r="BY18" s="75">
        <f t="shared" si="34"/>
        <v>0</v>
      </c>
      <c r="BZ18" s="75">
        <f t="shared" si="35"/>
        <v>0</v>
      </c>
      <c r="CA18" s="75">
        <f t="shared" si="36"/>
        <v>114109</v>
      </c>
      <c r="CB18" s="75">
        <f t="shared" si="37"/>
        <v>102311</v>
      </c>
      <c r="CC18" s="75">
        <f t="shared" si="38"/>
        <v>0</v>
      </c>
      <c r="CD18" s="75">
        <f t="shared" si="39"/>
        <v>0</v>
      </c>
      <c r="CE18" s="75">
        <f t="shared" si="40"/>
        <v>11798</v>
      </c>
      <c r="CF18" s="76">
        <f t="shared" si="41"/>
        <v>185670</v>
      </c>
      <c r="CG18" s="75">
        <f t="shared" si="42"/>
        <v>0</v>
      </c>
      <c r="CH18" s="75">
        <f t="shared" si="43"/>
        <v>13166</v>
      </c>
      <c r="CI18" s="75">
        <f t="shared" si="44"/>
        <v>154403</v>
      </c>
    </row>
    <row r="19" spans="1:87" s="50" customFormat="1" ht="12" customHeight="1">
      <c r="A19" s="53" t="s">
        <v>120</v>
      </c>
      <c r="B19" s="54" t="s">
        <v>161</v>
      </c>
      <c r="C19" s="53" t="s">
        <v>162</v>
      </c>
      <c r="D19" s="75">
        <f t="shared" si="3"/>
        <v>0</v>
      </c>
      <c r="E19" s="75">
        <f t="shared" si="4"/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6">
        <v>0</v>
      </c>
      <c r="L19" s="75">
        <f t="shared" si="5"/>
        <v>0</v>
      </c>
      <c r="M19" s="75">
        <f t="shared" si="6"/>
        <v>0</v>
      </c>
      <c r="N19" s="75">
        <v>0</v>
      </c>
      <c r="O19" s="75">
        <v>0</v>
      </c>
      <c r="P19" s="75">
        <v>0</v>
      </c>
      <c r="Q19" s="75">
        <v>0</v>
      </c>
      <c r="R19" s="75">
        <f t="shared" si="7"/>
        <v>0</v>
      </c>
      <c r="S19" s="75">
        <v>0</v>
      </c>
      <c r="T19" s="75">
        <v>0</v>
      </c>
      <c r="U19" s="75">
        <v>0</v>
      </c>
      <c r="V19" s="75">
        <v>0</v>
      </c>
      <c r="W19" s="75">
        <f t="shared" si="8"/>
        <v>0</v>
      </c>
      <c r="X19" s="75">
        <v>0</v>
      </c>
      <c r="Y19" s="75">
        <v>0</v>
      </c>
      <c r="Z19" s="75">
        <v>0</v>
      </c>
      <c r="AA19" s="75">
        <v>0</v>
      </c>
      <c r="AB19" s="76">
        <v>67172</v>
      </c>
      <c r="AC19" s="75">
        <v>0</v>
      </c>
      <c r="AD19" s="75">
        <v>0</v>
      </c>
      <c r="AE19" s="75">
        <f t="shared" si="9"/>
        <v>0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5040</v>
      </c>
      <c r="AO19" s="75">
        <f t="shared" si="13"/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4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f t="shared" si="15"/>
        <v>5040</v>
      </c>
      <c r="AZ19" s="75">
        <v>0</v>
      </c>
      <c r="BA19" s="75">
        <v>0</v>
      </c>
      <c r="BB19" s="75">
        <v>5040</v>
      </c>
      <c r="BC19" s="75">
        <v>0</v>
      </c>
      <c r="BD19" s="76">
        <v>0</v>
      </c>
      <c r="BE19" s="75">
        <v>0</v>
      </c>
      <c r="BF19" s="75">
        <v>0</v>
      </c>
      <c r="BG19" s="75">
        <f t="shared" si="16"/>
        <v>5040</v>
      </c>
      <c r="BH19" s="75">
        <f t="shared" si="17"/>
        <v>0</v>
      </c>
      <c r="BI19" s="75">
        <f t="shared" si="18"/>
        <v>0</v>
      </c>
      <c r="BJ19" s="75">
        <f t="shared" si="19"/>
        <v>0</v>
      </c>
      <c r="BK19" s="75">
        <f t="shared" si="20"/>
        <v>0</v>
      </c>
      <c r="BL19" s="75">
        <f t="shared" si="21"/>
        <v>0</v>
      </c>
      <c r="BM19" s="75">
        <f t="shared" si="22"/>
        <v>0</v>
      </c>
      <c r="BN19" s="75">
        <f t="shared" si="23"/>
        <v>0</v>
      </c>
      <c r="BO19" s="76">
        <f t="shared" si="24"/>
        <v>0</v>
      </c>
      <c r="BP19" s="75">
        <f t="shared" si="25"/>
        <v>5040</v>
      </c>
      <c r="BQ19" s="75">
        <f t="shared" si="26"/>
        <v>0</v>
      </c>
      <c r="BR19" s="75">
        <f t="shared" si="27"/>
        <v>0</v>
      </c>
      <c r="BS19" s="75">
        <f t="shared" si="28"/>
        <v>0</v>
      </c>
      <c r="BT19" s="75">
        <f t="shared" si="29"/>
        <v>0</v>
      </c>
      <c r="BU19" s="75">
        <f t="shared" si="30"/>
        <v>0</v>
      </c>
      <c r="BV19" s="75">
        <f t="shared" si="31"/>
        <v>0</v>
      </c>
      <c r="BW19" s="75">
        <f t="shared" si="32"/>
        <v>0</v>
      </c>
      <c r="BX19" s="75">
        <f t="shared" si="33"/>
        <v>0</v>
      </c>
      <c r="BY19" s="75">
        <f t="shared" si="34"/>
        <v>0</v>
      </c>
      <c r="BZ19" s="75">
        <f t="shared" si="35"/>
        <v>0</v>
      </c>
      <c r="CA19" s="75">
        <f t="shared" si="36"/>
        <v>5040</v>
      </c>
      <c r="CB19" s="75">
        <f t="shared" si="37"/>
        <v>0</v>
      </c>
      <c r="CC19" s="75">
        <f t="shared" si="38"/>
        <v>0</v>
      </c>
      <c r="CD19" s="75">
        <f t="shared" si="39"/>
        <v>5040</v>
      </c>
      <c r="CE19" s="75">
        <f t="shared" si="40"/>
        <v>0</v>
      </c>
      <c r="CF19" s="76">
        <f t="shared" si="41"/>
        <v>67172</v>
      </c>
      <c r="CG19" s="75">
        <f t="shared" si="42"/>
        <v>0</v>
      </c>
      <c r="CH19" s="75">
        <f t="shared" si="43"/>
        <v>0</v>
      </c>
      <c r="CI19" s="75">
        <f t="shared" si="44"/>
        <v>5040</v>
      </c>
    </row>
    <row r="20" spans="1:87" s="50" customFormat="1" ht="12" customHeight="1">
      <c r="A20" s="53" t="s">
        <v>120</v>
      </c>
      <c r="B20" s="54" t="s">
        <v>163</v>
      </c>
      <c r="C20" s="53" t="s">
        <v>164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5">
        <f t="shared" si="5"/>
        <v>1757</v>
      </c>
      <c r="M20" s="75">
        <f t="shared" si="6"/>
        <v>0</v>
      </c>
      <c r="N20" s="75">
        <v>0</v>
      </c>
      <c r="O20" s="75">
        <v>0</v>
      </c>
      <c r="P20" s="75">
        <v>0</v>
      </c>
      <c r="Q20" s="75">
        <v>0</v>
      </c>
      <c r="R20" s="75">
        <f t="shared" si="7"/>
        <v>0</v>
      </c>
      <c r="S20" s="75">
        <v>0</v>
      </c>
      <c r="T20" s="75">
        <v>0</v>
      </c>
      <c r="U20" s="75">
        <v>0</v>
      </c>
      <c r="V20" s="75">
        <v>0</v>
      </c>
      <c r="W20" s="75">
        <f t="shared" si="8"/>
        <v>1757</v>
      </c>
      <c r="X20" s="75">
        <v>0</v>
      </c>
      <c r="Y20" s="75">
        <v>1757</v>
      </c>
      <c r="Z20" s="75">
        <v>0</v>
      </c>
      <c r="AA20" s="75">
        <v>0</v>
      </c>
      <c r="AB20" s="76">
        <v>46626</v>
      </c>
      <c r="AC20" s="75">
        <v>0</v>
      </c>
      <c r="AD20" s="75">
        <v>0</v>
      </c>
      <c r="AE20" s="75">
        <f t="shared" si="9"/>
        <v>1757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4410</v>
      </c>
      <c r="AO20" s="75">
        <f t="shared" si="13"/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4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5"/>
        <v>4410</v>
      </c>
      <c r="AZ20" s="75">
        <v>0</v>
      </c>
      <c r="BA20" s="75">
        <v>0</v>
      </c>
      <c r="BB20" s="75">
        <v>4410</v>
      </c>
      <c r="BC20" s="75">
        <v>0</v>
      </c>
      <c r="BD20" s="76">
        <v>0</v>
      </c>
      <c r="BE20" s="75">
        <v>0</v>
      </c>
      <c r="BF20" s="75">
        <v>0</v>
      </c>
      <c r="BG20" s="75">
        <f t="shared" si="16"/>
        <v>4410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0</v>
      </c>
      <c r="BP20" s="75">
        <f t="shared" si="25"/>
        <v>6167</v>
      </c>
      <c r="BQ20" s="75">
        <f t="shared" si="26"/>
        <v>0</v>
      </c>
      <c r="BR20" s="75">
        <f t="shared" si="27"/>
        <v>0</v>
      </c>
      <c r="BS20" s="75">
        <f t="shared" si="28"/>
        <v>0</v>
      </c>
      <c r="BT20" s="75">
        <f t="shared" si="29"/>
        <v>0</v>
      </c>
      <c r="BU20" s="75">
        <f t="shared" si="30"/>
        <v>0</v>
      </c>
      <c r="BV20" s="75">
        <f t="shared" si="31"/>
        <v>0</v>
      </c>
      <c r="BW20" s="75">
        <f t="shared" si="32"/>
        <v>0</v>
      </c>
      <c r="BX20" s="75">
        <f t="shared" si="33"/>
        <v>0</v>
      </c>
      <c r="BY20" s="75">
        <f t="shared" si="34"/>
        <v>0</v>
      </c>
      <c r="BZ20" s="75">
        <f t="shared" si="35"/>
        <v>0</v>
      </c>
      <c r="CA20" s="75">
        <f t="shared" si="36"/>
        <v>6167</v>
      </c>
      <c r="CB20" s="75">
        <f t="shared" si="37"/>
        <v>0</v>
      </c>
      <c r="CC20" s="75">
        <f t="shared" si="38"/>
        <v>1757</v>
      </c>
      <c r="CD20" s="75">
        <f t="shared" si="39"/>
        <v>4410</v>
      </c>
      <c r="CE20" s="75">
        <f t="shared" si="40"/>
        <v>0</v>
      </c>
      <c r="CF20" s="76">
        <f t="shared" si="41"/>
        <v>46626</v>
      </c>
      <c r="CG20" s="75">
        <f t="shared" si="42"/>
        <v>0</v>
      </c>
      <c r="CH20" s="75">
        <f t="shared" si="43"/>
        <v>0</v>
      </c>
      <c r="CI20" s="75">
        <f t="shared" si="44"/>
        <v>6167</v>
      </c>
    </row>
    <row r="21" spans="1:87" s="50" customFormat="1" ht="12" customHeight="1">
      <c r="A21" s="53" t="s">
        <v>120</v>
      </c>
      <c r="B21" s="54" t="s">
        <v>165</v>
      </c>
      <c r="C21" s="53" t="s">
        <v>166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5">
        <f t="shared" si="5"/>
        <v>1202</v>
      </c>
      <c r="M21" s="75">
        <f t="shared" si="6"/>
        <v>0</v>
      </c>
      <c r="N21" s="75">
        <v>0</v>
      </c>
      <c r="O21" s="75">
        <v>0</v>
      </c>
      <c r="P21" s="75">
        <v>0</v>
      </c>
      <c r="Q21" s="75">
        <v>0</v>
      </c>
      <c r="R21" s="75">
        <f t="shared" si="7"/>
        <v>0</v>
      </c>
      <c r="S21" s="75">
        <v>0</v>
      </c>
      <c r="T21" s="75">
        <v>0</v>
      </c>
      <c r="U21" s="75">
        <v>0</v>
      </c>
      <c r="V21" s="75">
        <v>0</v>
      </c>
      <c r="W21" s="75">
        <f t="shared" si="8"/>
        <v>1202</v>
      </c>
      <c r="X21" s="75">
        <v>0</v>
      </c>
      <c r="Y21" s="75">
        <v>0</v>
      </c>
      <c r="Z21" s="75">
        <v>1202</v>
      </c>
      <c r="AA21" s="75">
        <v>0</v>
      </c>
      <c r="AB21" s="76">
        <v>31910</v>
      </c>
      <c r="AC21" s="75">
        <v>0</v>
      </c>
      <c r="AD21" s="75">
        <v>0</v>
      </c>
      <c r="AE21" s="75">
        <f t="shared" si="9"/>
        <v>1202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3780</v>
      </c>
      <c r="AO21" s="75">
        <f t="shared" si="13"/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4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5"/>
        <v>3780</v>
      </c>
      <c r="AZ21" s="75">
        <v>0</v>
      </c>
      <c r="BA21" s="75">
        <v>0</v>
      </c>
      <c r="BB21" s="75">
        <v>3780</v>
      </c>
      <c r="BC21" s="75">
        <v>0</v>
      </c>
      <c r="BD21" s="76">
        <v>0</v>
      </c>
      <c r="BE21" s="75">
        <v>0</v>
      </c>
      <c r="BF21" s="75">
        <v>0</v>
      </c>
      <c r="BG21" s="75">
        <f t="shared" si="16"/>
        <v>3780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0</v>
      </c>
      <c r="BP21" s="75">
        <f t="shared" si="25"/>
        <v>4982</v>
      </c>
      <c r="BQ21" s="75">
        <f t="shared" si="26"/>
        <v>0</v>
      </c>
      <c r="BR21" s="75">
        <f t="shared" si="27"/>
        <v>0</v>
      </c>
      <c r="BS21" s="75">
        <f t="shared" si="28"/>
        <v>0</v>
      </c>
      <c r="BT21" s="75">
        <f t="shared" si="29"/>
        <v>0</v>
      </c>
      <c r="BU21" s="75">
        <f t="shared" si="30"/>
        <v>0</v>
      </c>
      <c r="BV21" s="75">
        <f t="shared" si="31"/>
        <v>0</v>
      </c>
      <c r="BW21" s="75">
        <f t="shared" si="32"/>
        <v>0</v>
      </c>
      <c r="BX21" s="75">
        <f t="shared" si="33"/>
        <v>0</v>
      </c>
      <c r="BY21" s="75">
        <f t="shared" si="34"/>
        <v>0</v>
      </c>
      <c r="BZ21" s="75">
        <f t="shared" si="35"/>
        <v>0</v>
      </c>
      <c r="CA21" s="75">
        <f t="shared" si="36"/>
        <v>4982</v>
      </c>
      <c r="CB21" s="75">
        <f t="shared" si="37"/>
        <v>0</v>
      </c>
      <c r="CC21" s="75">
        <f t="shared" si="38"/>
        <v>0</v>
      </c>
      <c r="CD21" s="75">
        <f t="shared" si="39"/>
        <v>4982</v>
      </c>
      <c r="CE21" s="75">
        <f t="shared" si="40"/>
        <v>0</v>
      </c>
      <c r="CF21" s="76">
        <f t="shared" si="41"/>
        <v>31910</v>
      </c>
      <c r="CG21" s="75">
        <f t="shared" si="42"/>
        <v>0</v>
      </c>
      <c r="CH21" s="75">
        <f t="shared" si="43"/>
        <v>0</v>
      </c>
      <c r="CI21" s="75">
        <f t="shared" si="44"/>
        <v>4982</v>
      </c>
    </row>
    <row r="22" spans="1:87" s="50" customFormat="1" ht="12" customHeight="1">
      <c r="A22" s="53" t="s">
        <v>120</v>
      </c>
      <c r="B22" s="54" t="s">
        <v>167</v>
      </c>
      <c r="C22" s="53" t="s">
        <v>168</v>
      </c>
      <c r="D22" s="75">
        <f t="shared" si="3"/>
        <v>0</v>
      </c>
      <c r="E22" s="75">
        <f t="shared" si="4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0</v>
      </c>
      <c r="L22" s="75">
        <f t="shared" si="5"/>
        <v>12882</v>
      </c>
      <c r="M22" s="75">
        <f t="shared" si="6"/>
        <v>0</v>
      </c>
      <c r="N22" s="75">
        <v>0</v>
      </c>
      <c r="O22" s="75">
        <v>0</v>
      </c>
      <c r="P22" s="75">
        <v>0</v>
      </c>
      <c r="Q22" s="75">
        <v>0</v>
      </c>
      <c r="R22" s="75">
        <f t="shared" si="7"/>
        <v>12882</v>
      </c>
      <c r="S22" s="75">
        <v>12882</v>
      </c>
      <c r="T22" s="75">
        <v>0</v>
      </c>
      <c r="U22" s="75">
        <v>0</v>
      </c>
      <c r="V22" s="75">
        <v>0</v>
      </c>
      <c r="W22" s="75">
        <f t="shared" si="8"/>
        <v>0</v>
      </c>
      <c r="X22" s="75">
        <v>0</v>
      </c>
      <c r="Y22" s="75">
        <v>0</v>
      </c>
      <c r="Z22" s="75">
        <v>0</v>
      </c>
      <c r="AA22" s="75">
        <v>0</v>
      </c>
      <c r="AB22" s="76">
        <v>66721</v>
      </c>
      <c r="AC22" s="75">
        <v>0</v>
      </c>
      <c r="AD22" s="75">
        <v>0</v>
      </c>
      <c r="AE22" s="75">
        <f t="shared" si="9"/>
        <v>12882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0</v>
      </c>
      <c r="AO22" s="75">
        <f t="shared" si="13"/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4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f t="shared" si="15"/>
        <v>0</v>
      </c>
      <c r="AZ22" s="75">
        <v>0</v>
      </c>
      <c r="BA22" s="75">
        <v>0</v>
      </c>
      <c r="BB22" s="75">
        <v>0</v>
      </c>
      <c r="BC22" s="75">
        <v>0</v>
      </c>
      <c r="BD22" s="76">
        <v>18879</v>
      </c>
      <c r="BE22" s="75">
        <v>0</v>
      </c>
      <c r="BF22" s="75">
        <v>0</v>
      </c>
      <c r="BG22" s="75">
        <f t="shared" si="16"/>
        <v>0</v>
      </c>
      <c r="BH22" s="75">
        <f t="shared" si="17"/>
        <v>0</v>
      </c>
      <c r="BI22" s="75">
        <f t="shared" si="18"/>
        <v>0</v>
      </c>
      <c r="BJ22" s="75">
        <f t="shared" si="19"/>
        <v>0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0</v>
      </c>
      <c r="BP22" s="75">
        <f t="shared" si="25"/>
        <v>12882</v>
      </c>
      <c r="BQ22" s="75">
        <f t="shared" si="26"/>
        <v>0</v>
      </c>
      <c r="BR22" s="75">
        <f t="shared" si="27"/>
        <v>0</v>
      </c>
      <c r="BS22" s="75">
        <f t="shared" si="28"/>
        <v>0</v>
      </c>
      <c r="BT22" s="75">
        <f t="shared" si="29"/>
        <v>0</v>
      </c>
      <c r="BU22" s="75">
        <f t="shared" si="30"/>
        <v>0</v>
      </c>
      <c r="BV22" s="75">
        <f t="shared" si="31"/>
        <v>12882</v>
      </c>
      <c r="BW22" s="75">
        <f t="shared" si="32"/>
        <v>12882</v>
      </c>
      <c r="BX22" s="75">
        <f t="shared" si="33"/>
        <v>0</v>
      </c>
      <c r="BY22" s="75">
        <f t="shared" si="34"/>
        <v>0</v>
      </c>
      <c r="BZ22" s="75">
        <f t="shared" si="35"/>
        <v>0</v>
      </c>
      <c r="CA22" s="75">
        <f t="shared" si="36"/>
        <v>0</v>
      </c>
      <c r="CB22" s="75">
        <f t="shared" si="37"/>
        <v>0</v>
      </c>
      <c r="CC22" s="75">
        <f t="shared" si="38"/>
        <v>0</v>
      </c>
      <c r="CD22" s="75">
        <f t="shared" si="39"/>
        <v>0</v>
      </c>
      <c r="CE22" s="75">
        <f t="shared" si="40"/>
        <v>0</v>
      </c>
      <c r="CF22" s="76">
        <f t="shared" si="41"/>
        <v>85600</v>
      </c>
      <c r="CG22" s="75">
        <f t="shared" si="42"/>
        <v>0</v>
      </c>
      <c r="CH22" s="75">
        <f t="shared" si="43"/>
        <v>0</v>
      </c>
      <c r="CI22" s="75">
        <f t="shared" si="44"/>
        <v>12882</v>
      </c>
    </row>
    <row r="23" spans="1:87" s="50" customFormat="1" ht="12" customHeight="1">
      <c r="A23" s="53" t="s">
        <v>120</v>
      </c>
      <c r="B23" s="54" t="s">
        <v>169</v>
      </c>
      <c r="C23" s="53" t="s">
        <v>170</v>
      </c>
      <c r="D23" s="75">
        <f t="shared" si="3"/>
        <v>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5">
        <f t="shared" si="5"/>
        <v>0</v>
      </c>
      <c r="M23" s="75">
        <f t="shared" si="6"/>
        <v>0</v>
      </c>
      <c r="N23" s="75">
        <v>0</v>
      </c>
      <c r="O23" s="75">
        <v>0</v>
      </c>
      <c r="P23" s="75">
        <v>0</v>
      </c>
      <c r="Q23" s="75">
        <v>0</v>
      </c>
      <c r="R23" s="75">
        <f t="shared" si="7"/>
        <v>0</v>
      </c>
      <c r="S23" s="75">
        <v>0</v>
      </c>
      <c r="T23" s="75">
        <v>0</v>
      </c>
      <c r="U23" s="75">
        <v>0</v>
      </c>
      <c r="V23" s="75">
        <v>0</v>
      </c>
      <c r="W23" s="75">
        <f t="shared" si="8"/>
        <v>0</v>
      </c>
      <c r="X23" s="75">
        <v>0</v>
      </c>
      <c r="Y23" s="75">
        <v>0</v>
      </c>
      <c r="Z23" s="75">
        <v>0</v>
      </c>
      <c r="AA23" s="75">
        <v>0</v>
      </c>
      <c r="AB23" s="76">
        <v>90245</v>
      </c>
      <c r="AC23" s="75">
        <v>0</v>
      </c>
      <c r="AD23" s="75">
        <v>0</v>
      </c>
      <c r="AE23" s="75">
        <f t="shared" si="9"/>
        <v>0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0</v>
      </c>
      <c r="AO23" s="75">
        <f t="shared" si="13"/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4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f t="shared" si="15"/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25537</v>
      </c>
      <c r="BE23" s="75">
        <v>0</v>
      </c>
      <c r="BF23" s="75">
        <v>0</v>
      </c>
      <c r="BG23" s="75">
        <f t="shared" si="16"/>
        <v>0</v>
      </c>
      <c r="BH23" s="75">
        <f t="shared" si="17"/>
        <v>0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0</v>
      </c>
      <c r="BO23" s="76">
        <f t="shared" si="24"/>
        <v>0</v>
      </c>
      <c r="BP23" s="75">
        <f t="shared" si="25"/>
        <v>0</v>
      </c>
      <c r="BQ23" s="75">
        <f t="shared" si="26"/>
        <v>0</v>
      </c>
      <c r="BR23" s="75">
        <f t="shared" si="27"/>
        <v>0</v>
      </c>
      <c r="BS23" s="75">
        <f t="shared" si="28"/>
        <v>0</v>
      </c>
      <c r="BT23" s="75">
        <f t="shared" si="29"/>
        <v>0</v>
      </c>
      <c r="BU23" s="75">
        <f t="shared" si="30"/>
        <v>0</v>
      </c>
      <c r="BV23" s="75">
        <f t="shared" si="31"/>
        <v>0</v>
      </c>
      <c r="BW23" s="75">
        <f t="shared" si="32"/>
        <v>0</v>
      </c>
      <c r="BX23" s="75">
        <f t="shared" si="33"/>
        <v>0</v>
      </c>
      <c r="BY23" s="75">
        <f t="shared" si="34"/>
        <v>0</v>
      </c>
      <c r="BZ23" s="75">
        <f t="shared" si="35"/>
        <v>0</v>
      </c>
      <c r="CA23" s="75">
        <f t="shared" si="36"/>
        <v>0</v>
      </c>
      <c r="CB23" s="75">
        <f t="shared" si="37"/>
        <v>0</v>
      </c>
      <c r="CC23" s="75">
        <f t="shared" si="38"/>
        <v>0</v>
      </c>
      <c r="CD23" s="75">
        <f t="shared" si="39"/>
        <v>0</v>
      </c>
      <c r="CE23" s="75">
        <f t="shared" si="40"/>
        <v>0</v>
      </c>
      <c r="CF23" s="76">
        <f t="shared" si="41"/>
        <v>115782</v>
      </c>
      <c r="CG23" s="75">
        <f t="shared" si="42"/>
        <v>0</v>
      </c>
      <c r="CH23" s="75">
        <f t="shared" si="43"/>
        <v>0</v>
      </c>
      <c r="CI23" s="75">
        <f t="shared" si="44"/>
        <v>0</v>
      </c>
    </row>
    <row r="24" spans="1:87" s="50" customFormat="1" ht="12" customHeight="1">
      <c r="A24" s="53" t="s">
        <v>120</v>
      </c>
      <c r="B24" s="54" t="s">
        <v>171</v>
      </c>
      <c r="C24" s="53" t="s">
        <v>172</v>
      </c>
      <c r="D24" s="75">
        <f t="shared" si="3"/>
        <v>64533</v>
      </c>
      <c r="E24" s="75">
        <f t="shared" si="4"/>
        <v>64533</v>
      </c>
      <c r="F24" s="75">
        <v>0</v>
      </c>
      <c r="G24" s="75">
        <v>0</v>
      </c>
      <c r="H24" s="75">
        <v>64533</v>
      </c>
      <c r="I24" s="75">
        <v>0</v>
      </c>
      <c r="J24" s="75">
        <v>0</v>
      </c>
      <c r="K24" s="76">
        <v>0</v>
      </c>
      <c r="L24" s="75">
        <f t="shared" si="5"/>
        <v>51135</v>
      </c>
      <c r="M24" s="75">
        <f t="shared" si="6"/>
        <v>3332</v>
      </c>
      <c r="N24" s="75">
        <v>3332</v>
      </c>
      <c r="O24" s="75">
        <v>0</v>
      </c>
      <c r="P24" s="75">
        <v>0</v>
      </c>
      <c r="Q24" s="75"/>
      <c r="R24" s="75">
        <f t="shared" si="7"/>
        <v>13358</v>
      </c>
      <c r="S24" s="75">
        <v>1021</v>
      </c>
      <c r="T24" s="75">
        <v>0</v>
      </c>
      <c r="U24" s="75">
        <v>12337</v>
      </c>
      <c r="V24" s="75">
        <v>0</v>
      </c>
      <c r="W24" s="75">
        <f t="shared" si="8"/>
        <v>34445</v>
      </c>
      <c r="X24" s="75">
        <v>23648</v>
      </c>
      <c r="Y24" s="75">
        <v>0</v>
      </c>
      <c r="Z24" s="75">
        <v>10797</v>
      </c>
      <c r="AA24" s="75">
        <v>0</v>
      </c>
      <c r="AB24" s="76">
        <v>126081</v>
      </c>
      <c r="AC24" s="75">
        <v>0</v>
      </c>
      <c r="AD24" s="75">
        <v>14405</v>
      </c>
      <c r="AE24" s="75">
        <f t="shared" si="9"/>
        <v>130073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2"/>
        <v>51169</v>
      </c>
      <c r="AO24" s="75">
        <f t="shared" si="13"/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4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f t="shared" si="15"/>
        <v>51169</v>
      </c>
      <c r="AZ24" s="75">
        <v>0</v>
      </c>
      <c r="BA24" s="75">
        <v>51169</v>
      </c>
      <c r="BB24" s="75">
        <v>0</v>
      </c>
      <c r="BC24" s="75">
        <v>0</v>
      </c>
      <c r="BD24" s="76">
        <v>0</v>
      </c>
      <c r="BE24" s="75">
        <v>0</v>
      </c>
      <c r="BF24" s="75">
        <v>1422</v>
      </c>
      <c r="BG24" s="75">
        <f t="shared" si="16"/>
        <v>52591</v>
      </c>
      <c r="BH24" s="75">
        <f t="shared" si="17"/>
        <v>64533</v>
      </c>
      <c r="BI24" s="75">
        <f t="shared" si="18"/>
        <v>64533</v>
      </c>
      <c r="BJ24" s="75">
        <f t="shared" si="19"/>
        <v>0</v>
      </c>
      <c r="BK24" s="75">
        <f t="shared" si="20"/>
        <v>0</v>
      </c>
      <c r="BL24" s="75">
        <f t="shared" si="21"/>
        <v>64533</v>
      </c>
      <c r="BM24" s="75">
        <f t="shared" si="22"/>
        <v>0</v>
      </c>
      <c r="BN24" s="75">
        <f t="shared" si="23"/>
        <v>0</v>
      </c>
      <c r="BO24" s="76">
        <f t="shared" si="24"/>
        <v>0</v>
      </c>
      <c r="BP24" s="75">
        <f t="shared" si="25"/>
        <v>102304</v>
      </c>
      <c r="BQ24" s="75">
        <f t="shared" si="26"/>
        <v>3332</v>
      </c>
      <c r="BR24" s="75">
        <f t="shared" si="27"/>
        <v>3332</v>
      </c>
      <c r="BS24" s="75">
        <f t="shared" si="28"/>
        <v>0</v>
      </c>
      <c r="BT24" s="75">
        <f t="shared" si="29"/>
        <v>0</v>
      </c>
      <c r="BU24" s="75">
        <f t="shared" si="30"/>
        <v>0</v>
      </c>
      <c r="BV24" s="75">
        <f t="shared" si="31"/>
        <v>13358</v>
      </c>
      <c r="BW24" s="75">
        <f t="shared" si="32"/>
        <v>1021</v>
      </c>
      <c r="BX24" s="75">
        <f t="shared" si="33"/>
        <v>0</v>
      </c>
      <c r="BY24" s="75">
        <f t="shared" si="34"/>
        <v>12337</v>
      </c>
      <c r="BZ24" s="75">
        <f t="shared" si="35"/>
        <v>0</v>
      </c>
      <c r="CA24" s="75">
        <f t="shared" si="36"/>
        <v>85614</v>
      </c>
      <c r="CB24" s="75">
        <f t="shared" si="37"/>
        <v>23648</v>
      </c>
      <c r="CC24" s="75">
        <f t="shared" si="38"/>
        <v>51169</v>
      </c>
      <c r="CD24" s="75">
        <f t="shared" si="39"/>
        <v>10797</v>
      </c>
      <c r="CE24" s="75">
        <f t="shared" si="40"/>
        <v>0</v>
      </c>
      <c r="CF24" s="76">
        <f t="shared" si="41"/>
        <v>126081</v>
      </c>
      <c r="CG24" s="75">
        <f t="shared" si="42"/>
        <v>0</v>
      </c>
      <c r="CH24" s="75">
        <f t="shared" si="43"/>
        <v>15827</v>
      </c>
      <c r="CI24" s="75">
        <f t="shared" si="44"/>
        <v>182664</v>
      </c>
    </row>
    <row r="25" spans="1:87" s="50" customFormat="1" ht="12" customHeight="1">
      <c r="A25" s="53" t="s">
        <v>120</v>
      </c>
      <c r="B25" s="54" t="s">
        <v>173</v>
      </c>
      <c r="C25" s="53" t="s">
        <v>174</v>
      </c>
      <c r="D25" s="75">
        <f t="shared" si="3"/>
        <v>0</v>
      </c>
      <c r="E25" s="75">
        <f t="shared" si="4"/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6">
        <v>0</v>
      </c>
      <c r="L25" s="75">
        <f t="shared" si="5"/>
        <v>10335</v>
      </c>
      <c r="M25" s="75">
        <f t="shared" si="6"/>
        <v>1965</v>
      </c>
      <c r="N25" s="75">
        <v>1965</v>
      </c>
      <c r="O25" s="75">
        <v>0</v>
      </c>
      <c r="P25" s="75">
        <v>0</v>
      </c>
      <c r="Q25" s="75">
        <v>0</v>
      </c>
      <c r="R25" s="75">
        <f t="shared" si="7"/>
        <v>0</v>
      </c>
      <c r="S25" s="75">
        <v>0</v>
      </c>
      <c r="T25" s="75">
        <v>0</v>
      </c>
      <c r="U25" s="75">
        <v>0</v>
      </c>
      <c r="V25" s="75">
        <v>0</v>
      </c>
      <c r="W25" s="75">
        <f t="shared" si="8"/>
        <v>8370</v>
      </c>
      <c r="X25" s="75">
        <v>8370</v>
      </c>
      <c r="Y25" s="75">
        <v>0</v>
      </c>
      <c r="Z25" s="75">
        <v>0</v>
      </c>
      <c r="AA25" s="75">
        <v>0</v>
      </c>
      <c r="AB25" s="76">
        <v>60872</v>
      </c>
      <c r="AC25" s="75">
        <v>0</v>
      </c>
      <c r="AD25" s="75">
        <v>0</v>
      </c>
      <c r="AE25" s="75">
        <f t="shared" si="9"/>
        <v>10335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252</v>
      </c>
      <c r="AO25" s="75">
        <f t="shared" si="13"/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4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 t="shared" si="15"/>
        <v>252</v>
      </c>
      <c r="AZ25" s="75">
        <v>0</v>
      </c>
      <c r="BA25" s="75">
        <v>0</v>
      </c>
      <c r="BB25" s="75">
        <v>0</v>
      </c>
      <c r="BC25" s="75">
        <v>252</v>
      </c>
      <c r="BD25" s="76">
        <v>0</v>
      </c>
      <c r="BE25" s="75">
        <v>0</v>
      </c>
      <c r="BF25" s="75">
        <v>10</v>
      </c>
      <c r="BG25" s="75">
        <f t="shared" si="16"/>
        <v>262</v>
      </c>
      <c r="BH25" s="75">
        <f t="shared" si="17"/>
        <v>0</v>
      </c>
      <c r="BI25" s="75">
        <f t="shared" si="18"/>
        <v>0</v>
      </c>
      <c r="BJ25" s="75">
        <f t="shared" si="19"/>
        <v>0</v>
      </c>
      <c r="BK25" s="75">
        <f t="shared" si="20"/>
        <v>0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0</v>
      </c>
      <c r="BP25" s="75">
        <f t="shared" si="25"/>
        <v>10587</v>
      </c>
      <c r="BQ25" s="75">
        <f t="shared" si="26"/>
        <v>1965</v>
      </c>
      <c r="BR25" s="75">
        <f t="shared" si="27"/>
        <v>1965</v>
      </c>
      <c r="BS25" s="75">
        <f t="shared" si="28"/>
        <v>0</v>
      </c>
      <c r="BT25" s="75">
        <f t="shared" si="29"/>
        <v>0</v>
      </c>
      <c r="BU25" s="75">
        <f t="shared" si="30"/>
        <v>0</v>
      </c>
      <c r="BV25" s="75">
        <f t="shared" si="31"/>
        <v>0</v>
      </c>
      <c r="BW25" s="75">
        <f t="shared" si="32"/>
        <v>0</v>
      </c>
      <c r="BX25" s="75">
        <f t="shared" si="33"/>
        <v>0</v>
      </c>
      <c r="BY25" s="75">
        <f t="shared" si="34"/>
        <v>0</v>
      </c>
      <c r="BZ25" s="75">
        <f t="shared" si="35"/>
        <v>0</v>
      </c>
      <c r="CA25" s="75">
        <f t="shared" si="36"/>
        <v>8622</v>
      </c>
      <c r="CB25" s="75">
        <f t="shared" si="37"/>
        <v>8370</v>
      </c>
      <c r="CC25" s="75">
        <f t="shared" si="38"/>
        <v>0</v>
      </c>
      <c r="CD25" s="75">
        <f t="shared" si="39"/>
        <v>0</v>
      </c>
      <c r="CE25" s="75">
        <f t="shared" si="40"/>
        <v>252</v>
      </c>
      <c r="CF25" s="76">
        <f t="shared" si="41"/>
        <v>60872</v>
      </c>
      <c r="CG25" s="75">
        <f t="shared" si="42"/>
        <v>0</v>
      </c>
      <c r="CH25" s="75">
        <f t="shared" si="43"/>
        <v>10</v>
      </c>
      <c r="CI25" s="75">
        <f t="shared" si="44"/>
        <v>10597</v>
      </c>
    </row>
    <row r="26" spans="1:87" s="50" customFormat="1" ht="12" customHeight="1">
      <c r="A26" s="53" t="s">
        <v>120</v>
      </c>
      <c r="B26" s="54" t="s">
        <v>175</v>
      </c>
      <c r="C26" s="53" t="s">
        <v>176</v>
      </c>
      <c r="D26" s="75">
        <f t="shared" si="3"/>
        <v>2100</v>
      </c>
      <c r="E26" s="75">
        <f t="shared" si="4"/>
        <v>0</v>
      </c>
      <c r="F26" s="75">
        <v>0</v>
      </c>
      <c r="G26" s="75">
        <v>0</v>
      </c>
      <c r="H26" s="75">
        <v>0</v>
      </c>
      <c r="I26" s="75">
        <v>0</v>
      </c>
      <c r="J26" s="75">
        <v>2100</v>
      </c>
      <c r="K26" s="76">
        <v>0</v>
      </c>
      <c r="L26" s="75">
        <f t="shared" si="5"/>
        <v>43825</v>
      </c>
      <c r="M26" s="75">
        <f t="shared" si="6"/>
        <v>19644</v>
      </c>
      <c r="N26" s="75">
        <v>16427</v>
      </c>
      <c r="O26" s="75">
        <v>921</v>
      </c>
      <c r="P26" s="75">
        <v>0</v>
      </c>
      <c r="Q26" s="75">
        <v>2296</v>
      </c>
      <c r="R26" s="75">
        <f t="shared" si="7"/>
        <v>24181</v>
      </c>
      <c r="S26" s="75">
        <v>24181</v>
      </c>
      <c r="T26" s="75">
        <v>0</v>
      </c>
      <c r="U26" s="75">
        <v>0</v>
      </c>
      <c r="V26" s="75">
        <v>0</v>
      </c>
      <c r="W26" s="75">
        <f t="shared" si="8"/>
        <v>0</v>
      </c>
      <c r="X26" s="75">
        <v>0</v>
      </c>
      <c r="Y26" s="75">
        <v>0</v>
      </c>
      <c r="Z26" s="75">
        <v>0</v>
      </c>
      <c r="AA26" s="75">
        <v>0</v>
      </c>
      <c r="AB26" s="76">
        <v>98057</v>
      </c>
      <c r="AC26" s="75">
        <v>0</v>
      </c>
      <c r="AD26" s="75">
        <v>0</v>
      </c>
      <c r="AE26" s="75">
        <f t="shared" si="9"/>
        <v>45925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33706</v>
      </c>
      <c r="AO26" s="75">
        <f t="shared" si="13"/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4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f t="shared" si="15"/>
        <v>33706</v>
      </c>
      <c r="AZ26" s="75">
        <v>0</v>
      </c>
      <c r="BA26" s="75">
        <v>0</v>
      </c>
      <c r="BB26" s="75">
        <v>0</v>
      </c>
      <c r="BC26" s="75">
        <v>33706</v>
      </c>
      <c r="BD26" s="76">
        <v>0</v>
      </c>
      <c r="BE26" s="75">
        <v>0</v>
      </c>
      <c r="BF26" s="75">
        <v>0</v>
      </c>
      <c r="BG26" s="75">
        <f t="shared" si="16"/>
        <v>33706</v>
      </c>
      <c r="BH26" s="75">
        <f t="shared" si="17"/>
        <v>2100</v>
      </c>
      <c r="BI26" s="75">
        <f t="shared" si="18"/>
        <v>0</v>
      </c>
      <c r="BJ26" s="75">
        <f t="shared" si="19"/>
        <v>0</v>
      </c>
      <c r="BK26" s="75">
        <f t="shared" si="20"/>
        <v>0</v>
      </c>
      <c r="BL26" s="75">
        <f t="shared" si="21"/>
        <v>0</v>
      </c>
      <c r="BM26" s="75">
        <f t="shared" si="22"/>
        <v>0</v>
      </c>
      <c r="BN26" s="75">
        <f t="shared" si="23"/>
        <v>2100</v>
      </c>
      <c r="BO26" s="76">
        <f t="shared" si="24"/>
        <v>0</v>
      </c>
      <c r="BP26" s="75">
        <f t="shared" si="25"/>
        <v>77531</v>
      </c>
      <c r="BQ26" s="75">
        <f t="shared" si="26"/>
        <v>19644</v>
      </c>
      <c r="BR26" s="75">
        <f t="shared" si="27"/>
        <v>16427</v>
      </c>
      <c r="BS26" s="75">
        <f t="shared" si="28"/>
        <v>921</v>
      </c>
      <c r="BT26" s="75">
        <f t="shared" si="29"/>
        <v>0</v>
      </c>
      <c r="BU26" s="75">
        <f t="shared" si="30"/>
        <v>2296</v>
      </c>
      <c r="BV26" s="75">
        <f t="shared" si="31"/>
        <v>24181</v>
      </c>
      <c r="BW26" s="75">
        <f t="shared" si="32"/>
        <v>24181</v>
      </c>
      <c r="BX26" s="75">
        <f t="shared" si="33"/>
        <v>0</v>
      </c>
      <c r="BY26" s="75">
        <f t="shared" si="34"/>
        <v>0</v>
      </c>
      <c r="BZ26" s="75">
        <f t="shared" si="35"/>
        <v>0</v>
      </c>
      <c r="CA26" s="75">
        <f t="shared" si="36"/>
        <v>33706</v>
      </c>
      <c r="CB26" s="75">
        <f t="shared" si="37"/>
        <v>0</v>
      </c>
      <c r="CC26" s="75">
        <f t="shared" si="38"/>
        <v>0</v>
      </c>
      <c r="CD26" s="75">
        <f t="shared" si="39"/>
        <v>0</v>
      </c>
      <c r="CE26" s="75">
        <f t="shared" si="40"/>
        <v>33706</v>
      </c>
      <c r="CF26" s="76">
        <f t="shared" si="41"/>
        <v>98057</v>
      </c>
      <c r="CG26" s="75">
        <f t="shared" si="42"/>
        <v>0</v>
      </c>
      <c r="CH26" s="75">
        <f t="shared" si="43"/>
        <v>0</v>
      </c>
      <c r="CI26" s="75">
        <f t="shared" si="44"/>
        <v>79631</v>
      </c>
    </row>
    <row r="27" spans="1:87" s="50" customFormat="1" ht="12" customHeight="1">
      <c r="A27" s="53" t="s">
        <v>120</v>
      </c>
      <c r="B27" s="54" t="s">
        <v>177</v>
      </c>
      <c r="C27" s="53" t="s">
        <v>178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f t="shared" si="5"/>
        <v>29360</v>
      </c>
      <c r="M27" s="75">
        <f t="shared" si="6"/>
        <v>23840</v>
      </c>
      <c r="N27" s="75">
        <v>1440</v>
      </c>
      <c r="O27" s="75">
        <v>0</v>
      </c>
      <c r="P27" s="75">
        <v>17400</v>
      </c>
      <c r="Q27" s="75">
        <v>5000</v>
      </c>
      <c r="R27" s="75">
        <f t="shared" si="7"/>
        <v>0</v>
      </c>
      <c r="S27" s="75">
        <v>0</v>
      </c>
      <c r="T27" s="75">
        <v>0</v>
      </c>
      <c r="U27" s="75">
        <v>0</v>
      </c>
      <c r="V27" s="75">
        <v>0</v>
      </c>
      <c r="W27" s="75">
        <f t="shared" si="8"/>
        <v>5520</v>
      </c>
      <c r="X27" s="75">
        <v>5520</v>
      </c>
      <c r="Y27" s="75">
        <v>0</v>
      </c>
      <c r="Z27" s="75">
        <v>0</v>
      </c>
      <c r="AA27" s="75">
        <v>0</v>
      </c>
      <c r="AB27" s="76">
        <v>0</v>
      </c>
      <c r="AC27" s="75">
        <v>0</v>
      </c>
      <c r="AD27" s="75">
        <v>18103</v>
      </c>
      <c r="AE27" s="75">
        <f t="shared" si="9"/>
        <v>47463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0</v>
      </c>
      <c r="AO27" s="75">
        <f t="shared" si="13"/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4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f t="shared" si="15"/>
        <v>0</v>
      </c>
      <c r="AZ27" s="75">
        <v>0</v>
      </c>
      <c r="BA27" s="75">
        <v>0</v>
      </c>
      <c r="BB27" s="75">
        <v>0</v>
      </c>
      <c r="BC27" s="75">
        <v>0</v>
      </c>
      <c r="BD27" s="76">
        <v>0</v>
      </c>
      <c r="BE27" s="75">
        <v>0</v>
      </c>
      <c r="BF27" s="75">
        <v>0</v>
      </c>
      <c r="BG27" s="75">
        <f t="shared" si="16"/>
        <v>0</v>
      </c>
      <c r="BH27" s="75">
        <f t="shared" si="17"/>
        <v>0</v>
      </c>
      <c r="BI27" s="75">
        <f t="shared" si="18"/>
        <v>0</v>
      </c>
      <c r="BJ27" s="75">
        <f t="shared" si="19"/>
        <v>0</v>
      </c>
      <c r="BK27" s="75">
        <f t="shared" si="20"/>
        <v>0</v>
      </c>
      <c r="BL27" s="75">
        <f t="shared" si="21"/>
        <v>0</v>
      </c>
      <c r="BM27" s="75">
        <f t="shared" si="22"/>
        <v>0</v>
      </c>
      <c r="BN27" s="75">
        <f t="shared" si="23"/>
        <v>0</v>
      </c>
      <c r="BO27" s="76">
        <f t="shared" si="24"/>
        <v>0</v>
      </c>
      <c r="BP27" s="75">
        <f t="shared" si="25"/>
        <v>29360</v>
      </c>
      <c r="BQ27" s="75">
        <f t="shared" si="26"/>
        <v>23840</v>
      </c>
      <c r="BR27" s="75">
        <f t="shared" si="27"/>
        <v>1440</v>
      </c>
      <c r="BS27" s="75">
        <f t="shared" si="28"/>
        <v>0</v>
      </c>
      <c r="BT27" s="75">
        <f t="shared" si="29"/>
        <v>17400</v>
      </c>
      <c r="BU27" s="75">
        <f t="shared" si="30"/>
        <v>5000</v>
      </c>
      <c r="BV27" s="75">
        <f t="shared" si="31"/>
        <v>0</v>
      </c>
      <c r="BW27" s="75">
        <f t="shared" si="32"/>
        <v>0</v>
      </c>
      <c r="BX27" s="75">
        <f t="shared" si="33"/>
        <v>0</v>
      </c>
      <c r="BY27" s="75">
        <f t="shared" si="34"/>
        <v>0</v>
      </c>
      <c r="BZ27" s="75">
        <f t="shared" si="35"/>
        <v>0</v>
      </c>
      <c r="CA27" s="75">
        <f t="shared" si="36"/>
        <v>5520</v>
      </c>
      <c r="CB27" s="75">
        <f t="shared" si="37"/>
        <v>5520</v>
      </c>
      <c r="CC27" s="75">
        <f t="shared" si="38"/>
        <v>0</v>
      </c>
      <c r="CD27" s="75">
        <f t="shared" si="39"/>
        <v>0</v>
      </c>
      <c r="CE27" s="75">
        <f t="shared" si="40"/>
        <v>0</v>
      </c>
      <c r="CF27" s="76">
        <f t="shared" si="41"/>
        <v>0</v>
      </c>
      <c r="CG27" s="75">
        <f t="shared" si="42"/>
        <v>0</v>
      </c>
      <c r="CH27" s="75">
        <f t="shared" si="43"/>
        <v>18103</v>
      </c>
      <c r="CI27" s="75">
        <f t="shared" si="44"/>
        <v>47463</v>
      </c>
    </row>
    <row r="28" spans="1:87" s="50" customFormat="1" ht="12" customHeight="1">
      <c r="A28" s="53" t="s">
        <v>120</v>
      </c>
      <c r="B28" s="54" t="s">
        <v>179</v>
      </c>
      <c r="C28" s="53" t="s">
        <v>180</v>
      </c>
      <c r="D28" s="75">
        <f t="shared" si="3"/>
        <v>0</v>
      </c>
      <c r="E28" s="75">
        <f t="shared" si="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5">
        <f t="shared" si="5"/>
        <v>109615</v>
      </c>
      <c r="M28" s="75">
        <f t="shared" si="6"/>
        <v>10832</v>
      </c>
      <c r="N28" s="75">
        <v>10832</v>
      </c>
      <c r="O28" s="75">
        <v>0</v>
      </c>
      <c r="P28" s="75">
        <v>0</v>
      </c>
      <c r="Q28" s="75">
        <v>0</v>
      </c>
      <c r="R28" s="75">
        <f t="shared" si="7"/>
        <v>98783</v>
      </c>
      <c r="S28" s="75">
        <v>94024</v>
      </c>
      <c r="T28" s="75">
        <v>0</v>
      </c>
      <c r="U28" s="75">
        <v>4759</v>
      </c>
      <c r="V28" s="75">
        <v>0</v>
      </c>
      <c r="W28" s="75">
        <f t="shared" si="8"/>
        <v>0</v>
      </c>
      <c r="X28" s="75">
        <v>0</v>
      </c>
      <c r="Y28" s="75">
        <v>0</v>
      </c>
      <c r="Z28" s="75">
        <v>0</v>
      </c>
      <c r="AA28" s="75">
        <v>0</v>
      </c>
      <c r="AB28" s="76">
        <v>197767</v>
      </c>
      <c r="AC28" s="75">
        <v>0</v>
      </c>
      <c r="AD28" s="75">
        <v>0</v>
      </c>
      <c r="AE28" s="75">
        <f t="shared" si="9"/>
        <v>109615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0</v>
      </c>
      <c r="AO28" s="75">
        <f t="shared" si="13"/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4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f t="shared" si="15"/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35826</v>
      </c>
      <c r="BE28" s="75">
        <v>0</v>
      </c>
      <c r="BF28" s="75">
        <v>0</v>
      </c>
      <c r="BG28" s="75">
        <f t="shared" si="16"/>
        <v>0</v>
      </c>
      <c r="BH28" s="75">
        <f t="shared" si="17"/>
        <v>0</v>
      </c>
      <c r="BI28" s="75">
        <f t="shared" si="18"/>
        <v>0</v>
      </c>
      <c r="BJ28" s="75">
        <f t="shared" si="19"/>
        <v>0</v>
      </c>
      <c r="BK28" s="75">
        <f t="shared" si="20"/>
        <v>0</v>
      </c>
      <c r="BL28" s="75">
        <f t="shared" si="21"/>
        <v>0</v>
      </c>
      <c r="BM28" s="75">
        <f t="shared" si="22"/>
        <v>0</v>
      </c>
      <c r="BN28" s="75">
        <f t="shared" si="23"/>
        <v>0</v>
      </c>
      <c r="BO28" s="76">
        <f t="shared" si="24"/>
        <v>0</v>
      </c>
      <c r="BP28" s="75">
        <f t="shared" si="25"/>
        <v>109615</v>
      </c>
      <c r="BQ28" s="75">
        <f t="shared" si="26"/>
        <v>10832</v>
      </c>
      <c r="BR28" s="75">
        <f t="shared" si="27"/>
        <v>10832</v>
      </c>
      <c r="BS28" s="75">
        <f t="shared" si="28"/>
        <v>0</v>
      </c>
      <c r="BT28" s="75">
        <f t="shared" si="29"/>
        <v>0</v>
      </c>
      <c r="BU28" s="75">
        <f t="shared" si="30"/>
        <v>0</v>
      </c>
      <c r="BV28" s="75">
        <f t="shared" si="31"/>
        <v>98783</v>
      </c>
      <c r="BW28" s="75">
        <f t="shared" si="32"/>
        <v>94024</v>
      </c>
      <c r="BX28" s="75">
        <f t="shared" si="33"/>
        <v>0</v>
      </c>
      <c r="BY28" s="75">
        <f t="shared" si="34"/>
        <v>4759</v>
      </c>
      <c r="BZ28" s="75">
        <f t="shared" si="35"/>
        <v>0</v>
      </c>
      <c r="CA28" s="75">
        <f t="shared" si="36"/>
        <v>0</v>
      </c>
      <c r="CB28" s="75">
        <f t="shared" si="37"/>
        <v>0</v>
      </c>
      <c r="CC28" s="75">
        <f t="shared" si="38"/>
        <v>0</v>
      </c>
      <c r="CD28" s="75">
        <f t="shared" si="39"/>
        <v>0</v>
      </c>
      <c r="CE28" s="75">
        <f t="shared" si="40"/>
        <v>0</v>
      </c>
      <c r="CF28" s="76">
        <f t="shared" si="41"/>
        <v>233593</v>
      </c>
      <c r="CG28" s="75">
        <f t="shared" si="42"/>
        <v>0</v>
      </c>
      <c r="CH28" s="75">
        <f t="shared" si="43"/>
        <v>0</v>
      </c>
      <c r="CI28" s="75">
        <f t="shared" si="44"/>
        <v>109615</v>
      </c>
    </row>
    <row r="29" spans="1:87" s="50" customFormat="1" ht="12" customHeight="1">
      <c r="A29" s="53" t="s">
        <v>120</v>
      </c>
      <c r="B29" s="54" t="s">
        <v>181</v>
      </c>
      <c r="C29" s="53" t="s">
        <v>182</v>
      </c>
      <c r="D29" s="75">
        <f t="shared" si="3"/>
        <v>0</v>
      </c>
      <c r="E29" s="75">
        <f t="shared" si="4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6">
        <v>0</v>
      </c>
      <c r="L29" s="75">
        <f t="shared" si="5"/>
        <v>28667</v>
      </c>
      <c r="M29" s="75">
        <f t="shared" si="6"/>
        <v>0</v>
      </c>
      <c r="N29" s="75">
        <v>0</v>
      </c>
      <c r="O29" s="75">
        <v>0</v>
      </c>
      <c r="P29" s="75">
        <v>0</v>
      </c>
      <c r="Q29" s="75">
        <v>0</v>
      </c>
      <c r="R29" s="75">
        <f t="shared" si="7"/>
        <v>0</v>
      </c>
      <c r="S29" s="75">
        <v>0</v>
      </c>
      <c r="T29" s="75">
        <v>0</v>
      </c>
      <c r="U29" s="75">
        <v>0</v>
      </c>
      <c r="V29" s="75">
        <v>0</v>
      </c>
      <c r="W29" s="75">
        <f t="shared" si="8"/>
        <v>28667</v>
      </c>
      <c r="X29" s="75">
        <v>27088</v>
      </c>
      <c r="Y29" s="75">
        <v>0</v>
      </c>
      <c r="Z29" s="75">
        <v>0</v>
      </c>
      <c r="AA29" s="75">
        <v>1579</v>
      </c>
      <c r="AB29" s="76">
        <v>94663</v>
      </c>
      <c r="AC29" s="75">
        <v>0</v>
      </c>
      <c r="AD29" s="75">
        <v>0</v>
      </c>
      <c r="AE29" s="75">
        <f t="shared" si="9"/>
        <v>28667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0</v>
      </c>
      <c r="AO29" s="75">
        <f t="shared" si="13"/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4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f t="shared" si="15"/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2515</v>
      </c>
      <c r="BE29" s="75">
        <v>0</v>
      </c>
      <c r="BF29" s="75">
        <v>0</v>
      </c>
      <c r="BG29" s="75">
        <f t="shared" si="16"/>
        <v>0</v>
      </c>
      <c r="BH29" s="75">
        <f t="shared" si="17"/>
        <v>0</v>
      </c>
      <c r="BI29" s="75">
        <f t="shared" si="18"/>
        <v>0</v>
      </c>
      <c r="BJ29" s="75">
        <f t="shared" si="19"/>
        <v>0</v>
      </c>
      <c r="BK29" s="75">
        <f t="shared" si="20"/>
        <v>0</v>
      </c>
      <c r="BL29" s="75">
        <f t="shared" si="21"/>
        <v>0</v>
      </c>
      <c r="BM29" s="75">
        <f t="shared" si="22"/>
        <v>0</v>
      </c>
      <c r="BN29" s="75">
        <f t="shared" si="23"/>
        <v>0</v>
      </c>
      <c r="BO29" s="76">
        <f t="shared" si="24"/>
        <v>0</v>
      </c>
      <c r="BP29" s="75">
        <f t="shared" si="25"/>
        <v>28667</v>
      </c>
      <c r="BQ29" s="75">
        <f t="shared" si="26"/>
        <v>0</v>
      </c>
      <c r="BR29" s="75">
        <f t="shared" si="27"/>
        <v>0</v>
      </c>
      <c r="BS29" s="75">
        <f t="shared" si="28"/>
        <v>0</v>
      </c>
      <c r="BT29" s="75">
        <f t="shared" si="29"/>
        <v>0</v>
      </c>
      <c r="BU29" s="75">
        <f t="shared" si="30"/>
        <v>0</v>
      </c>
      <c r="BV29" s="75">
        <f t="shared" si="31"/>
        <v>0</v>
      </c>
      <c r="BW29" s="75">
        <f t="shared" si="32"/>
        <v>0</v>
      </c>
      <c r="BX29" s="75">
        <f t="shared" si="33"/>
        <v>0</v>
      </c>
      <c r="BY29" s="75">
        <f t="shared" si="34"/>
        <v>0</v>
      </c>
      <c r="BZ29" s="75">
        <f t="shared" si="35"/>
        <v>0</v>
      </c>
      <c r="CA29" s="75">
        <f t="shared" si="36"/>
        <v>28667</v>
      </c>
      <c r="CB29" s="75">
        <f t="shared" si="37"/>
        <v>27088</v>
      </c>
      <c r="CC29" s="75">
        <f t="shared" si="38"/>
        <v>0</v>
      </c>
      <c r="CD29" s="75">
        <f t="shared" si="39"/>
        <v>0</v>
      </c>
      <c r="CE29" s="75">
        <f t="shared" si="40"/>
        <v>1579</v>
      </c>
      <c r="CF29" s="76">
        <f t="shared" si="41"/>
        <v>97178</v>
      </c>
      <c r="CG29" s="75">
        <f t="shared" si="42"/>
        <v>0</v>
      </c>
      <c r="CH29" s="75">
        <f t="shared" si="43"/>
        <v>0</v>
      </c>
      <c r="CI29" s="75">
        <f t="shared" si="44"/>
        <v>28667</v>
      </c>
    </row>
    <row r="30" spans="1:87" s="50" customFormat="1" ht="12" customHeight="1">
      <c r="A30" s="53" t="s">
        <v>120</v>
      </c>
      <c r="B30" s="54" t="s">
        <v>183</v>
      </c>
      <c r="C30" s="53" t="s">
        <v>184</v>
      </c>
      <c r="D30" s="75">
        <f t="shared" si="3"/>
        <v>0</v>
      </c>
      <c r="E30" s="75">
        <f t="shared" si="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  <c r="L30" s="75">
        <f t="shared" si="5"/>
        <v>131897</v>
      </c>
      <c r="M30" s="75">
        <f t="shared" si="6"/>
        <v>7503</v>
      </c>
      <c r="N30" s="75">
        <v>7503</v>
      </c>
      <c r="O30" s="75">
        <v>0</v>
      </c>
      <c r="P30" s="75">
        <v>0</v>
      </c>
      <c r="Q30" s="75">
        <v>0</v>
      </c>
      <c r="R30" s="75">
        <f t="shared" si="7"/>
        <v>0</v>
      </c>
      <c r="S30" s="75">
        <v>0</v>
      </c>
      <c r="T30" s="75">
        <v>0</v>
      </c>
      <c r="U30" s="75">
        <v>0</v>
      </c>
      <c r="V30" s="75">
        <v>7806</v>
      </c>
      <c r="W30" s="75">
        <f t="shared" si="8"/>
        <v>116588</v>
      </c>
      <c r="X30" s="75">
        <v>104858</v>
      </c>
      <c r="Y30" s="75">
        <v>11730</v>
      </c>
      <c r="Z30" s="75">
        <v>0</v>
      </c>
      <c r="AA30" s="75">
        <v>0</v>
      </c>
      <c r="AB30" s="76">
        <v>180705</v>
      </c>
      <c r="AC30" s="75">
        <v>0</v>
      </c>
      <c r="AD30" s="75">
        <v>0</v>
      </c>
      <c r="AE30" s="75">
        <f t="shared" si="9"/>
        <v>131897</v>
      </c>
      <c r="AF30" s="75">
        <f t="shared" si="10"/>
        <v>0</v>
      </c>
      <c r="AG30" s="75">
        <f t="shared" si="11"/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6">
        <v>0</v>
      </c>
      <c r="AN30" s="75">
        <f t="shared" si="12"/>
        <v>4535</v>
      </c>
      <c r="AO30" s="75">
        <f t="shared" si="13"/>
        <v>4535</v>
      </c>
      <c r="AP30" s="75">
        <v>4535</v>
      </c>
      <c r="AQ30" s="75">
        <v>0</v>
      </c>
      <c r="AR30" s="75">
        <v>0</v>
      </c>
      <c r="AS30" s="75">
        <v>0</v>
      </c>
      <c r="AT30" s="75">
        <f t="shared" si="14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f t="shared" si="15"/>
        <v>0</v>
      </c>
      <c r="AZ30" s="75">
        <v>0</v>
      </c>
      <c r="BA30" s="75">
        <v>0</v>
      </c>
      <c r="BB30" s="75">
        <v>0</v>
      </c>
      <c r="BC30" s="75">
        <v>0</v>
      </c>
      <c r="BD30" s="76">
        <v>15111</v>
      </c>
      <c r="BE30" s="75">
        <v>0</v>
      </c>
      <c r="BF30" s="75">
        <v>0</v>
      </c>
      <c r="BG30" s="75">
        <f t="shared" si="16"/>
        <v>4535</v>
      </c>
      <c r="BH30" s="75">
        <f t="shared" si="17"/>
        <v>0</v>
      </c>
      <c r="BI30" s="75">
        <f t="shared" si="18"/>
        <v>0</v>
      </c>
      <c r="BJ30" s="75">
        <f t="shared" si="19"/>
        <v>0</v>
      </c>
      <c r="BK30" s="75">
        <f t="shared" si="20"/>
        <v>0</v>
      </c>
      <c r="BL30" s="75">
        <f t="shared" si="21"/>
        <v>0</v>
      </c>
      <c r="BM30" s="75">
        <f t="shared" si="22"/>
        <v>0</v>
      </c>
      <c r="BN30" s="75">
        <f t="shared" si="23"/>
        <v>0</v>
      </c>
      <c r="BO30" s="76">
        <f t="shared" si="24"/>
        <v>0</v>
      </c>
      <c r="BP30" s="75">
        <f t="shared" si="25"/>
        <v>136432</v>
      </c>
      <c r="BQ30" s="75">
        <f t="shared" si="26"/>
        <v>12038</v>
      </c>
      <c r="BR30" s="75">
        <f t="shared" si="27"/>
        <v>12038</v>
      </c>
      <c r="BS30" s="75">
        <f t="shared" si="28"/>
        <v>0</v>
      </c>
      <c r="BT30" s="75">
        <f t="shared" si="29"/>
        <v>0</v>
      </c>
      <c r="BU30" s="75">
        <f t="shared" si="30"/>
        <v>0</v>
      </c>
      <c r="BV30" s="75">
        <f t="shared" si="31"/>
        <v>0</v>
      </c>
      <c r="BW30" s="75">
        <f t="shared" si="32"/>
        <v>0</v>
      </c>
      <c r="BX30" s="75">
        <f t="shared" si="33"/>
        <v>0</v>
      </c>
      <c r="BY30" s="75">
        <f t="shared" si="34"/>
        <v>0</v>
      </c>
      <c r="BZ30" s="75">
        <f t="shared" si="35"/>
        <v>7806</v>
      </c>
      <c r="CA30" s="75">
        <f t="shared" si="36"/>
        <v>116588</v>
      </c>
      <c r="CB30" s="75">
        <f t="shared" si="37"/>
        <v>104858</v>
      </c>
      <c r="CC30" s="75">
        <f t="shared" si="38"/>
        <v>11730</v>
      </c>
      <c r="CD30" s="75">
        <f t="shared" si="39"/>
        <v>0</v>
      </c>
      <c r="CE30" s="75">
        <f t="shared" si="40"/>
        <v>0</v>
      </c>
      <c r="CF30" s="76">
        <f t="shared" si="41"/>
        <v>195816</v>
      </c>
      <c r="CG30" s="75">
        <f t="shared" si="42"/>
        <v>0</v>
      </c>
      <c r="CH30" s="75">
        <f t="shared" si="43"/>
        <v>0</v>
      </c>
      <c r="CI30" s="75">
        <f t="shared" si="44"/>
        <v>136432</v>
      </c>
    </row>
    <row r="31" spans="1:87" s="50" customFormat="1" ht="12" customHeight="1">
      <c r="A31" s="53" t="s">
        <v>120</v>
      </c>
      <c r="B31" s="54" t="s">
        <v>185</v>
      </c>
      <c r="C31" s="53" t="s">
        <v>186</v>
      </c>
      <c r="D31" s="75">
        <f t="shared" si="3"/>
        <v>0</v>
      </c>
      <c r="E31" s="75">
        <f t="shared" si="4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83341</v>
      </c>
      <c r="M31" s="75">
        <f t="shared" si="6"/>
        <v>35828</v>
      </c>
      <c r="N31" s="75">
        <v>35828</v>
      </c>
      <c r="O31" s="75">
        <v>0</v>
      </c>
      <c r="P31" s="75">
        <v>0</v>
      </c>
      <c r="Q31" s="75">
        <v>0</v>
      </c>
      <c r="R31" s="75">
        <f t="shared" si="7"/>
        <v>42354</v>
      </c>
      <c r="S31" s="75">
        <v>42354</v>
      </c>
      <c r="T31" s="75">
        <v>0</v>
      </c>
      <c r="U31" s="75">
        <v>0</v>
      </c>
      <c r="V31" s="75">
        <v>0</v>
      </c>
      <c r="W31" s="75">
        <f t="shared" si="8"/>
        <v>5159</v>
      </c>
      <c r="X31" s="75">
        <v>0</v>
      </c>
      <c r="Y31" s="75">
        <v>0</v>
      </c>
      <c r="Z31" s="75">
        <v>0</v>
      </c>
      <c r="AA31" s="75">
        <v>5159</v>
      </c>
      <c r="AB31" s="76">
        <v>207341</v>
      </c>
      <c r="AC31" s="75">
        <v>0</v>
      </c>
      <c r="AD31" s="75">
        <v>0</v>
      </c>
      <c r="AE31" s="75">
        <f t="shared" si="9"/>
        <v>83341</v>
      </c>
      <c r="AF31" s="75">
        <f t="shared" si="10"/>
        <v>0</v>
      </c>
      <c r="AG31" s="75">
        <f t="shared" si="11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0</v>
      </c>
      <c r="AO31" s="75">
        <f t="shared" si="13"/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4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f t="shared" si="15"/>
        <v>0</v>
      </c>
      <c r="AZ31" s="75">
        <v>0</v>
      </c>
      <c r="BA31" s="75">
        <v>0</v>
      </c>
      <c r="BB31" s="75">
        <v>0</v>
      </c>
      <c r="BC31" s="75">
        <v>0</v>
      </c>
      <c r="BD31" s="76">
        <v>33473</v>
      </c>
      <c r="BE31" s="75">
        <v>0</v>
      </c>
      <c r="BF31" s="75">
        <v>0</v>
      </c>
      <c r="BG31" s="75">
        <f t="shared" si="16"/>
        <v>0</v>
      </c>
      <c r="BH31" s="75">
        <f t="shared" si="17"/>
        <v>0</v>
      </c>
      <c r="BI31" s="75">
        <f t="shared" si="18"/>
        <v>0</v>
      </c>
      <c r="BJ31" s="75">
        <f t="shared" si="19"/>
        <v>0</v>
      </c>
      <c r="BK31" s="75">
        <f t="shared" si="20"/>
        <v>0</v>
      </c>
      <c r="BL31" s="75">
        <f t="shared" si="21"/>
        <v>0</v>
      </c>
      <c r="BM31" s="75">
        <f t="shared" si="22"/>
        <v>0</v>
      </c>
      <c r="BN31" s="75">
        <f t="shared" si="23"/>
        <v>0</v>
      </c>
      <c r="BO31" s="76">
        <f t="shared" si="24"/>
        <v>0</v>
      </c>
      <c r="BP31" s="75">
        <f t="shared" si="25"/>
        <v>83341</v>
      </c>
      <c r="BQ31" s="75">
        <f t="shared" si="26"/>
        <v>35828</v>
      </c>
      <c r="BR31" s="75">
        <f t="shared" si="27"/>
        <v>35828</v>
      </c>
      <c r="BS31" s="75">
        <f t="shared" si="28"/>
        <v>0</v>
      </c>
      <c r="BT31" s="75">
        <f t="shared" si="29"/>
        <v>0</v>
      </c>
      <c r="BU31" s="75">
        <f t="shared" si="30"/>
        <v>0</v>
      </c>
      <c r="BV31" s="75">
        <f t="shared" si="31"/>
        <v>42354</v>
      </c>
      <c r="BW31" s="75">
        <f t="shared" si="32"/>
        <v>42354</v>
      </c>
      <c r="BX31" s="75">
        <f t="shared" si="33"/>
        <v>0</v>
      </c>
      <c r="BY31" s="75">
        <f t="shared" si="34"/>
        <v>0</v>
      </c>
      <c r="BZ31" s="75">
        <f t="shared" si="35"/>
        <v>0</v>
      </c>
      <c r="CA31" s="75">
        <f t="shared" si="36"/>
        <v>5159</v>
      </c>
      <c r="CB31" s="75">
        <f t="shared" si="37"/>
        <v>0</v>
      </c>
      <c r="CC31" s="75">
        <f t="shared" si="38"/>
        <v>0</v>
      </c>
      <c r="CD31" s="75">
        <f t="shared" si="39"/>
        <v>0</v>
      </c>
      <c r="CE31" s="75">
        <f t="shared" si="40"/>
        <v>5159</v>
      </c>
      <c r="CF31" s="76">
        <f t="shared" si="41"/>
        <v>240814</v>
      </c>
      <c r="CG31" s="75">
        <f t="shared" si="42"/>
        <v>0</v>
      </c>
      <c r="CH31" s="75">
        <f t="shared" si="43"/>
        <v>0</v>
      </c>
      <c r="CI31" s="75">
        <f t="shared" si="44"/>
        <v>83341</v>
      </c>
    </row>
    <row r="32" spans="1:87" s="50" customFormat="1" ht="12" customHeight="1">
      <c r="A32" s="53" t="s">
        <v>120</v>
      </c>
      <c r="B32" s="54" t="s">
        <v>187</v>
      </c>
      <c r="C32" s="53" t="s">
        <v>188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5"/>
        <v>43001</v>
      </c>
      <c r="M32" s="75">
        <f t="shared" si="6"/>
        <v>11269</v>
      </c>
      <c r="N32" s="75">
        <v>11269</v>
      </c>
      <c r="O32" s="75">
        <v>0</v>
      </c>
      <c r="P32" s="75">
        <v>0</v>
      </c>
      <c r="Q32" s="75">
        <v>0</v>
      </c>
      <c r="R32" s="75">
        <f t="shared" si="7"/>
        <v>0</v>
      </c>
      <c r="S32" s="75">
        <v>0</v>
      </c>
      <c r="T32" s="75">
        <v>0</v>
      </c>
      <c r="U32" s="75">
        <v>0</v>
      </c>
      <c r="V32" s="75">
        <v>0</v>
      </c>
      <c r="W32" s="75">
        <f t="shared" si="8"/>
        <v>31732</v>
      </c>
      <c r="X32" s="75">
        <v>31732</v>
      </c>
      <c r="Y32" s="75"/>
      <c r="Z32" s="75">
        <v>0</v>
      </c>
      <c r="AA32" s="75">
        <v>0</v>
      </c>
      <c r="AB32" s="76">
        <v>225521</v>
      </c>
      <c r="AC32" s="75">
        <v>0</v>
      </c>
      <c r="AD32" s="75">
        <v>0</v>
      </c>
      <c r="AE32" s="75">
        <f t="shared" si="9"/>
        <v>43001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2"/>
        <v>0</v>
      </c>
      <c r="AO32" s="75">
        <f t="shared" si="13"/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4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 t="shared" si="15"/>
        <v>0</v>
      </c>
      <c r="AZ32" s="75">
        <v>0</v>
      </c>
      <c r="BA32" s="75">
        <v>0</v>
      </c>
      <c r="BB32" s="75">
        <v>0</v>
      </c>
      <c r="BC32" s="75">
        <v>0</v>
      </c>
      <c r="BD32" s="76">
        <v>36408</v>
      </c>
      <c r="BE32" s="75">
        <v>0</v>
      </c>
      <c r="BF32" s="75">
        <v>0</v>
      </c>
      <c r="BG32" s="75">
        <f t="shared" si="16"/>
        <v>0</v>
      </c>
      <c r="BH32" s="75">
        <f t="shared" si="17"/>
        <v>0</v>
      </c>
      <c r="BI32" s="75">
        <f t="shared" si="18"/>
        <v>0</v>
      </c>
      <c r="BJ32" s="75">
        <f t="shared" si="19"/>
        <v>0</v>
      </c>
      <c r="BK32" s="75">
        <f t="shared" si="20"/>
        <v>0</v>
      </c>
      <c r="BL32" s="75">
        <f t="shared" si="21"/>
        <v>0</v>
      </c>
      <c r="BM32" s="75">
        <f t="shared" si="22"/>
        <v>0</v>
      </c>
      <c r="BN32" s="75">
        <f t="shared" si="23"/>
        <v>0</v>
      </c>
      <c r="BO32" s="76">
        <f t="shared" si="24"/>
        <v>0</v>
      </c>
      <c r="BP32" s="75">
        <f t="shared" si="25"/>
        <v>43001</v>
      </c>
      <c r="BQ32" s="75">
        <f t="shared" si="26"/>
        <v>11269</v>
      </c>
      <c r="BR32" s="75">
        <f t="shared" si="27"/>
        <v>11269</v>
      </c>
      <c r="BS32" s="75">
        <f t="shared" si="28"/>
        <v>0</v>
      </c>
      <c r="BT32" s="75">
        <f t="shared" si="29"/>
        <v>0</v>
      </c>
      <c r="BU32" s="75">
        <f t="shared" si="30"/>
        <v>0</v>
      </c>
      <c r="BV32" s="75">
        <f t="shared" si="31"/>
        <v>0</v>
      </c>
      <c r="BW32" s="75">
        <f t="shared" si="32"/>
        <v>0</v>
      </c>
      <c r="BX32" s="75">
        <f t="shared" si="33"/>
        <v>0</v>
      </c>
      <c r="BY32" s="75">
        <f t="shared" si="34"/>
        <v>0</v>
      </c>
      <c r="BZ32" s="75">
        <f t="shared" si="35"/>
        <v>0</v>
      </c>
      <c r="CA32" s="75">
        <f t="shared" si="36"/>
        <v>31732</v>
      </c>
      <c r="CB32" s="75">
        <f t="shared" si="37"/>
        <v>31732</v>
      </c>
      <c r="CC32" s="75">
        <f t="shared" si="38"/>
        <v>0</v>
      </c>
      <c r="CD32" s="75">
        <f t="shared" si="39"/>
        <v>0</v>
      </c>
      <c r="CE32" s="75">
        <f t="shared" si="40"/>
        <v>0</v>
      </c>
      <c r="CF32" s="76">
        <f t="shared" si="41"/>
        <v>261929</v>
      </c>
      <c r="CG32" s="75">
        <f t="shared" si="42"/>
        <v>0</v>
      </c>
      <c r="CH32" s="75">
        <f t="shared" si="43"/>
        <v>0</v>
      </c>
      <c r="CI32" s="75">
        <f t="shared" si="44"/>
        <v>43001</v>
      </c>
    </row>
    <row r="33" spans="1:87" s="50" customFormat="1" ht="12" customHeight="1">
      <c r="A33" s="53" t="s">
        <v>120</v>
      </c>
      <c r="B33" s="54" t="s">
        <v>189</v>
      </c>
      <c r="C33" s="53" t="s">
        <v>190</v>
      </c>
      <c r="D33" s="75">
        <f t="shared" si="3"/>
        <v>0</v>
      </c>
      <c r="E33" s="75">
        <f t="shared" si="4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5">
        <f t="shared" si="5"/>
        <v>77778</v>
      </c>
      <c r="M33" s="75">
        <f t="shared" si="6"/>
        <v>0</v>
      </c>
      <c r="N33" s="75">
        <v>0</v>
      </c>
      <c r="O33" s="75">
        <v>0</v>
      </c>
      <c r="P33" s="75">
        <v>0</v>
      </c>
      <c r="Q33" s="75">
        <v>0</v>
      </c>
      <c r="R33" s="75">
        <f t="shared" si="7"/>
        <v>5255</v>
      </c>
      <c r="S33" s="75">
        <v>0</v>
      </c>
      <c r="T33" s="75">
        <v>5255</v>
      </c>
      <c r="U33" s="75">
        <v>0</v>
      </c>
      <c r="V33" s="75">
        <v>0</v>
      </c>
      <c r="W33" s="75">
        <f t="shared" si="8"/>
        <v>72523</v>
      </c>
      <c r="X33" s="75">
        <v>48900</v>
      </c>
      <c r="Y33" s="75">
        <v>22605</v>
      </c>
      <c r="Z33" s="75">
        <v>0</v>
      </c>
      <c r="AA33" s="75">
        <v>1018</v>
      </c>
      <c r="AB33" s="76">
        <v>163064</v>
      </c>
      <c r="AC33" s="75">
        <v>0</v>
      </c>
      <c r="AD33" s="75">
        <v>27936</v>
      </c>
      <c r="AE33" s="75">
        <f t="shared" si="9"/>
        <v>105714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15575</v>
      </c>
      <c r="AN33" s="75">
        <f t="shared" si="12"/>
        <v>0</v>
      </c>
      <c r="AO33" s="75">
        <f t="shared" si="13"/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4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f t="shared" si="15"/>
        <v>0</v>
      </c>
      <c r="AZ33" s="75">
        <v>0</v>
      </c>
      <c r="BA33" s="75">
        <v>0</v>
      </c>
      <c r="BB33" s="75">
        <v>0</v>
      </c>
      <c r="BC33" s="75">
        <v>0</v>
      </c>
      <c r="BD33" s="76">
        <v>38712</v>
      </c>
      <c r="BE33" s="75">
        <v>0</v>
      </c>
      <c r="BF33" s="75">
        <v>0</v>
      </c>
      <c r="BG33" s="75">
        <f t="shared" si="16"/>
        <v>0</v>
      </c>
      <c r="BH33" s="75">
        <f t="shared" si="17"/>
        <v>0</v>
      </c>
      <c r="BI33" s="75">
        <f t="shared" si="18"/>
        <v>0</v>
      </c>
      <c r="BJ33" s="75">
        <f t="shared" si="19"/>
        <v>0</v>
      </c>
      <c r="BK33" s="75">
        <f t="shared" si="20"/>
        <v>0</v>
      </c>
      <c r="BL33" s="75">
        <f t="shared" si="21"/>
        <v>0</v>
      </c>
      <c r="BM33" s="75">
        <f t="shared" si="22"/>
        <v>0</v>
      </c>
      <c r="BN33" s="75">
        <f t="shared" si="23"/>
        <v>0</v>
      </c>
      <c r="BO33" s="76">
        <f t="shared" si="24"/>
        <v>15575</v>
      </c>
      <c r="BP33" s="75">
        <f t="shared" si="25"/>
        <v>77778</v>
      </c>
      <c r="BQ33" s="75">
        <f t="shared" si="26"/>
        <v>0</v>
      </c>
      <c r="BR33" s="75">
        <f t="shared" si="27"/>
        <v>0</v>
      </c>
      <c r="BS33" s="75">
        <f t="shared" si="28"/>
        <v>0</v>
      </c>
      <c r="BT33" s="75">
        <f t="shared" si="29"/>
        <v>0</v>
      </c>
      <c r="BU33" s="75">
        <f t="shared" si="30"/>
        <v>0</v>
      </c>
      <c r="BV33" s="75">
        <f t="shared" si="31"/>
        <v>5255</v>
      </c>
      <c r="BW33" s="75">
        <f t="shared" si="32"/>
        <v>0</v>
      </c>
      <c r="BX33" s="75">
        <f t="shared" si="33"/>
        <v>5255</v>
      </c>
      <c r="BY33" s="75">
        <f t="shared" si="34"/>
        <v>0</v>
      </c>
      <c r="BZ33" s="75">
        <f t="shared" si="35"/>
        <v>0</v>
      </c>
      <c r="CA33" s="75">
        <f t="shared" si="36"/>
        <v>72523</v>
      </c>
      <c r="CB33" s="75">
        <f t="shared" si="37"/>
        <v>48900</v>
      </c>
      <c r="CC33" s="75">
        <f t="shared" si="38"/>
        <v>22605</v>
      </c>
      <c r="CD33" s="75">
        <f t="shared" si="39"/>
        <v>0</v>
      </c>
      <c r="CE33" s="75">
        <f t="shared" si="40"/>
        <v>1018</v>
      </c>
      <c r="CF33" s="76">
        <f t="shared" si="41"/>
        <v>201776</v>
      </c>
      <c r="CG33" s="75">
        <f t="shared" si="42"/>
        <v>0</v>
      </c>
      <c r="CH33" s="75">
        <f t="shared" si="43"/>
        <v>27936</v>
      </c>
      <c r="CI33" s="75">
        <f t="shared" si="44"/>
        <v>105714</v>
      </c>
    </row>
    <row r="34" spans="1:87" s="50" customFormat="1" ht="12" customHeight="1">
      <c r="A34" s="53" t="s">
        <v>396</v>
      </c>
      <c r="B34" s="54" t="s">
        <v>397</v>
      </c>
      <c r="C34" s="53" t="s">
        <v>398</v>
      </c>
      <c r="D34" s="75">
        <f t="shared" si="3"/>
        <v>0</v>
      </c>
      <c r="E34" s="75">
        <f t="shared" si="4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0</v>
      </c>
      <c r="L34" s="75">
        <f t="shared" si="5"/>
        <v>54496</v>
      </c>
      <c r="M34" s="75">
        <f t="shared" si="6"/>
        <v>0</v>
      </c>
      <c r="N34" s="75">
        <v>0</v>
      </c>
      <c r="O34" s="75">
        <v>0</v>
      </c>
      <c r="P34" s="75">
        <v>0</v>
      </c>
      <c r="Q34" s="75">
        <v>0</v>
      </c>
      <c r="R34" s="75">
        <f t="shared" si="7"/>
        <v>0</v>
      </c>
      <c r="S34" s="75">
        <v>0</v>
      </c>
      <c r="T34" s="75">
        <v>0</v>
      </c>
      <c r="U34" s="75">
        <v>0</v>
      </c>
      <c r="V34" s="75">
        <v>0</v>
      </c>
      <c r="W34" s="75">
        <f t="shared" si="8"/>
        <v>54496</v>
      </c>
      <c r="X34" s="75">
        <v>44145</v>
      </c>
      <c r="Y34" s="75">
        <v>68</v>
      </c>
      <c r="Z34" s="75">
        <v>0</v>
      </c>
      <c r="AA34" s="75">
        <v>10283</v>
      </c>
      <c r="AB34" s="76">
        <v>75124</v>
      </c>
      <c r="AC34" s="75">
        <v>0</v>
      </c>
      <c r="AD34" s="75">
        <v>2874</v>
      </c>
      <c r="AE34" s="75">
        <f t="shared" si="9"/>
        <v>57370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15575</v>
      </c>
      <c r="AN34" s="75">
        <f t="shared" si="12"/>
        <v>0</v>
      </c>
      <c r="AO34" s="75">
        <f t="shared" si="13"/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4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5"/>
        <v>0</v>
      </c>
      <c r="AZ34" s="75">
        <v>0</v>
      </c>
      <c r="BA34" s="75">
        <v>0</v>
      </c>
      <c r="BB34" s="75">
        <v>0</v>
      </c>
      <c r="BC34" s="75">
        <v>0</v>
      </c>
      <c r="BD34" s="76">
        <v>18751</v>
      </c>
      <c r="BE34" s="75">
        <v>0</v>
      </c>
      <c r="BF34" s="75">
        <v>0</v>
      </c>
      <c r="BG34" s="75">
        <f t="shared" si="16"/>
        <v>0</v>
      </c>
      <c r="BH34" s="75">
        <f t="shared" si="17"/>
        <v>0</v>
      </c>
      <c r="BI34" s="75">
        <f t="shared" si="18"/>
        <v>0</v>
      </c>
      <c r="BJ34" s="75">
        <f t="shared" si="19"/>
        <v>0</v>
      </c>
      <c r="BK34" s="75">
        <f t="shared" si="20"/>
        <v>0</v>
      </c>
      <c r="BL34" s="75">
        <f t="shared" si="21"/>
        <v>0</v>
      </c>
      <c r="BM34" s="75">
        <f t="shared" si="22"/>
        <v>0</v>
      </c>
      <c r="BN34" s="75">
        <f t="shared" si="23"/>
        <v>0</v>
      </c>
      <c r="BO34" s="76">
        <f t="shared" si="24"/>
        <v>15575</v>
      </c>
      <c r="BP34" s="75">
        <f t="shared" si="25"/>
        <v>54496</v>
      </c>
      <c r="BQ34" s="75">
        <f t="shared" si="26"/>
        <v>0</v>
      </c>
      <c r="BR34" s="75">
        <f t="shared" si="27"/>
        <v>0</v>
      </c>
      <c r="BS34" s="75">
        <f t="shared" si="28"/>
        <v>0</v>
      </c>
      <c r="BT34" s="75">
        <f t="shared" si="29"/>
        <v>0</v>
      </c>
      <c r="BU34" s="75">
        <f t="shared" si="30"/>
        <v>0</v>
      </c>
      <c r="BV34" s="75">
        <f t="shared" si="31"/>
        <v>0</v>
      </c>
      <c r="BW34" s="75">
        <f t="shared" si="32"/>
        <v>0</v>
      </c>
      <c r="BX34" s="75">
        <f t="shared" si="33"/>
        <v>0</v>
      </c>
      <c r="BY34" s="75">
        <f t="shared" si="34"/>
        <v>0</v>
      </c>
      <c r="BZ34" s="75">
        <f t="shared" si="35"/>
        <v>0</v>
      </c>
      <c r="CA34" s="75">
        <f t="shared" si="36"/>
        <v>54496</v>
      </c>
      <c r="CB34" s="75">
        <f t="shared" si="37"/>
        <v>44145</v>
      </c>
      <c r="CC34" s="75">
        <f t="shared" si="38"/>
        <v>68</v>
      </c>
      <c r="CD34" s="75">
        <f t="shared" si="39"/>
        <v>0</v>
      </c>
      <c r="CE34" s="75">
        <f t="shared" si="40"/>
        <v>10283</v>
      </c>
      <c r="CF34" s="76">
        <f t="shared" si="41"/>
        <v>93875</v>
      </c>
      <c r="CG34" s="75">
        <f t="shared" si="42"/>
        <v>0</v>
      </c>
      <c r="CH34" s="75">
        <f t="shared" si="43"/>
        <v>2874</v>
      </c>
      <c r="CI34" s="75">
        <f t="shared" si="44"/>
        <v>57370</v>
      </c>
    </row>
    <row r="35" spans="1:87" s="50" customFormat="1" ht="12" customHeight="1">
      <c r="A35" s="53" t="s">
        <v>399</v>
      </c>
      <c r="B35" s="54" t="s">
        <v>400</v>
      </c>
      <c r="C35" s="53" t="s">
        <v>401</v>
      </c>
      <c r="D35" s="75">
        <f t="shared" si="3"/>
        <v>0</v>
      </c>
      <c r="E35" s="75">
        <f t="shared" si="4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0</v>
      </c>
      <c r="L35" s="75">
        <f t="shared" si="5"/>
        <v>105240</v>
      </c>
      <c r="M35" s="75">
        <f t="shared" si="6"/>
        <v>0</v>
      </c>
      <c r="N35" s="75">
        <v>0</v>
      </c>
      <c r="O35" s="75">
        <v>0</v>
      </c>
      <c r="P35" s="75">
        <v>0</v>
      </c>
      <c r="Q35" s="75">
        <v>0</v>
      </c>
      <c r="R35" s="75">
        <f t="shared" si="7"/>
        <v>33</v>
      </c>
      <c r="S35" s="75">
        <v>33</v>
      </c>
      <c r="T35" s="75">
        <v>0</v>
      </c>
      <c r="U35" s="75">
        <v>0</v>
      </c>
      <c r="V35" s="75">
        <v>0</v>
      </c>
      <c r="W35" s="75">
        <f t="shared" si="8"/>
        <v>105207</v>
      </c>
      <c r="X35" s="75">
        <v>63025</v>
      </c>
      <c r="Y35" s="75">
        <v>30030</v>
      </c>
      <c r="Z35" s="75">
        <v>0</v>
      </c>
      <c r="AA35" s="75">
        <v>12152</v>
      </c>
      <c r="AB35" s="76">
        <v>64960</v>
      </c>
      <c r="AC35" s="75">
        <v>0</v>
      </c>
      <c r="AD35" s="75">
        <v>0</v>
      </c>
      <c r="AE35" s="75">
        <f t="shared" si="9"/>
        <v>105240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22823</v>
      </c>
      <c r="AN35" s="75">
        <f t="shared" si="12"/>
        <v>29846</v>
      </c>
      <c r="AO35" s="75">
        <f t="shared" si="13"/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4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 t="shared" si="15"/>
        <v>29846</v>
      </c>
      <c r="AZ35" s="75">
        <v>0</v>
      </c>
      <c r="BA35" s="75">
        <v>0</v>
      </c>
      <c r="BB35" s="75">
        <v>29846</v>
      </c>
      <c r="BC35" s="75">
        <v>0</v>
      </c>
      <c r="BD35" s="76">
        <v>0</v>
      </c>
      <c r="BE35" s="75">
        <v>0</v>
      </c>
      <c r="BF35" s="75">
        <v>0</v>
      </c>
      <c r="BG35" s="75">
        <f t="shared" si="16"/>
        <v>29846</v>
      </c>
      <c r="BH35" s="75">
        <f t="shared" si="17"/>
        <v>0</v>
      </c>
      <c r="BI35" s="75">
        <f t="shared" si="18"/>
        <v>0</v>
      </c>
      <c r="BJ35" s="75">
        <f t="shared" si="19"/>
        <v>0</v>
      </c>
      <c r="BK35" s="75">
        <f t="shared" si="20"/>
        <v>0</v>
      </c>
      <c r="BL35" s="75">
        <f t="shared" si="21"/>
        <v>0</v>
      </c>
      <c r="BM35" s="75">
        <f t="shared" si="22"/>
        <v>0</v>
      </c>
      <c r="BN35" s="75">
        <f t="shared" si="23"/>
        <v>0</v>
      </c>
      <c r="BO35" s="76">
        <f t="shared" si="24"/>
        <v>22823</v>
      </c>
      <c r="BP35" s="75">
        <f t="shared" si="25"/>
        <v>135086</v>
      </c>
      <c r="BQ35" s="75">
        <f t="shared" si="26"/>
        <v>0</v>
      </c>
      <c r="BR35" s="75">
        <f t="shared" si="27"/>
        <v>0</v>
      </c>
      <c r="BS35" s="75">
        <f t="shared" si="28"/>
        <v>0</v>
      </c>
      <c r="BT35" s="75">
        <f t="shared" si="29"/>
        <v>0</v>
      </c>
      <c r="BU35" s="75">
        <f t="shared" si="30"/>
        <v>0</v>
      </c>
      <c r="BV35" s="75">
        <f t="shared" si="31"/>
        <v>33</v>
      </c>
      <c r="BW35" s="75">
        <f t="shared" si="32"/>
        <v>33</v>
      </c>
      <c r="BX35" s="75">
        <f t="shared" si="33"/>
        <v>0</v>
      </c>
      <c r="BY35" s="75">
        <f t="shared" si="34"/>
        <v>0</v>
      </c>
      <c r="BZ35" s="75">
        <f t="shared" si="35"/>
        <v>0</v>
      </c>
      <c r="CA35" s="75">
        <f t="shared" si="36"/>
        <v>135053</v>
      </c>
      <c r="CB35" s="75">
        <f t="shared" si="37"/>
        <v>63025</v>
      </c>
      <c r="CC35" s="75">
        <f t="shared" si="38"/>
        <v>30030</v>
      </c>
      <c r="CD35" s="75">
        <f t="shared" si="39"/>
        <v>29846</v>
      </c>
      <c r="CE35" s="75">
        <f t="shared" si="40"/>
        <v>12152</v>
      </c>
      <c r="CF35" s="76">
        <f t="shared" si="41"/>
        <v>64960</v>
      </c>
      <c r="CG35" s="75">
        <f t="shared" si="42"/>
        <v>0</v>
      </c>
      <c r="CH35" s="75">
        <f t="shared" si="43"/>
        <v>0</v>
      </c>
      <c r="CI35" s="75">
        <f t="shared" si="44"/>
        <v>135086</v>
      </c>
    </row>
    <row r="36" spans="1:87" s="50" customFormat="1" ht="12" customHeight="1">
      <c r="A36" s="53" t="s">
        <v>402</v>
      </c>
      <c r="B36" s="54" t="s">
        <v>403</v>
      </c>
      <c r="C36" s="53" t="s">
        <v>404</v>
      </c>
      <c r="D36" s="75">
        <f t="shared" si="3"/>
        <v>0</v>
      </c>
      <c r="E36" s="75">
        <f t="shared" si="4"/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6">
        <v>0</v>
      </c>
      <c r="L36" s="75">
        <f t="shared" si="5"/>
        <v>34823</v>
      </c>
      <c r="M36" s="75">
        <f t="shared" si="6"/>
        <v>8180</v>
      </c>
      <c r="N36" s="75">
        <v>8180</v>
      </c>
      <c r="O36" s="75">
        <v>0</v>
      </c>
      <c r="P36" s="75">
        <v>0</v>
      </c>
      <c r="Q36" s="75">
        <v>0</v>
      </c>
      <c r="R36" s="75">
        <f t="shared" si="7"/>
        <v>26643</v>
      </c>
      <c r="S36" s="75">
        <v>2021</v>
      </c>
      <c r="T36" s="75">
        <v>24101</v>
      </c>
      <c r="U36" s="75">
        <v>521</v>
      </c>
      <c r="V36" s="75">
        <v>0</v>
      </c>
      <c r="W36" s="75">
        <f t="shared" si="8"/>
        <v>0</v>
      </c>
      <c r="X36" s="75">
        <v>0</v>
      </c>
      <c r="Y36" s="75">
        <v>0</v>
      </c>
      <c r="Z36" s="75">
        <v>0</v>
      </c>
      <c r="AA36" s="75">
        <v>0</v>
      </c>
      <c r="AB36" s="76">
        <v>0</v>
      </c>
      <c r="AC36" s="75">
        <v>0</v>
      </c>
      <c r="AD36" s="75">
        <v>0</v>
      </c>
      <c r="AE36" s="75">
        <f t="shared" si="9"/>
        <v>34823</v>
      </c>
      <c r="AF36" s="75">
        <f t="shared" si="10"/>
        <v>0</v>
      </c>
      <c r="AG36" s="75">
        <f t="shared" si="11"/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0</v>
      </c>
      <c r="AO36" s="75">
        <f t="shared" si="13"/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4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f t="shared" si="15"/>
        <v>0</v>
      </c>
      <c r="AZ36" s="75">
        <v>0</v>
      </c>
      <c r="BA36" s="75">
        <v>0</v>
      </c>
      <c r="BB36" s="75">
        <v>0</v>
      </c>
      <c r="BC36" s="75">
        <v>0</v>
      </c>
      <c r="BD36" s="76">
        <v>0</v>
      </c>
      <c r="BE36" s="75">
        <v>0</v>
      </c>
      <c r="BF36" s="75">
        <v>0</v>
      </c>
      <c r="BG36" s="75">
        <f t="shared" si="16"/>
        <v>0</v>
      </c>
      <c r="BH36" s="75">
        <f t="shared" si="17"/>
        <v>0</v>
      </c>
      <c r="BI36" s="75">
        <f t="shared" si="18"/>
        <v>0</v>
      </c>
      <c r="BJ36" s="75">
        <f t="shared" si="19"/>
        <v>0</v>
      </c>
      <c r="BK36" s="75">
        <f t="shared" si="20"/>
        <v>0</v>
      </c>
      <c r="BL36" s="75">
        <f t="shared" si="21"/>
        <v>0</v>
      </c>
      <c r="BM36" s="75">
        <f t="shared" si="22"/>
        <v>0</v>
      </c>
      <c r="BN36" s="75">
        <f t="shared" si="23"/>
        <v>0</v>
      </c>
      <c r="BO36" s="76">
        <f t="shared" si="24"/>
        <v>0</v>
      </c>
      <c r="BP36" s="75">
        <f t="shared" si="25"/>
        <v>34823</v>
      </c>
      <c r="BQ36" s="75">
        <f t="shared" si="26"/>
        <v>8180</v>
      </c>
      <c r="BR36" s="75">
        <f t="shared" si="27"/>
        <v>8180</v>
      </c>
      <c r="BS36" s="75">
        <f t="shared" si="28"/>
        <v>0</v>
      </c>
      <c r="BT36" s="75">
        <f t="shared" si="29"/>
        <v>0</v>
      </c>
      <c r="BU36" s="75">
        <f t="shared" si="30"/>
        <v>0</v>
      </c>
      <c r="BV36" s="75">
        <f t="shared" si="31"/>
        <v>26643</v>
      </c>
      <c r="BW36" s="75">
        <f t="shared" si="32"/>
        <v>2021</v>
      </c>
      <c r="BX36" s="75">
        <f t="shared" si="33"/>
        <v>24101</v>
      </c>
      <c r="BY36" s="75">
        <f t="shared" si="34"/>
        <v>521</v>
      </c>
      <c r="BZ36" s="75">
        <f t="shared" si="35"/>
        <v>0</v>
      </c>
      <c r="CA36" s="75">
        <f t="shared" si="36"/>
        <v>0</v>
      </c>
      <c r="CB36" s="75">
        <f t="shared" si="37"/>
        <v>0</v>
      </c>
      <c r="CC36" s="75">
        <f t="shared" si="38"/>
        <v>0</v>
      </c>
      <c r="CD36" s="75">
        <f t="shared" si="39"/>
        <v>0</v>
      </c>
      <c r="CE36" s="75">
        <f t="shared" si="40"/>
        <v>0</v>
      </c>
      <c r="CF36" s="76">
        <f t="shared" si="41"/>
        <v>0</v>
      </c>
      <c r="CG36" s="75">
        <f t="shared" si="42"/>
        <v>0</v>
      </c>
      <c r="CH36" s="75">
        <f t="shared" si="43"/>
        <v>0</v>
      </c>
      <c r="CI36" s="75">
        <f t="shared" si="44"/>
        <v>34823</v>
      </c>
    </row>
    <row r="37" spans="1:87" s="50" customFormat="1" ht="12" customHeight="1">
      <c r="A37" s="53" t="s">
        <v>120</v>
      </c>
      <c r="B37" s="54" t="s">
        <v>197</v>
      </c>
      <c r="C37" s="143" t="s">
        <v>763</v>
      </c>
      <c r="D37" s="75">
        <f t="shared" si="3"/>
        <v>0</v>
      </c>
      <c r="E37" s="75">
        <f t="shared" si="4"/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0</v>
      </c>
      <c r="L37" s="75">
        <f t="shared" si="5"/>
        <v>26392</v>
      </c>
      <c r="M37" s="75">
        <f t="shared" si="6"/>
        <v>3942</v>
      </c>
      <c r="N37" s="75">
        <v>3942</v>
      </c>
      <c r="O37" s="75">
        <v>0</v>
      </c>
      <c r="P37" s="75">
        <v>0</v>
      </c>
      <c r="Q37" s="75">
        <v>0</v>
      </c>
      <c r="R37" s="75">
        <f t="shared" si="7"/>
        <v>8789</v>
      </c>
      <c r="S37" s="75">
        <v>4551</v>
      </c>
      <c r="T37" s="75">
        <v>4238</v>
      </c>
      <c r="U37" s="75">
        <v>0</v>
      </c>
      <c r="V37" s="75">
        <v>0</v>
      </c>
      <c r="W37" s="75">
        <f t="shared" si="8"/>
        <v>13661</v>
      </c>
      <c r="X37" s="75">
        <v>9061</v>
      </c>
      <c r="Y37" s="75">
        <v>4600</v>
      </c>
      <c r="Z37" s="75">
        <v>0</v>
      </c>
      <c r="AA37" s="75">
        <v>0</v>
      </c>
      <c r="AB37" s="76">
        <v>0</v>
      </c>
      <c r="AC37" s="75">
        <v>0</v>
      </c>
      <c r="AD37" s="75">
        <v>0</v>
      </c>
      <c r="AE37" s="75">
        <f t="shared" si="9"/>
        <v>26392</v>
      </c>
      <c r="AF37" s="75">
        <f t="shared" si="10"/>
        <v>0</v>
      </c>
      <c r="AG37" s="75">
        <f t="shared" si="11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0</v>
      </c>
      <c r="AN37" s="75">
        <f t="shared" si="12"/>
        <v>0</v>
      </c>
      <c r="AO37" s="75">
        <f t="shared" si="13"/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4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f t="shared" si="15"/>
        <v>0</v>
      </c>
      <c r="AZ37" s="75">
        <v>0</v>
      </c>
      <c r="BA37" s="75">
        <v>0</v>
      </c>
      <c r="BB37" s="75">
        <v>0</v>
      </c>
      <c r="BC37" s="75">
        <v>0</v>
      </c>
      <c r="BD37" s="76">
        <v>0</v>
      </c>
      <c r="BE37" s="75">
        <v>0</v>
      </c>
      <c r="BF37" s="75">
        <v>0</v>
      </c>
      <c r="BG37" s="75">
        <f t="shared" si="16"/>
        <v>0</v>
      </c>
      <c r="BH37" s="75">
        <f t="shared" si="17"/>
        <v>0</v>
      </c>
      <c r="BI37" s="75">
        <f t="shared" si="18"/>
        <v>0</v>
      </c>
      <c r="BJ37" s="75">
        <f t="shared" si="19"/>
        <v>0</v>
      </c>
      <c r="BK37" s="75">
        <f t="shared" si="20"/>
        <v>0</v>
      </c>
      <c r="BL37" s="75">
        <f t="shared" si="21"/>
        <v>0</v>
      </c>
      <c r="BM37" s="75">
        <f t="shared" si="22"/>
        <v>0</v>
      </c>
      <c r="BN37" s="75">
        <f t="shared" si="23"/>
        <v>0</v>
      </c>
      <c r="BO37" s="76">
        <f t="shared" si="24"/>
        <v>0</v>
      </c>
      <c r="BP37" s="75">
        <f t="shared" si="25"/>
        <v>26392</v>
      </c>
      <c r="BQ37" s="75">
        <f t="shared" si="26"/>
        <v>3942</v>
      </c>
      <c r="BR37" s="75">
        <f t="shared" si="27"/>
        <v>3942</v>
      </c>
      <c r="BS37" s="75">
        <f t="shared" si="28"/>
        <v>0</v>
      </c>
      <c r="BT37" s="75">
        <f t="shared" si="29"/>
        <v>0</v>
      </c>
      <c r="BU37" s="75">
        <f t="shared" si="30"/>
        <v>0</v>
      </c>
      <c r="BV37" s="75">
        <f t="shared" si="31"/>
        <v>8789</v>
      </c>
      <c r="BW37" s="75">
        <f t="shared" si="32"/>
        <v>4551</v>
      </c>
      <c r="BX37" s="75">
        <f t="shared" si="33"/>
        <v>4238</v>
      </c>
      <c r="BY37" s="75">
        <f t="shared" si="34"/>
        <v>0</v>
      </c>
      <c r="BZ37" s="75">
        <f t="shared" si="35"/>
        <v>0</v>
      </c>
      <c r="CA37" s="75">
        <f t="shared" si="36"/>
        <v>13661</v>
      </c>
      <c r="CB37" s="75">
        <f t="shared" si="37"/>
        <v>9061</v>
      </c>
      <c r="CC37" s="75">
        <f t="shared" si="38"/>
        <v>4600</v>
      </c>
      <c r="CD37" s="75">
        <f t="shared" si="39"/>
        <v>0</v>
      </c>
      <c r="CE37" s="75">
        <f t="shared" si="40"/>
        <v>0</v>
      </c>
      <c r="CF37" s="76">
        <f t="shared" si="41"/>
        <v>0</v>
      </c>
      <c r="CG37" s="75">
        <f t="shared" si="42"/>
        <v>0</v>
      </c>
      <c r="CH37" s="75">
        <f t="shared" si="43"/>
        <v>0</v>
      </c>
      <c r="CI37" s="75">
        <f t="shared" si="44"/>
        <v>26392</v>
      </c>
    </row>
    <row r="38" spans="1:87" s="50" customFormat="1" ht="12" customHeight="1">
      <c r="A38" s="53" t="s">
        <v>120</v>
      </c>
      <c r="B38" s="54" t="s">
        <v>198</v>
      </c>
      <c r="C38" s="53" t="s">
        <v>199</v>
      </c>
      <c r="D38" s="75">
        <f t="shared" si="3"/>
        <v>0</v>
      </c>
      <c r="E38" s="75">
        <f t="shared" si="4"/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0</v>
      </c>
      <c r="L38" s="75">
        <f t="shared" si="5"/>
        <v>13095</v>
      </c>
      <c r="M38" s="75">
        <f t="shared" si="6"/>
        <v>0</v>
      </c>
      <c r="N38" s="75">
        <v>0</v>
      </c>
      <c r="O38" s="75">
        <v>0</v>
      </c>
      <c r="P38" s="75">
        <v>0</v>
      </c>
      <c r="Q38" s="75">
        <v>0</v>
      </c>
      <c r="R38" s="75">
        <f t="shared" si="7"/>
        <v>9057</v>
      </c>
      <c r="S38" s="75">
        <v>9057</v>
      </c>
      <c r="T38" s="75">
        <v>0</v>
      </c>
      <c r="U38" s="75">
        <v>0</v>
      </c>
      <c r="V38" s="75">
        <v>0</v>
      </c>
      <c r="W38" s="75">
        <f t="shared" si="8"/>
        <v>4038</v>
      </c>
      <c r="X38" s="75">
        <v>0</v>
      </c>
      <c r="Y38" s="75">
        <v>0</v>
      </c>
      <c r="Z38" s="75">
        <v>0</v>
      </c>
      <c r="AA38" s="75">
        <v>4038</v>
      </c>
      <c r="AB38" s="76">
        <v>0</v>
      </c>
      <c r="AC38" s="75">
        <v>0</v>
      </c>
      <c r="AD38" s="75">
        <v>9186</v>
      </c>
      <c r="AE38" s="75">
        <f t="shared" si="9"/>
        <v>22281</v>
      </c>
      <c r="AF38" s="75">
        <f t="shared" si="10"/>
        <v>0</v>
      </c>
      <c r="AG38" s="75">
        <f t="shared" si="11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0</v>
      </c>
      <c r="AN38" s="75">
        <f t="shared" si="12"/>
        <v>0</v>
      </c>
      <c r="AO38" s="75">
        <f t="shared" si="13"/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4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5"/>
        <v>0</v>
      </c>
      <c r="AZ38" s="75">
        <v>0</v>
      </c>
      <c r="BA38" s="75">
        <v>0</v>
      </c>
      <c r="BB38" s="75">
        <v>0</v>
      </c>
      <c r="BC38" s="75">
        <v>0</v>
      </c>
      <c r="BD38" s="76">
        <v>0</v>
      </c>
      <c r="BE38" s="75">
        <v>0</v>
      </c>
      <c r="BF38" s="75">
        <v>0</v>
      </c>
      <c r="BG38" s="75">
        <f t="shared" si="16"/>
        <v>0</v>
      </c>
      <c r="BH38" s="75">
        <f t="shared" si="17"/>
        <v>0</v>
      </c>
      <c r="BI38" s="75">
        <f t="shared" si="18"/>
        <v>0</v>
      </c>
      <c r="BJ38" s="75">
        <f t="shared" si="19"/>
        <v>0</v>
      </c>
      <c r="BK38" s="75">
        <f t="shared" si="20"/>
        <v>0</v>
      </c>
      <c r="BL38" s="75">
        <f t="shared" si="21"/>
        <v>0</v>
      </c>
      <c r="BM38" s="75">
        <f t="shared" si="22"/>
        <v>0</v>
      </c>
      <c r="BN38" s="75">
        <f t="shared" si="23"/>
        <v>0</v>
      </c>
      <c r="BO38" s="76">
        <f t="shared" si="24"/>
        <v>0</v>
      </c>
      <c r="BP38" s="75">
        <f t="shared" si="25"/>
        <v>13095</v>
      </c>
      <c r="BQ38" s="75">
        <f t="shared" si="26"/>
        <v>0</v>
      </c>
      <c r="BR38" s="75">
        <f t="shared" si="27"/>
        <v>0</v>
      </c>
      <c r="BS38" s="75">
        <f t="shared" si="28"/>
        <v>0</v>
      </c>
      <c r="BT38" s="75">
        <f t="shared" si="29"/>
        <v>0</v>
      </c>
      <c r="BU38" s="75">
        <f t="shared" si="30"/>
        <v>0</v>
      </c>
      <c r="BV38" s="75">
        <f t="shared" si="31"/>
        <v>9057</v>
      </c>
      <c r="BW38" s="75">
        <f t="shared" si="32"/>
        <v>9057</v>
      </c>
      <c r="BX38" s="75">
        <f t="shared" si="33"/>
        <v>0</v>
      </c>
      <c r="BY38" s="75">
        <f t="shared" si="34"/>
        <v>0</v>
      </c>
      <c r="BZ38" s="75">
        <f t="shared" si="35"/>
        <v>0</v>
      </c>
      <c r="CA38" s="75">
        <f t="shared" si="36"/>
        <v>4038</v>
      </c>
      <c r="CB38" s="75">
        <f t="shared" si="37"/>
        <v>0</v>
      </c>
      <c r="CC38" s="75">
        <f t="shared" si="38"/>
        <v>0</v>
      </c>
      <c r="CD38" s="75">
        <f t="shared" si="39"/>
        <v>0</v>
      </c>
      <c r="CE38" s="75">
        <f t="shared" si="40"/>
        <v>4038</v>
      </c>
      <c r="CF38" s="76">
        <f t="shared" si="41"/>
        <v>0</v>
      </c>
      <c r="CG38" s="75">
        <f t="shared" si="42"/>
        <v>0</v>
      </c>
      <c r="CH38" s="75">
        <f t="shared" si="43"/>
        <v>9186</v>
      </c>
      <c r="CI38" s="75">
        <f t="shared" si="44"/>
        <v>22281</v>
      </c>
    </row>
    <row r="39" spans="1:87" s="50" customFormat="1" ht="12" customHeight="1">
      <c r="A39" s="53" t="s">
        <v>120</v>
      </c>
      <c r="B39" s="54" t="s">
        <v>200</v>
      </c>
      <c r="C39" s="53" t="s">
        <v>201</v>
      </c>
      <c r="D39" s="75">
        <f t="shared" si="3"/>
        <v>1816</v>
      </c>
      <c r="E39" s="75">
        <f t="shared" si="4"/>
        <v>1816</v>
      </c>
      <c r="F39" s="75">
        <v>0</v>
      </c>
      <c r="G39" s="75">
        <v>0</v>
      </c>
      <c r="H39" s="75">
        <v>0</v>
      </c>
      <c r="I39" s="75">
        <v>1816</v>
      </c>
      <c r="J39" s="75">
        <v>0</v>
      </c>
      <c r="K39" s="76">
        <v>0</v>
      </c>
      <c r="L39" s="75">
        <f t="shared" si="5"/>
        <v>15454</v>
      </c>
      <c r="M39" s="75">
        <f t="shared" si="6"/>
        <v>2212</v>
      </c>
      <c r="N39" s="75">
        <v>2212</v>
      </c>
      <c r="O39" s="75">
        <v>0</v>
      </c>
      <c r="P39" s="75">
        <v>0</v>
      </c>
      <c r="Q39" s="75">
        <v>0</v>
      </c>
      <c r="R39" s="75">
        <f t="shared" si="7"/>
        <v>0</v>
      </c>
      <c r="S39" s="75">
        <v>0</v>
      </c>
      <c r="T39" s="75">
        <v>0</v>
      </c>
      <c r="U39" s="75">
        <v>0</v>
      </c>
      <c r="V39" s="75">
        <v>0</v>
      </c>
      <c r="W39" s="75">
        <f t="shared" si="8"/>
        <v>13242</v>
      </c>
      <c r="X39" s="75">
        <v>5040</v>
      </c>
      <c r="Y39" s="75">
        <v>7889</v>
      </c>
      <c r="Z39" s="75">
        <v>0</v>
      </c>
      <c r="AA39" s="75">
        <v>313</v>
      </c>
      <c r="AB39" s="76">
        <v>0</v>
      </c>
      <c r="AC39" s="75">
        <v>0</v>
      </c>
      <c r="AD39" s="75">
        <v>3703</v>
      </c>
      <c r="AE39" s="75">
        <f t="shared" si="9"/>
        <v>20973</v>
      </c>
      <c r="AF39" s="75">
        <f t="shared" si="10"/>
        <v>16004</v>
      </c>
      <c r="AG39" s="75">
        <f t="shared" si="11"/>
        <v>16004</v>
      </c>
      <c r="AH39" s="75">
        <v>0</v>
      </c>
      <c r="AI39" s="75">
        <v>0</v>
      </c>
      <c r="AJ39" s="75">
        <v>0</v>
      </c>
      <c r="AK39" s="75">
        <v>16004</v>
      </c>
      <c r="AL39" s="75">
        <v>0</v>
      </c>
      <c r="AM39" s="76">
        <v>0</v>
      </c>
      <c r="AN39" s="75">
        <f t="shared" si="12"/>
        <v>4095</v>
      </c>
      <c r="AO39" s="75">
        <f t="shared" si="13"/>
        <v>89</v>
      </c>
      <c r="AP39" s="75">
        <v>89</v>
      </c>
      <c r="AQ39" s="75">
        <v>0</v>
      </c>
      <c r="AR39" s="75">
        <v>0</v>
      </c>
      <c r="AS39" s="75">
        <v>0</v>
      </c>
      <c r="AT39" s="75">
        <f t="shared" si="14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f t="shared" si="15"/>
        <v>4006</v>
      </c>
      <c r="AZ39" s="75">
        <v>0</v>
      </c>
      <c r="BA39" s="75">
        <v>0</v>
      </c>
      <c r="BB39" s="75">
        <v>0</v>
      </c>
      <c r="BC39" s="75">
        <v>4006</v>
      </c>
      <c r="BD39" s="76">
        <v>0</v>
      </c>
      <c r="BE39" s="75">
        <v>0</v>
      </c>
      <c r="BF39" s="75">
        <v>2558</v>
      </c>
      <c r="BG39" s="75">
        <f t="shared" si="16"/>
        <v>22657</v>
      </c>
      <c r="BH39" s="75">
        <f t="shared" si="17"/>
        <v>17820</v>
      </c>
      <c r="BI39" s="75">
        <f t="shared" si="18"/>
        <v>17820</v>
      </c>
      <c r="BJ39" s="75">
        <f t="shared" si="19"/>
        <v>0</v>
      </c>
      <c r="BK39" s="75">
        <f t="shared" si="20"/>
        <v>0</v>
      </c>
      <c r="BL39" s="75">
        <f t="shared" si="21"/>
        <v>0</v>
      </c>
      <c r="BM39" s="75">
        <f t="shared" si="22"/>
        <v>17820</v>
      </c>
      <c r="BN39" s="75">
        <f t="shared" si="23"/>
        <v>0</v>
      </c>
      <c r="BO39" s="76">
        <f t="shared" si="24"/>
        <v>0</v>
      </c>
      <c r="BP39" s="75">
        <f t="shared" si="25"/>
        <v>19549</v>
      </c>
      <c r="BQ39" s="75">
        <f t="shared" si="26"/>
        <v>2301</v>
      </c>
      <c r="BR39" s="75">
        <f t="shared" si="27"/>
        <v>2301</v>
      </c>
      <c r="BS39" s="75">
        <f t="shared" si="28"/>
        <v>0</v>
      </c>
      <c r="BT39" s="75">
        <f t="shared" si="29"/>
        <v>0</v>
      </c>
      <c r="BU39" s="75">
        <f t="shared" si="30"/>
        <v>0</v>
      </c>
      <c r="BV39" s="75">
        <f t="shared" si="31"/>
        <v>0</v>
      </c>
      <c r="BW39" s="75">
        <f t="shared" si="32"/>
        <v>0</v>
      </c>
      <c r="BX39" s="75">
        <f t="shared" si="33"/>
        <v>0</v>
      </c>
      <c r="BY39" s="75">
        <f t="shared" si="34"/>
        <v>0</v>
      </c>
      <c r="BZ39" s="75">
        <f t="shared" si="35"/>
        <v>0</v>
      </c>
      <c r="CA39" s="75">
        <f t="shared" si="36"/>
        <v>17248</v>
      </c>
      <c r="CB39" s="75">
        <f t="shared" si="37"/>
        <v>5040</v>
      </c>
      <c r="CC39" s="75">
        <f t="shared" si="38"/>
        <v>7889</v>
      </c>
      <c r="CD39" s="75">
        <f t="shared" si="39"/>
        <v>0</v>
      </c>
      <c r="CE39" s="75">
        <f t="shared" si="40"/>
        <v>4319</v>
      </c>
      <c r="CF39" s="76">
        <f t="shared" si="41"/>
        <v>0</v>
      </c>
      <c r="CG39" s="75">
        <f t="shared" si="42"/>
        <v>0</v>
      </c>
      <c r="CH39" s="75">
        <f t="shared" si="43"/>
        <v>6261</v>
      </c>
      <c r="CI39" s="75">
        <f t="shared" si="44"/>
        <v>43630</v>
      </c>
    </row>
    <row r="40" spans="1:87" s="50" customFormat="1" ht="12" customHeight="1">
      <c r="A40" s="53" t="s">
        <v>120</v>
      </c>
      <c r="B40" s="54" t="s">
        <v>202</v>
      </c>
      <c r="C40" s="53" t="s">
        <v>203</v>
      </c>
      <c r="D40" s="75">
        <f aca="true" t="shared" si="45" ref="D40:D60">+SUM(E40,J40)</f>
        <v>0</v>
      </c>
      <c r="E40" s="75">
        <f aca="true" t="shared" si="46" ref="E40:E60">+SUM(F40:I40)</f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5">
        <f aca="true" t="shared" si="47" ref="L40:L60">+SUM(M40,R40,V40,W40,AC40)</f>
        <v>21206</v>
      </c>
      <c r="M40" s="75">
        <f aca="true" t="shared" si="48" ref="M40:M60">+SUM(N40:Q40)</f>
        <v>0</v>
      </c>
      <c r="N40" s="75">
        <v>0</v>
      </c>
      <c r="O40" s="75">
        <v>0</v>
      </c>
      <c r="P40" s="75">
        <v>0</v>
      </c>
      <c r="Q40" s="75">
        <v>0</v>
      </c>
      <c r="R40" s="75">
        <f aca="true" t="shared" si="49" ref="R40:R60">+SUM(S40:U40)</f>
        <v>0</v>
      </c>
      <c r="S40" s="75">
        <v>0</v>
      </c>
      <c r="T40" s="75">
        <v>0</v>
      </c>
      <c r="U40" s="75">
        <v>0</v>
      </c>
      <c r="V40" s="75">
        <v>0</v>
      </c>
      <c r="W40" s="75">
        <f aca="true" t="shared" si="50" ref="W40:W60">+SUM(X40:AA40)</f>
        <v>21206</v>
      </c>
      <c r="X40" s="75">
        <v>4880</v>
      </c>
      <c r="Y40" s="75">
        <v>4881</v>
      </c>
      <c r="Z40" s="75">
        <v>4881</v>
      </c>
      <c r="AA40" s="75">
        <v>6564</v>
      </c>
      <c r="AB40" s="76">
        <v>0</v>
      </c>
      <c r="AC40" s="75">
        <v>0</v>
      </c>
      <c r="AD40" s="75">
        <v>12133</v>
      </c>
      <c r="AE40" s="75">
        <f aca="true" t="shared" si="51" ref="AE40:AE60">+SUM(D40,L40,AD40)</f>
        <v>33339</v>
      </c>
      <c r="AF40" s="75">
        <f aca="true" t="shared" si="52" ref="AF40:AF60">+SUM(AG40,AL40)</f>
        <v>0</v>
      </c>
      <c r="AG40" s="75">
        <f aca="true" t="shared" si="53" ref="AG40:AG60">+SUM(AH40:AK40)</f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aca="true" t="shared" si="54" ref="AN40:AN60">+SUM(AO40,AT40,AX40,AY40,BE40)</f>
        <v>3560</v>
      </c>
      <c r="AO40" s="75">
        <f aca="true" t="shared" si="55" ref="AO40:AO60">+SUM(AP40:AS40)</f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aca="true" t="shared" si="56" ref="AT40:AT60">+SUM(AU40:AW40)</f>
        <v>0</v>
      </c>
      <c r="AU40" s="75">
        <v>0</v>
      </c>
      <c r="AV40" s="75">
        <v>0</v>
      </c>
      <c r="AW40" s="75">
        <v>0</v>
      </c>
      <c r="AX40" s="75">
        <v>3200</v>
      </c>
      <c r="AY40" s="75">
        <f aca="true" t="shared" si="57" ref="AY40:AY60">+SUM(AZ40:BC40)</f>
        <v>360</v>
      </c>
      <c r="AZ40" s="75">
        <v>120</v>
      </c>
      <c r="BA40" s="75">
        <v>120</v>
      </c>
      <c r="BB40" s="75">
        <v>120</v>
      </c>
      <c r="BC40" s="75">
        <v>0</v>
      </c>
      <c r="BD40" s="76">
        <v>0</v>
      </c>
      <c r="BE40" s="75">
        <v>0</v>
      </c>
      <c r="BF40" s="75">
        <v>0</v>
      </c>
      <c r="BG40" s="75">
        <f aca="true" t="shared" si="58" ref="BG40:BG60">+SUM(BF40,AN40,AF40)</f>
        <v>3560</v>
      </c>
      <c r="BH40" s="75">
        <f t="shared" si="17"/>
        <v>0</v>
      </c>
      <c r="BI40" s="75">
        <f t="shared" si="18"/>
        <v>0</v>
      </c>
      <c r="BJ40" s="75">
        <f t="shared" si="19"/>
        <v>0</v>
      </c>
      <c r="BK40" s="75">
        <f t="shared" si="20"/>
        <v>0</v>
      </c>
      <c r="BL40" s="75">
        <f t="shared" si="21"/>
        <v>0</v>
      </c>
      <c r="BM40" s="75">
        <f t="shared" si="22"/>
        <v>0</v>
      </c>
      <c r="BN40" s="75">
        <f t="shared" si="23"/>
        <v>0</v>
      </c>
      <c r="BO40" s="76">
        <f t="shared" si="24"/>
        <v>0</v>
      </c>
      <c r="BP40" s="75">
        <f t="shared" si="25"/>
        <v>24766</v>
      </c>
      <c r="BQ40" s="75">
        <f t="shared" si="26"/>
        <v>0</v>
      </c>
      <c r="BR40" s="75">
        <f t="shared" si="27"/>
        <v>0</v>
      </c>
      <c r="BS40" s="75">
        <f t="shared" si="28"/>
        <v>0</v>
      </c>
      <c r="BT40" s="75">
        <f t="shared" si="29"/>
        <v>0</v>
      </c>
      <c r="BU40" s="75">
        <f t="shared" si="30"/>
        <v>0</v>
      </c>
      <c r="BV40" s="75">
        <f t="shared" si="31"/>
        <v>0</v>
      </c>
      <c r="BW40" s="75">
        <f t="shared" si="32"/>
        <v>0</v>
      </c>
      <c r="BX40" s="75">
        <f t="shared" si="33"/>
        <v>0</v>
      </c>
      <c r="BY40" s="75">
        <f t="shared" si="34"/>
        <v>0</v>
      </c>
      <c r="BZ40" s="75">
        <f t="shared" si="35"/>
        <v>3200</v>
      </c>
      <c r="CA40" s="75">
        <f t="shared" si="36"/>
        <v>21566</v>
      </c>
      <c r="CB40" s="75">
        <f t="shared" si="37"/>
        <v>5000</v>
      </c>
      <c r="CC40" s="75">
        <f t="shared" si="38"/>
        <v>5001</v>
      </c>
      <c r="CD40" s="75">
        <f t="shared" si="39"/>
        <v>5001</v>
      </c>
      <c r="CE40" s="75">
        <f t="shared" si="40"/>
        <v>6564</v>
      </c>
      <c r="CF40" s="76">
        <f t="shared" si="41"/>
        <v>0</v>
      </c>
      <c r="CG40" s="75">
        <f t="shared" si="42"/>
        <v>0</v>
      </c>
      <c r="CH40" s="75">
        <f t="shared" si="43"/>
        <v>12133</v>
      </c>
      <c r="CI40" s="75">
        <f t="shared" si="44"/>
        <v>36899</v>
      </c>
    </row>
    <row r="41" spans="1:87" s="50" customFormat="1" ht="12" customHeight="1">
      <c r="A41" s="53" t="s">
        <v>120</v>
      </c>
      <c r="B41" s="54" t="s">
        <v>204</v>
      </c>
      <c r="C41" s="53" t="s">
        <v>205</v>
      </c>
      <c r="D41" s="75">
        <f t="shared" si="45"/>
        <v>187950</v>
      </c>
      <c r="E41" s="75">
        <f t="shared" si="46"/>
        <v>187950</v>
      </c>
      <c r="F41" s="75">
        <v>0</v>
      </c>
      <c r="G41" s="75">
        <v>187950</v>
      </c>
      <c r="H41" s="75">
        <v>0</v>
      </c>
      <c r="I41" s="75">
        <v>0</v>
      </c>
      <c r="J41" s="75">
        <v>0</v>
      </c>
      <c r="K41" s="76">
        <v>0</v>
      </c>
      <c r="L41" s="75">
        <f t="shared" si="47"/>
        <v>7202</v>
      </c>
      <c r="M41" s="75">
        <f t="shared" si="48"/>
        <v>3885</v>
      </c>
      <c r="N41" s="75">
        <v>3885</v>
      </c>
      <c r="O41" s="75">
        <v>0</v>
      </c>
      <c r="P41" s="75">
        <v>0</v>
      </c>
      <c r="Q41" s="75">
        <v>0</v>
      </c>
      <c r="R41" s="75">
        <f t="shared" si="49"/>
        <v>0</v>
      </c>
      <c r="S41" s="75">
        <v>0</v>
      </c>
      <c r="T41" s="75">
        <v>0</v>
      </c>
      <c r="U41" s="75">
        <v>0</v>
      </c>
      <c r="V41" s="75">
        <v>0</v>
      </c>
      <c r="W41" s="75">
        <f t="shared" si="50"/>
        <v>3317</v>
      </c>
      <c r="X41" s="75">
        <v>0</v>
      </c>
      <c r="Y41" s="75">
        <v>0</v>
      </c>
      <c r="Z41" s="75">
        <v>0</v>
      </c>
      <c r="AA41" s="75">
        <v>3317</v>
      </c>
      <c r="AB41" s="76">
        <v>0</v>
      </c>
      <c r="AC41" s="75">
        <v>0</v>
      </c>
      <c r="AD41" s="75">
        <v>12146</v>
      </c>
      <c r="AE41" s="75">
        <f t="shared" si="51"/>
        <v>207298</v>
      </c>
      <c r="AF41" s="75">
        <f t="shared" si="52"/>
        <v>0</v>
      </c>
      <c r="AG41" s="75">
        <f t="shared" si="53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0</v>
      </c>
      <c r="AN41" s="75">
        <f t="shared" si="54"/>
        <v>0</v>
      </c>
      <c r="AO41" s="75">
        <f t="shared" si="55"/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56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 t="shared" si="57"/>
        <v>0</v>
      </c>
      <c r="AZ41" s="75">
        <v>0</v>
      </c>
      <c r="BA41" s="75">
        <v>0</v>
      </c>
      <c r="BB41" s="75">
        <v>0</v>
      </c>
      <c r="BC41" s="75">
        <v>0</v>
      </c>
      <c r="BD41" s="76">
        <v>0</v>
      </c>
      <c r="BE41" s="75">
        <v>0</v>
      </c>
      <c r="BF41" s="75">
        <v>0</v>
      </c>
      <c r="BG41" s="75">
        <f t="shared" si="58"/>
        <v>0</v>
      </c>
      <c r="BH41" s="75">
        <f t="shared" si="17"/>
        <v>187950</v>
      </c>
      <c r="BI41" s="75">
        <f t="shared" si="18"/>
        <v>187950</v>
      </c>
      <c r="BJ41" s="75">
        <f t="shared" si="19"/>
        <v>0</v>
      </c>
      <c r="BK41" s="75">
        <f t="shared" si="20"/>
        <v>187950</v>
      </c>
      <c r="BL41" s="75">
        <f t="shared" si="21"/>
        <v>0</v>
      </c>
      <c r="BM41" s="75">
        <f t="shared" si="22"/>
        <v>0</v>
      </c>
      <c r="BN41" s="75">
        <f t="shared" si="23"/>
        <v>0</v>
      </c>
      <c r="BO41" s="76">
        <f t="shared" si="24"/>
        <v>0</v>
      </c>
      <c r="BP41" s="75">
        <f t="shared" si="25"/>
        <v>7202</v>
      </c>
      <c r="BQ41" s="75">
        <f t="shared" si="26"/>
        <v>3885</v>
      </c>
      <c r="BR41" s="75">
        <f t="shared" si="27"/>
        <v>3885</v>
      </c>
      <c r="BS41" s="75">
        <f t="shared" si="28"/>
        <v>0</v>
      </c>
      <c r="BT41" s="75">
        <f t="shared" si="29"/>
        <v>0</v>
      </c>
      <c r="BU41" s="75">
        <f t="shared" si="30"/>
        <v>0</v>
      </c>
      <c r="BV41" s="75">
        <f t="shared" si="31"/>
        <v>0</v>
      </c>
      <c r="BW41" s="75">
        <f t="shared" si="32"/>
        <v>0</v>
      </c>
      <c r="BX41" s="75">
        <f t="shared" si="33"/>
        <v>0</v>
      </c>
      <c r="BY41" s="75">
        <f t="shared" si="34"/>
        <v>0</v>
      </c>
      <c r="BZ41" s="75">
        <f t="shared" si="35"/>
        <v>0</v>
      </c>
      <c r="CA41" s="75">
        <f t="shared" si="36"/>
        <v>3317</v>
      </c>
      <c r="CB41" s="75">
        <f t="shared" si="37"/>
        <v>0</v>
      </c>
      <c r="CC41" s="75">
        <f t="shared" si="38"/>
        <v>0</v>
      </c>
      <c r="CD41" s="75">
        <f t="shared" si="39"/>
        <v>0</v>
      </c>
      <c r="CE41" s="75">
        <f t="shared" si="40"/>
        <v>3317</v>
      </c>
      <c r="CF41" s="76">
        <f t="shared" si="41"/>
        <v>0</v>
      </c>
      <c r="CG41" s="75">
        <f t="shared" si="42"/>
        <v>0</v>
      </c>
      <c r="CH41" s="75">
        <f t="shared" si="43"/>
        <v>12146</v>
      </c>
      <c r="CI41" s="75">
        <f t="shared" si="44"/>
        <v>207298</v>
      </c>
    </row>
    <row r="42" spans="1:87" s="50" customFormat="1" ht="12" customHeight="1">
      <c r="A42" s="53" t="s">
        <v>120</v>
      </c>
      <c r="B42" s="54" t="s">
        <v>206</v>
      </c>
      <c r="C42" s="53" t="s">
        <v>207</v>
      </c>
      <c r="D42" s="75">
        <f t="shared" si="45"/>
        <v>0</v>
      </c>
      <c r="E42" s="75">
        <f t="shared" si="46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0</v>
      </c>
      <c r="L42" s="75">
        <f t="shared" si="47"/>
        <v>32345</v>
      </c>
      <c r="M42" s="75">
        <f t="shared" si="48"/>
        <v>4854</v>
      </c>
      <c r="N42" s="75">
        <v>4854</v>
      </c>
      <c r="O42" s="75">
        <v>0</v>
      </c>
      <c r="P42" s="75">
        <v>0</v>
      </c>
      <c r="Q42" s="75">
        <v>0</v>
      </c>
      <c r="R42" s="75">
        <f t="shared" si="49"/>
        <v>25076</v>
      </c>
      <c r="S42" s="75">
        <v>0</v>
      </c>
      <c r="T42" s="75">
        <v>25076</v>
      </c>
      <c r="U42" s="75">
        <v>0</v>
      </c>
      <c r="V42" s="75">
        <v>0</v>
      </c>
      <c r="W42" s="75">
        <f t="shared" si="50"/>
        <v>0</v>
      </c>
      <c r="X42" s="75">
        <v>0</v>
      </c>
      <c r="Y42" s="75">
        <v>0</v>
      </c>
      <c r="Z42" s="75">
        <v>0</v>
      </c>
      <c r="AA42" s="75">
        <v>0</v>
      </c>
      <c r="AB42" s="76">
        <v>0</v>
      </c>
      <c r="AC42" s="75">
        <v>2415</v>
      </c>
      <c r="AD42" s="75">
        <v>0</v>
      </c>
      <c r="AE42" s="75">
        <f t="shared" si="51"/>
        <v>32345</v>
      </c>
      <c r="AF42" s="75">
        <f t="shared" si="52"/>
        <v>0</v>
      </c>
      <c r="AG42" s="75">
        <f t="shared" si="53"/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6">
        <v>0</v>
      </c>
      <c r="AN42" s="75">
        <f t="shared" si="54"/>
        <v>0</v>
      </c>
      <c r="AO42" s="75">
        <f t="shared" si="55"/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f t="shared" si="56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f t="shared" si="57"/>
        <v>0</v>
      </c>
      <c r="AZ42" s="75">
        <v>0</v>
      </c>
      <c r="BA42" s="75">
        <v>0</v>
      </c>
      <c r="BB42" s="75">
        <v>0</v>
      </c>
      <c r="BC42" s="75">
        <v>0</v>
      </c>
      <c r="BD42" s="76">
        <v>0</v>
      </c>
      <c r="BE42" s="75">
        <v>0</v>
      </c>
      <c r="BF42" s="75">
        <v>0</v>
      </c>
      <c r="BG42" s="75">
        <f t="shared" si="58"/>
        <v>0</v>
      </c>
      <c r="BH42" s="75">
        <f t="shared" si="17"/>
        <v>0</v>
      </c>
      <c r="BI42" s="75">
        <f t="shared" si="18"/>
        <v>0</v>
      </c>
      <c r="BJ42" s="75">
        <f t="shared" si="19"/>
        <v>0</v>
      </c>
      <c r="BK42" s="75">
        <f t="shared" si="20"/>
        <v>0</v>
      </c>
      <c r="BL42" s="75">
        <f t="shared" si="21"/>
        <v>0</v>
      </c>
      <c r="BM42" s="75">
        <f t="shared" si="22"/>
        <v>0</v>
      </c>
      <c r="BN42" s="75">
        <f t="shared" si="23"/>
        <v>0</v>
      </c>
      <c r="BO42" s="76">
        <f t="shared" si="24"/>
        <v>0</v>
      </c>
      <c r="BP42" s="75">
        <f t="shared" si="25"/>
        <v>32345</v>
      </c>
      <c r="BQ42" s="75">
        <f t="shared" si="26"/>
        <v>4854</v>
      </c>
      <c r="BR42" s="75">
        <f t="shared" si="27"/>
        <v>4854</v>
      </c>
      <c r="BS42" s="75">
        <f t="shared" si="28"/>
        <v>0</v>
      </c>
      <c r="BT42" s="75">
        <f t="shared" si="29"/>
        <v>0</v>
      </c>
      <c r="BU42" s="75">
        <f t="shared" si="30"/>
        <v>0</v>
      </c>
      <c r="BV42" s="75">
        <f t="shared" si="31"/>
        <v>25076</v>
      </c>
      <c r="BW42" s="75">
        <f t="shared" si="32"/>
        <v>0</v>
      </c>
      <c r="BX42" s="75">
        <f t="shared" si="33"/>
        <v>25076</v>
      </c>
      <c r="BY42" s="75">
        <f t="shared" si="34"/>
        <v>0</v>
      </c>
      <c r="BZ42" s="75">
        <f t="shared" si="35"/>
        <v>0</v>
      </c>
      <c r="CA42" s="75">
        <f t="shared" si="36"/>
        <v>0</v>
      </c>
      <c r="CB42" s="75">
        <f t="shared" si="37"/>
        <v>0</v>
      </c>
      <c r="CC42" s="75">
        <f t="shared" si="38"/>
        <v>0</v>
      </c>
      <c r="CD42" s="75">
        <f t="shared" si="39"/>
        <v>0</v>
      </c>
      <c r="CE42" s="75">
        <f t="shared" si="40"/>
        <v>0</v>
      </c>
      <c r="CF42" s="76">
        <f t="shared" si="41"/>
        <v>0</v>
      </c>
      <c r="CG42" s="75">
        <f t="shared" si="42"/>
        <v>2415</v>
      </c>
      <c r="CH42" s="75">
        <f t="shared" si="43"/>
        <v>0</v>
      </c>
      <c r="CI42" s="75">
        <f t="shared" si="44"/>
        <v>32345</v>
      </c>
    </row>
    <row r="43" spans="1:87" s="50" customFormat="1" ht="12" customHeight="1">
      <c r="A43" s="53" t="s">
        <v>120</v>
      </c>
      <c r="B43" s="54" t="s">
        <v>208</v>
      </c>
      <c r="C43" s="53" t="s">
        <v>209</v>
      </c>
      <c r="D43" s="75">
        <f t="shared" si="45"/>
        <v>244649</v>
      </c>
      <c r="E43" s="75">
        <f t="shared" si="46"/>
        <v>228514</v>
      </c>
      <c r="F43" s="75">
        <v>0</v>
      </c>
      <c r="G43" s="75">
        <v>228514</v>
      </c>
      <c r="H43" s="75">
        <v>0</v>
      </c>
      <c r="I43" s="75">
        <v>0</v>
      </c>
      <c r="J43" s="75">
        <v>16135</v>
      </c>
      <c r="K43" s="76">
        <v>0</v>
      </c>
      <c r="L43" s="75">
        <f t="shared" si="47"/>
        <v>6599</v>
      </c>
      <c r="M43" s="75">
        <f t="shared" si="48"/>
        <v>0</v>
      </c>
      <c r="N43" s="75">
        <v>0</v>
      </c>
      <c r="O43" s="75">
        <v>0</v>
      </c>
      <c r="P43" s="75">
        <v>0</v>
      </c>
      <c r="Q43" s="75">
        <v>0</v>
      </c>
      <c r="R43" s="75">
        <f t="shared" si="49"/>
        <v>0</v>
      </c>
      <c r="S43" s="75">
        <v>0</v>
      </c>
      <c r="T43" s="75">
        <v>0</v>
      </c>
      <c r="U43" s="75">
        <v>0</v>
      </c>
      <c r="V43" s="75">
        <v>0</v>
      </c>
      <c r="W43" s="75">
        <f t="shared" si="50"/>
        <v>6599</v>
      </c>
      <c r="X43" s="75">
        <v>0</v>
      </c>
      <c r="Y43" s="75">
        <v>3187</v>
      </c>
      <c r="Z43" s="75">
        <v>1207</v>
      </c>
      <c r="AA43" s="75">
        <v>2205</v>
      </c>
      <c r="AB43" s="76">
        <v>0</v>
      </c>
      <c r="AC43" s="75">
        <v>0</v>
      </c>
      <c r="AD43" s="75">
        <v>3999</v>
      </c>
      <c r="AE43" s="75">
        <f t="shared" si="51"/>
        <v>255247</v>
      </c>
      <c r="AF43" s="75">
        <f t="shared" si="52"/>
        <v>0</v>
      </c>
      <c r="AG43" s="75">
        <f t="shared" si="53"/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6">
        <v>0</v>
      </c>
      <c r="AN43" s="75">
        <f t="shared" si="54"/>
        <v>0</v>
      </c>
      <c r="AO43" s="75">
        <f t="shared" si="55"/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f t="shared" si="56"/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f t="shared" si="57"/>
        <v>0</v>
      </c>
      <c r="AZ43" s="75">
        <v>0</v>
      </c>
      <c r="BA43" s="75">
        <v>0</v>
      </c>
      <c r="BB43" s="75">
        <v>0</v>
      </c>
      <c r="BC43" s="75">
        <v>0</v>
      </c>
      <c r="BD43" s="76">
        <v>0</v>
      </c>
      <c r="BE43" s="75">
        <v>0</v>
      </c>
      <c r="BF43" s="75">
        <v>0</v>
      </c>
      <c r="BG43" s="75">
        <f t="shared" si="58"/>
        <v>0</v>
      </c>
      <c r="BH43" s="75">
        <f t="shared" si="17"/>
        <v>244649</v>
      </c>
      <c r="BI43" s="75">
        <f t="shared" si="18"/>
        <v>228514</v>
      </c>
      <c r="BJ43" s="75">
        <f t="shared" si="19"/>
        <v>0</v>
      </c>
      <c r="BK43" s="75">
        <f t="shared" si="20"/>
        <v>228514</v>
      </c>
      <c r="BL43" s="75">
        <f t="shared" si="21"/>
        <v>0</v>
      </c>
      <c r="BM43" s="75">
        <f t="shared" si="22"/>
        <v>0</v>
      </c>
      <c r="BN43" s="75">
        <f t="shared" si="23"/>
        <v>16135</v>
      </c>
      <c r="BO43" s="76">
        <f t="shared" si="24"/>
        <v>0</v>
      </c>
      <c r="BP43" s="75">
        <f t="shared" si="25"/>
        <v>6599</v>
      </c>
      <c r="BQ43" s="75">
        <f t="shared" si="26"/>
        <v>0</v>
      </c>
      <c r="BR43" s="75">
        <f t="shared" si="27"/>
        <v>0</v>
      </c>
      <c r="BS43" s="75">
        <f t="shared" si="28"/>
        <v>0</v>
      </c>
      <c r="BT43" s="75">
        <f t="shared" si="29"/>
        <v>0</v>
      </c>
      <c r="BU43" s="75">
        <f t="shared" si="30"/>
        <v>0</v>
      </c>
      <c r="BV43" s="75">
        <f t="shared" si="31"/>
        <v>0</v>
      </c>
      <c r="BW43" s="75">
        <f t="shared" si="32"/>
        <v>0</v>
      </c>
      <c r="BX43" s="75">
        <f t="shared" si="33"/>
        <v>0</v>
      </c>
      <c r="BY43" s="75">
        <f t="shared" si="34"/>
        <v>0</v>
      </c>
      <c r="BZ43" s="75">
        <f t="shared" si="35"/>
        <v>0</v>
      </c>
      <c r="CA43" s="75">
        <f t="shared" si="36"/>
        <v>6599</v>
      </c>
      <c r="CB43" s="75">
        <f t="shared" si="37"/>
        <v>0</v>
      </c>
      <c r="CC43" s="75">
        <f t="shared" si="38"/>
        <v>3187</v>
      </c>
      <c r="CD43" s="75">
        <f t="shared" si="39"/>
        <v>1207</v>
      </c>
      <c r="CE43" s="75">
        <f t="shared" si="40"/>
        <v>2205</v>
      </c>
      <c r="CF43" s="76">
        <f t="shared" si="41"/>
        <v>0</v>
      </c>
      <c r="CG43" s="75">
        <f t="shared" si="42"/>
        <v>0</v>
      </c>
      <c r="CH43" s="75">
        <f t="shared" si="43"/>
        <v>3999</v>
      </c>
      <c r="CI43" s="75">
        <f t="shared" si="44"/>
        <v>255247</v>
      </c>
    </row>
    <row r="44" spans="1:87" s="50" customFormat="1" ht="12" customHeight="1">
      <c r="A44" s="53" t="s">
        <v>120</v>
      </c>
      <c r="B44" s="54" t="s">
        <v>210</v>
      </c>
      <c r="C44" s="53" t="s">
        <v>211</v>
      </c>
      <c r="D44" s="75">
        <f t="shared" si="45"/>
        <v>0</v>
      </c>
      <c r="E44" s="75">
        <f t="shared" si="46"/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6">
        <v>0</v>
      </c>
      <c r="L44" s="75">
        <f t="shared" si="47"/>
        <v>122446</v>
      </c>
      <c r="M44" s="75">
        <f t="shared" si="48"/>
        <v>44731</v>
      </c>
      <c r="N44" s="75">
        <v>8428</v>
      </c>
      <c r="O44" s="75">
        <v>0</v>
      </c>
      <c r="P44" s="75">
        <v>36303</v>
      </c>
      <c r="Q44" s="75">
        <v>0</v>
      </c>
      <c r="R44" s="75">
        <f t="shared" si="49"/>
        <v>58993</v>
      </c>
      <c r="S44" s="75">
        <v>7086</v>
      </c>
      <c r="T44" s="75">
        <v>51907</v>
      </c>
      <c r="U44" s="75">
        <v>0</v>
      </c>
      <c r="V44" s="75">
        <v>0</v>
      </c>
      <c r="W44" s="75">
        <f t="shared" si="50"/>
        <v>18722</v>
      </c>
      <c r="X44" s="75">
        <v>17952</v>
      </c>
      <c r="Y44" s="75">
        <v>770</v>
      </c>
      <c r="Z44" s="75">
        <v>0</v>
      </c>
      <c r="AA44" s="75">
        <v>0</v>
      </c>
      <c r="AB44" s="76">
        <v>0</v>
      </c>
      <c r="AC44" s="75">
        <v>0</v>
      </c>
      <c r="AD44" s="75">
        <v>0</v>
      </c>
      <c r="AE44" s="75">
        <f t="shared" si="51"/>
        <v>122446</v>
      </c>
      <c r="AF44" s="75">
        <f t="shared" si="52"/>
        <v>0</v>
      </c>
      <c r="AG44" s="75">
        <f t="shared" si="53"/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6">
        <v>0</v>
      </c>
      <c r="AN44" s="75">
        <f t="shared" si="54"/>
        <v>0</v>
      </c>
      <c r="AO44" s="75">
        <f t="shared" si="55"/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 t="shared" si="56"/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f t="shared" si="57"/>
        <v>0</v>
      </c>
      <c r="AZ44" s="75">
        <v>0</v>
      </c>
      <c r="BA44" s="75">
        <v>0</v>
      </c>
      <c r="BB44" s="75">
        <v>0</v>
      </c>
      <c r="BC44" s="75">
        <v>0</v>
      </c>
      <c r="BD44" s="76">
        <v>0</v>
      </c>
      <c r="BE44" s="75">
        <v>0</v>
      </c>
      <c r="BF44" s="75">
        <v>0</v>
      </c>
      <c r="BG44" s="75">
        <f t="shared" si="58"/>
        <v>0</v>
      </c>
      <c r="BH44" s="75">
        <f t="shared" si="17"/>
        <v>0</v>
      </c>
      <c r="BI44" s="75">
        <f t="shared" si="18"/>
        <v>0</v>
      </c>
      <c r="BJ44" s="75">
        <f t="shared" si="19"/>
        <v>0</v>
      </c>
      <c r="BK44" s="75">
        <f t="shared" si="20"/>
        <v>0</v>
      </c>
      <c r="BL44" s="75">
        <f t="shared" si="21"/>
        <v>0</v>
      </c>
      <c r="BM44" s="75">
        <f t="shared" si="22"/>
        <v>0</v>
      </c>
      <c r="BN44" s="75">
        <f t="shared" si="23"/>
        <v>0</v>
      </c>
      <c r="BO44" s="76">
        <f t="shared" si="24"/>
        <v>0</v>
      </c>
      <c r="BP44" s="75">
        <f t="shared" si="25"/>
        <v>122446</v>
      </c>
      <c r="BQ44" s="75">
        <f t="shared" si="26"/>
        <v>44731</v>
      </c>
      <c r="BR44" s="75">
        <f t="shared" si="27"/>
        <v>8428</v>
      </c>
      <c r="BS44" s="75">
        <f t="shared" si="28"/>
        <v>0</v>
      </c>
      <c r="BT44" s="75">
        <f t="shared" si="29"/>
        <v>36303</v>
      </c>
      <c r="BU44" s="75">
        <f t="shared" si="30"/>
        <v>0</v>
      </c>
      <c r="BV44" s="75">
        <f t="shared" si="31"/>
        <v>58993</v>
      </c>
      <c r="BW44" s="75">
        <f t="shared" si="32"/>
        <v>7086</v>
      </c>
      <c r="BX44" s="75">
        <f t="shared" si="33"/>
        <v>51907</v>
      </c>
      <c r="BY44" s="75">
        <f t="shared" si="34"/>
        <v>0</v>
      </c>
      <c r="BZ44" s="75">
        <f t="shared" si="35"/>
        <v>0</v>
      </c>
      <c r="CA44" s="75">
        <f t="shared" si="36"/>
        <v>18722</v>
      </c>
      <c r="CB44" s="75">
        <f t="shared" si="37"/>
        <v>17952</v>
      </c>
      <c r="CC44" s="75">
        <f t="shared" si="38"/>
        <v>770</v>
      </c>
      <c r="CD44" s="75">
        <f t="shared" si="39"/>
        <v>0</v>
      </c>
      <c r="CE44" s="75">
        <f t="shared" si="40"/>
        <v>0</v>
      </c>
      <c r="CF44" s="76">
        <f t="shared" si="41"/>
        <v>0</v>
      </c>
      <c r="CG44" s="75">
        <f t="shared" si="42"/>
        <v>0</v>
      </c>
      <c r="CH44" s="75">
        <f t="shared" si="43"/>
        <v>0</v>
      </c>
      <c r="CI44" s="75">
        <f t="shared" si="44"/>
        <v>122446</v>
      </c>
    </row>
    <row r="45" spans="1:87" s="50" customFormat="1" ht="12" customHeight="1">
      <c r="A45" s="53" t="s">
        <v>120</v>
      </c>
      <c r="B45" s="54" t="s">
        <v>212</v>
      </c>
      <c r="C45" s="53" t="s">
        <v>213</v>
      </c>
      <c r="D45" s="75">
        <f t="shared" si="45"/>
        <v>0</v>
      </c>
      <c r="E45" s="75">
        <f t="shared" si="46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6">
        <v>0</v>
      </c>
      <c r="L45" s="75">
        <f t="shared" si="47"/>
        <v>73701</v>
      </c>
      <c r="M45" s="75">
        <f t="shared" si="48"/>
        <v>1704</v>
      </c>
      <c r="N45" s="75">
        <v>0</v>
      </c>
      <c r="O45" s="75">
        <v>1704</v>
      </c>
      <c r="P45" s="75">
        <v>0</v>
      </c>
      <c r="Q45" s="75">
        <v>0</v>
      </c>
      <c r="R45" s="75">
        <f t="shared" si="49"/>
        <v>1031</v>
      </c>
      <c r="S45" s="75">
        <v>0</v>
      </c>
      <c r="T45" s="75">
        <v>0</v>
      </c>
      <c r="U45" s="75">
        <v>1031</v>
      </c>
      <c r="V45" s="75">
        <v>0</v>
      </c>
      <c r="W45" s="75">
        <f t="shared" si="50"/>
        <v>70966</v>
      </c>
      <c r="X45" s="75">
        <v>59520</v>
      </c>
      <c r="Y45" s="75">
        <v>0</v>
      </c>
      <c r="Z45" s="75">
        <v>0</v>
      </c>
      <c r="AA45" s="75">
        <v>11446</v>
      </c>
      <c r="AB45" s="76">
        <v>102063</v>
      </c>
      <c r="AC45" s="75">
        <v>0</v>
      </c>
      <c r="AD45" s="75">
        <v>3554</v>
      </c>
      <c r="AE45" s="75">
        <f t="shared" si="51"/>
        <v>77255</v>
      </c>
      <c r="AF45" s="75">
        <f t="shared" si="52"/>
        <v>0</v>
      </c>
      <c r="AG45" s="75">
        <f t="shared" si="53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54"/>
        <v>315</v>
      </c>
      <c r="AO45" s="75">
        <f t="shared" si="55"/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 t="shared" si="56"/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f t="shared" si="57"/>
        <v>315</v>
      </c>
      <c r="AZ45" s="75">
        <v>315</v>
      </c>
      <c r="BA45" s="75">
        <v>0</v>
      </c>
      <c r="BB45" s="75">
        <v>0</v>
      </c>
      <c r="BC45" s="75">
        <v>0</v>
      </c>
      <c r="BD45" s="76">
        <v>9583</v>
      </c>
      <c r="BE45" s="75">
        <v>0</v>
      </c>
      <c r="BF45" s="75">
        <v>0</v>
      </c>
      <c r="BG45" s="75">
        <f t="shared" si="58"/>
        <v>315</v>
      </c>
      <c r="BH45" s="75">
        <f t="shared" si="17"/>
        <v>0</v>
      </c>
      <c r="BI45" s="75">
        <f t="shared" si="18"/>
        <v>0</v>
      </c>
      <c r="BJ45" s="75">
        <f t="shared" si="19"/>
        <v>0</v>
      </c>
      <c r="BK45" s="75">
        <f t="shared" si="20"/>
        <v>0</v>
      </c>
      <c r="BL45" s="75">
        <f t="shared" si="21"/>
        <v>0</v>
      </c>
      <c r="BM45" s="75">
        <f t="shared" si="22"/>
        <v>0</v>
      </c>
      <c r="BN45" s="75">
        <f t="shared" si="23"/>
        <v>0</v>
      </c>
      <c r="BO45" s="76">
        <f t="shared" si="24"/>
        <v>0</v>
      </c>
      <c r="BP45" s="75">
        <f t="shared" si="25"/>
        <v>74016</v>
      </c>
      <c r="BQ45" s="75">
        <f t="shared" si="26"/>
        <v>1704</v>
      </c>
      <c r="BR45" s="75">
        <f t="shared" si="27"/>
        <v>0</v>
      </c>
      <c r="BS45" s="75">
        <f t="shared" si="28"/>
        <v>1704</v>
      </c>
      <c r="BT45" s="75">
        <f t="shared" si="29"/>
        <v>0</v>
      </c>
      <c r="BU45" s="75">
        <f t="shared" si="30"/>
        <v>0</v>
      </c>
      <c r="BV45" s="75">
        <f t="shared" si="31"/>
        <v>1031</v>
      </c>
      <c r="BW45" s="75">
        <f t="shared" si="32"/>
        <v>0</v>
      </c>
      <c r="BX45" s="75">
        <f t="shared" si="33"/>
        <v>0</v>
      </c>
      <c r="BY45" s="75">
        <f t="shared" si="34"/>
        <v>1031</v>
      </c>
      <c r="BZ45" s="75">
        <f t="shared" si="35"/>
        <v>0</v>
      </c>
      <c r="CA45" s="75">
        <f t="shared" si="36"/>
        <v>71281</v>
      </c>
      <c r="CB45" s="75">
        <f t="shared" si="37"/>
        <v>59835</v>
      </c>
      <c r="CC45" s="75">
        <f t="shared" si="38"/>
        <v>0</v>
      </c>
      <c r="CD45" s="75">
        <f t="shared" si="39"/>
        <v>0</v>
      </c>
      <c r="CE45" s="75">
        <f t="shared" si="40"/>
        <v>11446</v>
      </c>
      <c r="CF45" s="76">
        <f t="shared" si="41"/>
        <v>111646</v>
      </c>
      <c r="CG45" s="75">
        <f t="shared" si="42"/>
        <v>0</v>
      </c>
      <c r="CH45" s="75">
        <f t="shared" si="43"/>
        <v>3554</v>
      </c>
      <c r="CI45" s="75">
        <f t="shared" si="44"/>
        <v>77570</v>
      </c>
    </row>
    <row r="46" spans="1:87" s="50" customFormat="1" ht="12" customHeight="1">
      <c r="A46" s="53" t="s">
        <v>120</v>
      </c>
      <c r="B46" s="54" t="s">
        <v>214</v>
      </c>
      <c r="C46" s="53" t="s">
        <v>215</v>
      </c>
      <c r="D46" s="75">
        <f t="shared" si="45"/>
        <v>0</v>
      </c>
      <c r="E46" s="75">
        <f t="shared" si="46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6">
        <v>0</v>
      </c>
      <c r="L46" s="75">
        <f t="shared" si="47"/>
        <v>25197</v>
      </c>
      <c r="M46" s="75">
        <f t="shared" si="48"/>
        <v>5238</v>
      </c>
      <c r="N46" s="75">
        <v>0</v>
      </c>
      <c r="O46" s="75">
        <v>0</v>
      </c>
      <c r="P46" s="75">
        <v>3659</v>
      </c>
      <c r="Q46" s="75">
        <v>1579</v>
      </c>
      <c r="R46" s="75">
        <f t="shared" si="49"/>
        <v>10170</v>
      </c>
      <c r="S46" s="75">
        <v>258</v>
      </c>
      <c r="T46" s="75">
        <v>6993</v>
      </c>
      <c r="U46" s="75">
        <v>2919</v>
      </c>
      <c r="V46" s="75">
        <v>0</v>
      </c>
      <c r="W46" s="75">
        <f t="shared" si="50"/>
        <v>9789</v>
      </c>
      <c r="X46" s="75">
        <v>5160</v>
      </c>
      <c r="Y46" s="75">
        <v>2199</v>
      </c>
      <c r="Z46" s="75">
        <v>2430</v>
      </c>
      <c r="AA46" s="75">
        <v>0</v>
      </c>
      <c r="AB46" s="76">
        <v>0</v>
      </c>
      <c r="AC46" s="75">
        <v>0</v>
      </c>
      <c r="AD46" s="75">
        <v>0</v>
      </c>
      <c r="AE46" s="75">
        <f t="shared" si="51"/>
        <v>25197</v>
      </c>
      <c r="AF46" s="75">
        <f t="shared" si="52"/>
        <v>0</v>
      </c>
      <c r="AG46" s="75">
        <f t="shared" si="53"/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6">
        <v>0</v>
      </c>
      <c r="AN46" s="75">
        <f t="shared" si="54"/>
        <v>2414</v>
      </c>
      <c r="AO46" s="75">
        <f t="shared" si="55"/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f t="shared" si="56"/>
        <v>1651</v>
      </c>
      <c r="AU46" s="75">
        <v>0</v>
      </c>
      <c r="AV46" s="75">
        <v>1651</v>
      </c>
      <c r="AW46" s="75">
        <v>0</v>
      </c>
      <c r="AX46" s="75">
        <v>0</v>
      </c>
      <c r="AY46" s="75">
        <f t="shared" si="57"/>
        <v>763</v>
      </c>
      <c r="AZ46" s="75">
        <v>0</v>
      </c>
      <c r="BA46" s="75">
        <v>763</v>
      </c>
      <c r="BB46" s="75">
        <v>0</v>
      </c>
      <c r="BC46" s="75">
        <v>0</v>
      </c>
      <c r="BD46" s="76">
        <v>0</v>
      </c>
      <c r="BE46" s="75">
        <v>0</v>
      </c>
      <c r="BF46" s="75">
        <v>0</v>
      </c>
      <c r="BG46" s="75">
        <f t="shared" si="58"/>
        <v>2414</v>
      </c>
      <c r="BH46" s="75">
        <f t="shared" si="17"/>
        <v>0</v>
      </c>
      <c r="BI46" s="75">
        <f t="shared" si="18"/>
        <v>0</v>
      </c>
      <c r="BJ46" s="75">
        <f t="shared" si="19"/>
        <v>0</v>
      </c>
      <c r="BK46" s="75">
        <f t="shared" si="20"/>
        <v>0</v>
      </c>
      <c r="BL46" s="75">
        <f t="shared" si="21"/>
        <v>0</v>
      </c>
      <c r="BM46" s="75">
        <f t="shared" si="22"/>
        <v>0</v>
      </c>
      <c r="BN46" s="75">
        <f t="shared" si="23"/>
        <v>0</v>
      </c>
      <c r="BO46" s="76">
        <f t="shared" si="24"/>
        <v>0</v>
      </c>
      <c r="BP46" s="75">
        <f t="shared" si="25"/>
        <v>27611</v>
      </c>
      <c r="BQ46" s="75">
        <f t="shared" si="26"/>
        <v>5238</v>
      </c>
      <c r="BR46" s="75">
        <f t="shared" si="27"/>
        <v>0</v>
      </c>
      <c r="BS46" s="75">
        <f t="shared" si="28"/>
        <v>0</v>
      </c>
      <c r="BT46" s="75">
        <f t="shared" si="29"/>
        <v>3659</v>
      </c>
      <c r="BU46" s="75">
        <f t="shared" si="30"/>
        <v>1579</v>
      </c>
      <c r="BV46" s="75">
        <f t="shared" si="31"/>
        <v>11821</v>
      </c>
      <c r="BW46" s="75">
        <f t="shared" si="32"/>
        <v>258</v>
      </c>
      <c r="BX46" s="75">
        <f t="shared" si="33"/>
        <v>8644</v>
      </c>
      <c r="BY46" s="75">
        <f t="shared" si="34"/>
        <v>2919</v>
      </c>
      <c r="BZ46" s="75">
        <f t="shared" si="35"/>
        <v>0</v>
      </c>
      <c r="CA46" s="75">
        <f t="shared" si="36"/>
        <v>10552</v>
      </c>
      <c r="CB46" s="75">
        <f t="shared" si="37"/>
        <v>5160</v>
      </c>
      <c r="CC46" s="75">
        <f t="shared" si="38"/>
        <v>2962</v>
      </c>
      <c r="CD46" s="75">
        <f t="shared" si="39"/>
        <v>2430</v>
      </c>
      <c r="CE46" s="75">
        <f t="shared" si="40"/>
        <v>0</v>
      </c>
      <c r="CF46" s="76">
        <f t="shared" si="41"/>
        <v>0</v>
      </c>
      <c r="CG46" s="75">
        <f t="shared" si="42"/>
        <v>0</v>
      </c>
      <c r="CH46" s="75">
        <f t="shared" si="43"/>
        <v>0</v>
      </c>
      <c r="CI46" s="75">
        <f t="shared" si="44"/>
        <v>27611</v>
      </c>
    </row>
    <row r="47" spans="1:87" s="50" customFormat="1" ht="12" customHeight="1">
      <c r="A47" s="53" t="s">
        <v>120</v>
      </c>
      <c r="B47" s="54" t="s">
        <v>216</v>
      </c>
      <c r="C47" s="53" t="s">
        <v>217</v>
      </c>
      <c r="D47" s="75">
        <f t="shared" si="45"/>
        <v>0</v>
      </c>
      <c r="E47" s="75">
        <f t="shared" si="46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6">
        <v>0</v>
      </c>
      <c r="L47" s="75">
        <f t="shared" si="47"/>
        <v>72361</v>
      </c>
      <c r="M47" s="75">
        <f t="shared" si="48"/>
        <v>1785</v>
      </c>
      <c r="N47" s="75">
        <v>1785</v>
      </c>
      <c r="O47" s="75">
        <v>0</v>
      </c>
      <c r="P47" s="75">
        <v>0</v>
      </c>
      <c r="Q47" s="75">
        <v>0</v>
      </c>
      <c r="R47" s="75">
        <f t="shared" si="49"/>
        <v>17570</v>
      </c>
      <c r="S47" s="75">
        <v>4823</v>
      </c>
      <c r="T47" s="75">
        <v>12747</v>
      </c>
      <c r="U47" s="75">
        <v>0</v>
      </c>
      <c r="V47" s="75">
        <v>0</v>
      </c>
      <c r="W47" s="75">
        <f t="shared" si="50"/>
        <v>53006</v>
      </c>
      <c r="X47" s="75">
        <v>27172</v>
      </c>
      <c r="Y47" s="75">
        <v>23650</v>
      </c>
      <c r="Z47" s="75">
        <v>1670</v>
      </c>
      <c r="AA47" s="75">
        <v>514</v>
      </c>
      <c r="AB47" s="76">
        <v>0</v>
      </c>
      <c r="AC47" s="75">
        <v>0</v>
      </c>
      <c r="AD47" s="75">
        <v>52068</v>
      </c>
      <c r="AE47" s="75">
        <f t="shared" si="51"/>
        <v>124429</v>
      </c>
      <c r="AF47" s="75">
        <f t="shared" si="52"/>
        <v>0</v>
      </c>
      <c r="AG47" s="75">
        <f t="shared" si="53"/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6">
        <v>0</v>
      </c>
      <c r="AN47" s="75">
        <f t="shared" si="54"/>
        <v>0</v>
      </c>
      <c r="AO47" s="75">
        <f t="shared" si="55"/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f t="shared" si="56"/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f t="shared" si="57"/>
        <v>0</v>
      </c>
      <c r="AZ47" s="75">
        <v>0</v>
      </c>
      <c r="BA47" s="75">
        <v>0</v>
      </c>
      <c r="BB47" s="75">
        <v>0</v>
      </c>
      <c r="BC47" s="75">
        <v>0</v>
      </c>
      <c r="BD47" s="76">
        <v>0</v>
      </c>
      <c r="BE47" s="75">
        <v>0</v>
      </c>
      <c r="BF47" s="75">
        <v>0</v>
      </c>
      <c r="BG47" s="75">
        <f t="shared" si="58"/>
        <v>0</v>
      </c>
      <c r="BH47" s="75">
        <f t="shared" si="17"/>
        <v>0</v>
      </c>
      <c r="BI47" s="75">
        <f t="shared" si="18"/>
        <v>0</v>
      </c>
      <c r="BJ47" s="75">
        <f t="shared" si="19"/>
        <v>0</v>
      </c>
      <c r="BK47" s="75">
        <f t="shared" si="20"/>
        <v>0</v>
      </c>
      <c r="BL47" s="75">
        <f t="shared" si="21"/>
        <v>0</v>
      </c>
      <c r="BM47" s="75">
        <f t="shared" si="22"/>
        <v>0</v>
      </c>
      <c r="BN47" s="75">
        <f t="shared" si="23"/>
        <v>0</v>
      </c>
      <c r="BO47" s="76">
        <f t="shared" si="24"/>
        <v>0</v>
      </c>
      <c r="BP47" s="75">
        <f t="shared" si="25"/>
        <v>72361</v>
      </c>
      <c r="BQ47" s="75">
        <f t="shared" si="26"/>
        <v>1785</v>
      </c>
      <c r="BR47" s="75">
        <f t="shared" si="27"/>
        <v>1785</v>
      </c>
      <c r="BS47" s="75">
        <f t="shared" si="28"/>
        <v>0</v>
      </c>
      <c r="BT47" s="75">
        <f t="shared" si="29"/>
        <v>0</v>
      </c>
      <c r="BU47" s="75">
        <f t="shared" si="30"/>
        <v>0</v>
      </c>
      <c r="BV47" s="75">
        <f t="shared" si="31"/>
        <v>17570</v>
      </c>
      <c r="BW47" s="75">
        <f t="shared" si="32"/>
        <v>4823</v>
      </c>
      <c r="BX47" s="75">
        <f t="shared" si="33"/>
        <v>12747</v>
      </c>
      <c r="BY47" s="75">
        <f t="shared" si="34"/>
        <v>0</v>
      </c>
      <c r="BZ47" s="75">
        <f t="shared" si="35"/>
        <v>0</v>
      </c>
      <c r="CA47" s="75">
        <f t="shared" si="36"/>
        <v>53006</v>
      </c>
      <c r="CB47" s="75">
        <f t="shared" si="37"/>
        <v>27172</v>
      </c>
      <c r="CC47" s="75">
        <f t="shared" si="38"/>
        <v>23650</v>
      </c>
      <c r="CD47" s="75">
        <f t="shared" si="39"/>
        <v>1670</v>
      </c>
      <c r="CE47" s="75">
        <f t="shared" si="40"/>
        <v>514</v>
      </c>
      <c r="CF47" s="76">
        <f t="shared" si="41"/>
        <v>0</v>
      </c>
      <c r="CG47" s="75">
        <f t="shared" si="42"/>
        <v>0</v>
      </c>
      <c r="CH47" s="75">
        <f t="shared" si="43"/>
        <v>52068</v>
      </c>
      <c r="CI47" s="75">
        <f t="shared" si="44"/>
        <v>124429</v>
      </c>
    </row>
    <row r="48" spans="1:87" s="50" customFormat="1" ht="12" customHeight="1">
      <c r="A48" s="53" t="s">
        <v>120</v>
      </c>
      <c r="B48" s="54" t="s">
        <v>218</v>
      </c>
      <c r="C48" s="53" t="s">
        <v>219</v>
      </c>
      <c r="D48" s="75">
        <f t="shared" si="45"/>
        <v>0</v>
      </c>
      <c r="E48" s="75">
        <f t="shared" si="46"/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6">
        <v>0</v>
      </c>
      <c r="L48" s="75">
        <f t="shared" si="47"/>
        <v>35977</v>
      </c>
      <c r="M48" s="75">
        <f t="shared" si="48"/>
        <v>32863</v>
      </c>
      <c r="N48" s="75">
        <v>0</v>
      </c>
      <c r="O48" s="75">
        <v>7770</v>
      </c>
      <c r="P48" s="75">
        <v>25093</v>
      </c>
      <c r="Q48" s="75">
        <v>0</v>
      </c>
      <c r="R48" s="75">
        <f t="shared" si="49"/>
        <v>0</v>
      </c>
      <c r="S48" s="75">
        <v>0</v>
      </c>
      <c r="T48" s="75">
        <v>0</v>
      </c>
      <c r="U48" s="75">
        <v>0</v>
      </c>
      <c r="V48" s="75">
        <v>0</v>
      </c>
      <c r="W48" s="75">
        <f t="shared" si="50"/>
        <v>3114</v>
      </c>
      <c r="X48" s="75">
        <v>0</v>
      </c>
      <c r="Y48" s="75">
        <v>0</v>
      </c>
      <c r="Z48" s="75">
        <v>0</v>
      </c>
      <c r="AA48" s="75">
        <v>3114</v>
      </c>
      <c r="AB48" s="76">
        <v>0</v>
      </c>
      <c r="AC48" s="75">
        <v>0</v>
      </c>
      <c r="AD48" s="75">
        <v>5416</v>
      </c>
      <c r="AE48" s="75">
        <f t="shared" si="51"/>
        <v>41393</v>
      </c>
      <c r="AF48" s="75">
        <f t="shared" si="52"/>
        <v>0</v>
      </c>
      <c r="AG48" s="75">
        <f t="shared" si="53"/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6">
        <v>0</v>
      </c>
      <c r="AN48" s="75">
        <f t="shared" si="54"/>
        <v>1124</v>
      </c>
      <c r="AO48" s="75">
        <f t="shared" si="55"/>
        <v>1124</v>
      </c>
      <c r="AP48" s="75">
        <v>0</v>
      </c>
      <c r="AQ48" s="75">
        <v>1124</v>
      </c>
      <c r="AR48" s="75">
        <v>0</v>
      </c>
      <c r="AS48" s="75">
        <v>0</v>
      </c>
      <c r="AT48" s="75">
        <f t="shared" si="56"/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f t="shared" si="57"/>
        <v>0</v>
      </c>
      <c r="AZ48" s="75">
        <v>0</v>
      </c>
      <c r="BA48" s="75">
        <v>0</v>
      </c>
      <c r="BB48" s="75">
        <v>0</v>
      </c>
      <c r="BC48" s="75">
        <v>0</v>
      </c>
      <c r="BD48" s="76">
        <v>0</v>
      </c>
      <c r="BE48" s="75">
        <v>0</v>
      </c>
      <c r="BF48" s="75">
        <v>0</v>
      </c>
      <c r="BG48" s="75">
        <f t="shared" si="58"/>
        <v>1124</v>
      </c>
      <c r="BH48" s="75">
        <f t="shared" si="17"/>
        <v>0</v>
      </c>
      <c r="BI48" s="75">
        <f t="shared" si="18"/>
        <v>0</v>
      </c>
      <c r="BJ48" s="75">
        <f t="shared" si="19"/>
        <v>0</v>
      </c>
      <c r="BK48" s="75">
        <f t="shared" si="20"/>
        <v>0</v>
      </c>
      <c r="BL48" s="75">
        <f t="shared" si="21"/>
        <v>0</v>
      </c>
      <c r="BM48" s="75">
        <f t="shared" si="22"/>
        <v>0</v>
      </c>
      <c r="BN48" s="75">
        <f t="shared" si="23"/>
        <v>0</v>
      </c>
      <c r="BO48" s="76">
        <f t="shared" si="24"/>
        <v>0</v>
      </c>
      <c r="BP48" s="75">
        <f t="shared" si="25"/>
        <v>37101</v>
      </c>
      <c r="BQ48" s="75">
        <f t="shared" si="26"/>
        <v>33987</v>
      </c>
      <c r="BR48" s="75">
        <f t="shared" si="27"/>
        <v>0</v>
      </c>
      <c r="BS48" s="75">
        <f t="shared" si="28"/>
        <v>8894</v>
      </c>
      <c r="BT48" s="75">
        <f t="shared" si="29"/>
        <v>25093</v>
      </c>
      <c r="BU48" s="75">
        <f t="shared" si="30"/>
        <v>0</v>
      </c>
      <c r="BV48" s="75">
        <f t="shared" si="31"/>
        <v>0</v>
      </c>
      <c r="BW48" s="75">
        <f t="shared" si="32"/>
        <v>0</v>
      </c>
      <c r="BX48" s="75">
        <f t="shared" si="33"/>
        <v>0</v>
      </c>
      <c r="BY48" s="75">
        <f t="shared" si="34"/>
        <v>0</v>
      </c>
      <c r="BZ48" s="75">
        <f t="shared" si="35"/>
        <v>0</v>
      </c>
      <c r="CA48" s="75">
        <f t="shared" si="36"/>
        <v>3114</v>
      </c>
      <c r="CB48" s="75">
        <f t="shared" si="37"/>
        <v>0</v>
      </c>
      <c r="CC48" s="75">
        <f t="shared" si="38"/>
        <v>0</v>
      </c>
      <c r="CD48" s="75">
        <f t="shared" si="39"/>
        <v>0</v>
      </c>
      <c r="CE48" s="75">
        <f t="shared" si="40"/>
        <v>3114</v>
      </c>
      <c r="CF48" s="76">
        <f t="shared" si="41"/>
        <v>0</v>
      </c>
      <c r="CG48" s="75">
        <f t="shared" si="42"/>
        <v>0</v>
      </c>
      <c r="CH48" s="75">
        <f t="shared" si="43"/>
        <v>5416</v>
      </c>
      <c r="CI48" s="75">
        <f t="shared" si="44"/>
        <v>42517</v>
      </c>
    </row>
    <row r="49" spans="1:87" s="50" customFormat="1" ht="12" customHeight="1">
      <c r="A49" s="53" t="s">
        <v>120</v>
      </c>
      <c r="B49" s="54" t="s">
        <v>264</v>
      </c>
      <c r="C49" s="53" t="s">
        <v>265</v>
      </c>
      <c r="D49" s="75">
        <f t="shared" si="45"/>
        <v>27269</v>
      </c>
      <c r="E49" s="75">
        <f t="shared" si="46"/>
        <v>9524</v>
      </c>
      <c r="F49" s="75">
        <v>0</v>
      </c>
      <c r="G49" s="75">
        <v>7587</v>
      </c>
      <c r="H49" s="75">
        <v>1937</v>
      </c>
      <c r="I49" s="75">
        <v>0</v>
      </c>
      <c r="J49" s="75">
        <v>17745</v>
      </c>
      <c r="K49" s="76">
        <v>0</v>
      </c>
      <c r="L49" s="75">
        <f t="shared" si="47"/>
        <v>1267874</v>
      </c>
      <c r="M49" s="75">
        <f t="shared" si="48"/>
        <v>467750</v>
      </c>
      <c r="N49" s="75">
        <v>209280</v>
      </c>
      <c r="O49" s="75">
        <v>0</v>
      </c>
      <c r="P49" s="75">
        <v>227091</v>
      </c>
      <c r="Q49" s="75">
        <v>31379</v>
      </c>
      <c r="R49" s="75">
        <f t="shared" si="49"/>
        <v>489333</v>
      </c>
      <c r="S49" s="75">
        <v>0</v>
      </c>
      <c r="T49" s="75">
        <v>449596</v>
      </c>
      <c r="U49" s="75">
        <v>39737</v>
      </c>
      <c r="V49" s="75">
        <v>0</v>
      </c>
      <c r="W49" s="75">
        <f t="shared" si="50"/>
        <v>310791</v>
      </c>
      <c r="X49" s="75">
        <v>0</v>
      </c>
      <c r="Y49" s="75">
        <v>294455</v>
      </c>
      <c r="Z49" s="75">
        <v>16336</v>
      </c>
      <c r="AA49" s="75">
        <v>0</v>
      </c>
      <c r="AB49" s="76">
        <v>0</v>
      </c>
      <c r="AC49" s="75">
        <v>0</v>
      </c>
      <c r="AD49" s="75">
        <v>0</v>
      </c>
      <c r="AE49" s="75">
        <f t="shared" si="51"/>
        <v>1295143</v>
      </c>
      <c r="AF49" s="75">
        <f t="shared" si="52"/>
        <v>10563</v>
      </c>
      <c r="AG49" s="75">
        <f t="shared" si="53"/>
        <v>10563</v>
      </c>
      <c r="AH49" s="75">
        <v>0</v>
      </c>
      <c r="AI49" s="75">
        <v>10563</v>
      </c>
      <c r="AJ49" s="75">
        <v>0</v>
      </c>
      <c r="AK49" s="75">
        <v>0</v>
      </c>
      <c r="AL49" s="75">
        <v>0</v>
      </c>
      <c r="AM49" s="76">
        <v>0</v>
      </c>
      <c r="AN49" s="75">
        <f t="shared" si="54"/>
        <v>115846</v>
      </c>
      <c r="AO49" s="75">
        <f t="shared" si="55"/>
        <v>21463</v>
      </c>
      <c r="AP49" s="75">
        <v>21463</v>
      </c>
      <c r="AQ49" s="75">
        <v>0</v>
      </c>
      <c r="AR49" s="75">
        <v>0</v>
      </c>
      <c r="AS49" s="75">
        <v>0</v>
      </c>
      <c r="AT49" s="75">
        <f t="shared" si="56"/>
        <v>51889</v>
      </c>
      <c r="AU49" s="75">
        <v>0</v>
      </c>
      <c r="AV49" s="75">
        <v>51889</v>
      </c>
      <c r="AW49" s="75">
        <v>0</v>
      </c>
      <c r="AX49" s="75">
        <v>0</v>
      </c>
      <c r="AY49" s="75">
        <f t="shared" si="57"/>
        <v>42494</v>
      </c>
      <c r="AZ49" s="75">
        <v>0</v>
      </c>
      <c r="BA49" s="75">
        <v>42494</v>
      </c>
      <c r="BB49" s="75">
        <v>0</v>
      </c>
      <c r="BC49" s="75">
        <v>0</v>
      </c>
      <c r="BD49" s="76">
        <v>0</v>
      </c>
      <c r="BE49" s="75">
        <v>0</v>
      </c>
      <c r="BF49" s="75">
        <v>0</v>
      </c>
      <c r="BG49" s="75">
        <f t="shared" si="58"/>
        <v>126409</v>
      </c>
      <c r="BH49" s="75">
        <f aca="true" t="shared" si="59" ref="BH49:BH60">SUM(D49,AF49)</f>
        <v>37832</v>
      </c>
      <c r="BI49" s="75">
        <f aca="true" t="shared" si="60" ref="BI49:BI60">SUM(E49,AG49)</f>
        <v>20087</v>
      </c>
      <c r="BJ49" s="75">
        <f aca="true" t="shared" si="61" ref="BJ49:BJ60">SUM(F49,AH49)</f>
        <v>0</v>
      </c>
      <c r="BK49" s="75">
        <f aca="true" t="shared" si="62" ref="BK49:BK60">SUM(G49,AI49)</f>
        <v>18150</v>
      </c>
      <c r="BL49" s="75">
        <f aca="true" t="shared" si="63" ref="BL49:BL60">SUM(H49,AJ49)</f>
        <v>1937</v>
      </c>
      <c r="BM49" s="75">
        <f aca="true" t="shared" si="64" ref="BM49:BM60">SUM(I49,AK49)</f>
        <v>0</v>
      </c>
      <c r="BN49" s="75">
        <f aca="true" t="shared" si="65" ref="BN49:BN60">SUM(J49,AL49)</f>
        <v>17745</v>
      </c>
      <c r="BO49" s="76">
        <v>0</v>
      </c>
      <c r="BP49" s="75">
        <f aca="true" t="shared" si="66" ref="BP49:BP60">SUM(L49,AN49)</f>
        <v>1383720</v>
      </c>
      <c r="BQ49" s="75">
        <f aca="true" t="shared" si="67" ref="BQ49:BQ60">SUM(M49,AO49)</f>
        <v>489213</v>
      </c>
      <c r="BR49" s="75">
        <f aca="true" t="shared" si="68" ref="BR49:BR60">SUM(N49,AP49)</f>
        <v>230743</v>
      </c>
      <c r="BS49" s="75">
        <f aca="true" t="shared" si="69" ref="BS49:BS60">SUM(O49,AQ49)</f>
        <v>0</v>
      </c>
      <c r="BT49" s="75">
        <f aca="true" t="shared" si="70" ref="BT49:BT60">SUM(P49,AR49)</f>
        <v>227091</v>
      </c>
      <c r="BU49" s="75">
        <f aca="true" t="shared" si="71" ref="BU49:BU60">SUM(Q49,AS49)</f>
        <v>31379</v>
      </c>
      <c r="BV49" s="75">
        <f aca="true" t="shared" si="72" ref="BV49:BV60">SUM(R49,AT49)</f>
        <v>541222</v>
      </c>
      <c r="BW49" s="75">
        <f aca="true" t="shared" si="73" ref="BW49:BW60">SUM(S49,AU49)</f>
        <v>0</v>
      </c>
      <c r="BX49" s="75">
        <f aca="true" t="shared" si="74" ref="BX49:BX60">SUM(T49,AV49)</f>
        <v>501485</v>
      </c>
      <c r="BY49" s="75">
        <f aca="true" t="shared" si="75" ref="BY49:BY60">SUM(U49,AW49)</f>
        <v>39737</v>
      </c>
      <c r="BZ49" s="75">
        <f aca="true" t="shared" si="76" ref="BZ49:BZ60">SUM(V49,AX49)</f>
        <v>0</v>
      </c>
      <c r="CA49" s="75">
        <f aca="true" t="shared" si="77" ref="CA49:CA60">SUM(W49,AY49)</f>
        <v>353285</v>
      </c>
      <c r="CB49" s="75">
        <f aca="true" t="shared" si="78" ref="CB49:CB60">SUM(X49,AZ49)</f>
        <v>0</v>
      </c>
      <c r="CC49" s="75">
        <f aca="true" t="shared" si="79" ref="CC49:CC60">SUM(Y49,BA49)</f>
        <v>336949</v>
      </c>
      <c r="CD49" s="75">
        <f aca="true" t="shared" si="80" ref="CD49:CD60">SUM(Z49,BB49)</f>
        <v>16336</v>
      </c>
      <c r="CE49" s="75">
        <f aca="true" t="shared" si="81" ref="CE49:CE60">SUM(AA49,BC49)</f>
        <v>0</v>
      </c>
      <c r="CF49" s="76">
        <v>0</v>
      </c>
      <c r="CG49" s="75">
        <f aca="true" t="shared" si="82" ref="CG49:CG60">SUM(AC49,BE49)</f>
        <v>0</v>
      </c>
      <c r="CH49" s="75">
        <f aca="true" t="shared" si="83" ref="CH49:CH60">SUM(AD49,BF49)</f>
        <v>0</v>
      </c>
      <c r="CI49" s="75">
        <f aca="true" t="shared" si="84" ref="CI49:CI60">SUM(AE49,BG49)</f>
        <v>1421552</v>
      </c>
    </row>
    <row r="50" spans="1:87" s="50" customFormat="1" ht="12" customHeight="1">
      <c r="A50" s="53" t="s">
        <v>120</v>
      </c>
      <c r="B50" s="54" t="s">
        <v>267</v>
      </c>
      <c r="C50" s="53" t="s">
        <v>268</v>
      </c>
      <c r="D50" s="75">
        <f t="shared" si="45"/>
        <v>0</v>
      </c>
      <c r="E50" s="75">
        <f t="shared" si="46"/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6">
        <v>0</v>
      </c>
      <c r="L50" s="75">
        <f t="shared" si="47"/>
        <v>324951</v>
      </c>
      <c r="M50" s="75">
        <f t="shared" si="48"/>
        <v>50933</v>
      </c>
      <c r="N50" s="75">
        <v>20761</v>
      </c>
      <c r="O50" s="75">
        <v>0</v>
      </c>
      <c r="P50" s="75">
        <v>30172</v>
      </c>
      <c r="Q50" s="75">
        <v>0</v>
      </c>
      <c r="R50" s="75">
        <f t="shared" si="49"/>
        <v>124846</v>
      </c>
      <c r="S50" s="75">
        <v>0</v>
      </c>
      <c r="T50" s="75">
        <v>124846</v>
      </c>
      <c r="U50" s="75">
        <v>0</v>
      </c>
      <c r="V50" s="75">
        <v>0</v>
      </c>
      <c r="W50" s="75">
        <f t="shared" si="50"/>
        <v>149172</v>
      </c>
      <c r="X50" s="75">
        <v>0</v>
      </c>
      <c r="Y50" s="75">
        <v>102800</v>
      </c>
      <c r="Z50" s="75">
        <v>46372</v>
      </c>
      <c r="AA50" s="75">
        <v>0</v>
      </c>
      <c r="AB50" s="76">
        <v>0</v>
      </c>
      <c r="AC50" s="75">
        <v>0</v>
      </c>
      <c r="AD50" s="75">
        <v>0</v>
      </c>
      <c r="AE50" s="75">
        <f t="shared" si="51"/>
        <v>324951</v>
      </c>
      <c r="AF50" s="75">
        <f t="shared" si="52"/>
        <v>46726</v>
      </c>
      <c r="AG50" s="75">
        <f t="shared" si="53"/>
        <v>46726</v>
      </c>
      <c r="AH50" s="75">
        <v>0</v>
      </c>
      <c r="AI50" s="75">
        <v>46726</v>
      </c>
      <c r="AJ50" s="75">
        <v>0</v>
      </c>
      <c r="AK50" s="75">
        <v>0</v>
      </c>
      <c r="AL50" s="75">
        <v>0</v>
      </c>
      <c r="AM50" s="76">
        <v>0</v>
      </c>
      <c r="AN50" s="75">
        <f t="shared" si="54"/>
        <v>81138</v>
      </c>
      <c r="AO50" s="75">
        <f t="shared" si="55"/>
        <v>31474</v>
      </c>
      <c r="AP50" s="75">
        <v>20761</v>
      </c>
      <c r="AQ50" s="75">
        <v>0</v>
      </c>
      <c r="AR50" s="75">
        <v>10713</v>
      </c>
      <c r="AS50" s="75">
        <v>0</v>
      </c>
      <c r="AT50" s="75">
        <f t="shared" si="56"/>
        <v>24132</v>
      </c>
      <c r="AU50" s="75">
        <v>0</v>
      </c>
      <c r="AV50" s="75">
        <v>24132</v>
      </c>
      <c r="AW50" s="75">
        <v>0</v>
      </c>
      <c r="AX50" s="75">
        <v>0</v>
      </c>
      <c r="AY50" s="75">
        <f t="shared" si="57"/>
        <v>25532</v>
      </c>
      <c r="AZ50" s="75">
        <v>0</v>
      </c>
      <c r="BA50" s="75">
        <v>25532</v>
      </c>
      <c r="BB50" s="75">
        <v>0</v>
      </c>
      <c r="BC50" s="75">
        <v>0</v>
      </c>
      <c r="BD50" s="76">
        <v>0</v>
      </c>
      <c r="BE50" s="75">
        <v>0</v>
      </c>
      <c r="BF50" s="75">
        <v>0</v>
      </c>
      <c r="BG50" s="75">
        <f t="shared" si="58"/>
        <v>127864</v>
      </c>
      <c r="BH50" s="75">
        <f t="shared" si="59"/>
        <v>46726</v>
      </c>
      <c r="BI50" s="75">
        <f t="shared" si="60"/>
        <v>46726</v>
      </c>
      <c r="BJ50" s="75">
        <f t="shared" si="61"/>
        <v>0</v>
      </c>
      <c r="BK50" s="75">
        <f t="shared" si="62"/>
        <v>46726</v>
      </c>
      <c r="BL50" s="75">
        <f t="shared" si="63"/>
        <v>0</v>
      </c>
      <c r="BM50" s="75">
        <f t="shared" si="64"/>
        <v>0</v>
      </c>
      <c r="BN50" s="75">
        <f t="shared" si="65"/>
        <v>0</v>
      </c>
      <c r="BO50" s="76">
        <v>0</v>
      </c>
      <c r="BP50" s="75">
        <f t="shared" si="66"/>
        <v>406089</v>
      </c>
      <c r="BQ50" s="75">
        <f t="shared" si="67"/>
        <v>82407</v>
      </c>
      <c r="BR50" s="75">
        <f t="shared" si="68"/>
        <v>41522</v>
      </c>
      <c r="BS50" s="75">
        <f t="shared" si="69"/>
        <v>0</v>
      </c>
      <c r="BT50" s="75">
        <f t="shared" si="70"/>
        <v>40885</v>
      </c>
      <c r="BU50" s="75">
        <f t="shared" si="71"/>
        <v>0</v>
      </c>
      <c r="BV50" s="75">
        <f t="shared" si="72"/>
        <v>148978</v>
      </c>
      <c r="BW50" s="75">
        <f t="shared" si="73"/>
        <v>0</v>
      </c>
      <c r="BX50" s="75">
        <f t="shared" si="74"/>
        <v>148978</v>
      </c>
      <c r="BY50" s="75">
        <f t="shared" si="75"/>
        <v>0</v>
      </c>
      <c r="BZ50" s="75">
        <f t="shared" si="76"/>
        <v>0</v>
      </c>
      <c r="CA50" s="75">
        <f t="shared" si="77"/>
        <v>174704</v>
      </c>
      <c r="CB50" s="75">
        <f t="shared" si="78"/>
        <v>0</v>
      </c>
      <c r="CC50" s="75">
        <f t="shared" si="79"/>
        <v>128332</v>
      </c>
      <c r="CD50" s="75">
        <f t="shared" si="80"/>
        <v>46372</v>
      </c>
      <c r="CE50" s="75">
        <f t="shared" si="81"/>
        <v>0</v>
      </c>
      <c r="CF50" s="76">
        <v>0</v>
      </c>
      <c r="CG50" s="75">
        <f t="shared" si="82"/>
        <v>0</v>
      </c>
      <c r="CH50" s="75">
        <f t="shared" si="83"/>
        <v>0</v>
      </c>
      <c r="CI50" s="75">
        <f t="shared" si="84"/>
        <v>452815</v>
      </c>
    </row>
    <row r="51" spans="1:87" s="50" customFormat="1" ht="12" customHeight="1">
      <c r="A51" s="53" t="s">
        <v>120</v>
      </c>
      <c r="B51" s="54" t="s">
        <v>271</v>
      </c>
      <c r="C51" s="53" t="s">
        <v>272</v>
      </c>
      <c r="D51" s="75">
        <f t="shared" si="45"/>
        <v>670510</v>
      </c>
      <c r="E51" s="75">
        <f t="shared" si="46"/>
        <v>670510</v>
      </c>
      <c r="F51" s="75">
        <v>0</v>
      </c>
      <c r="G51" s="75">
        <v>0</v>
      </c>
      <c r="H51" s="75">
        <v>0</v>
      </c>
      <c r="I51" s="75">
        <v>670510</v>
      </c>
      <c r="J51" s="75">
        <v>0</v>
      </c>
      <c r="K51" s="76">
        <v>0</v>
      </c>
      <c r="L51" s="75">
        <f t="shared" si="47"/>
        <v>577712</v>
      </c>
      <c r="M51" s="75">
        <f t="shared" si="48"/>
        <v>96993</v>
      </c>
      <c r="N51" s="75">
        <v>64662</v>
      </c>
      <c r="O51" s="75"/>
      <c r="P51" s="75">
        <v>32331</v>
      </c>
      <c r="Q51" s="75">
        <v>0</v>
      </c>
      <c r="R51" s="75">
        <f t="shared" si="49"/>
        <v>348054</v>
      </c>
      <c r="S51" s="75">
        <v>0</v>
      </c>
      <c r="T51" s="75">
        <v>348054</v>
      </c>
      <c r="U51" s="75">
        <v>0</v>
      </c>
      <c r="V51" s="75">
        <v>0</v>
      </c>
      <c r="W51" s="75">
        <f t="shared" si="50"/>
        <v>132665</v>
      </c>
      <c r="X51" s="75">
        <v>0</v>
      </c>
      <c r="Y51" s="75">
        <v>126303</v>
      </c>
      <c r="Z51" s="75">
        <v>0</v>
      </c>
      <c r="AA51" s="75">
        <v>6362</v>
      </c>
      <c r="AB51" s="76">
        <v>0</v>
      </c>
      <c r="AC51" s="75">
        <v>0</v>
      </c>
      <c r="AD51" s="75">
        <v>32745</v>
      </c>
      <c r="AE51" s="75">
        <f t="shared" si="51"/>
        <v>1280967</v>
      </c>
      <c r="AF51" s="75">
        <f t="shared" si="52"/>
        <v>0</v>
      </c>
      <c r="AG51" s="75">
        <f t="shared" si="53"/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6">
        <v>0</v>
      </c>
      <c r="AN51" s="75">
        <f t="shared" si="54"/>
        <v>88188</v>
      </c>
      <c r="AO51" s="75">
        <f t="shared" si="55"/>
        <v>12472</v>
      </c>
      <c r="AP51" s="75">
        <v>12472</v>
      </c>
      <c r="AQ51" s="75">
        <v>0</v>
      </c>
      <c r="AR51" s="75"/>
      <c r="AS51" s="75">
        <v>0</v>
      </c>
      <c r="AT51" s="75">
        <f t="shared" si="56"/>
        <v>30104</v>
      </c>
      <c r="AU51" s="75">
        <v>0</v>
      </c>
      <c r="AV51" s="75">
        <v>30104</v>
      </c>
      <c r="AW51" s="75">
        <v>0</v>
      </c>
      <c r="AX51" s="75">
        <v>0</v>
      </c>
      <c r="AY51" s="75">
        <f t="shared" si="57"/>
        <v>45612</v>
      </c>
      <c r="AZ51" s="75">
        <v>0</v>
      </c>
      <c r="BA51" s="75">
        <v>45612</v>
      </c>
      <c r="BB51" s="75">
        <v>0</v>
      </c>
      <c r="BC51" s="75">
        <v>0</v>
      </c>
      <c r="BD51" s="76">
        <v>0</v>
      </c>
      <c r="BE51" s="75">
        <v>0</v>
      </c>
      <c r="BF51" s="75">
        <v>1155</v>
      </c>
      <c r="BG51" s="75">
        <f t="shared" si="58"/>
        <v>89343</v>
      </c>
      <c r="BH51" s="75">
        <f t="shared" si="59"/>
        <v>670510</v>
      </c>
      <c r="BI51" s="75">
        <f t="shared" si="60"/>
        <v>670510</v>
      </c>
      <c r="BJ51" s="75">
        <f t="shared" si="61"/>
        <v>0</v>
      </c>
      <c r="BK51" s="75">
        <f t="shared" si="62"/>
        <v>0</v>
      </c>
      <c r="BL51" s="75">
        <f t="shared" si="63"/>
        <v>0</v>
      </c>
      <c r="BM51" s="75">
        <f t="shared" si="64"/>
        <v>670510</v>
      </c>
      <c r="BN51" s="75">
        <f t="shared" si="65"/>
        <v>0</v>
      </c>
      <c r="BO51" s="76">
        <v>0</v>
      </c>
      <c r="BP51" s="75">
        <f t="shared" si="66"/>
        <v>665900</v>
      </c>
      <c r="BQ51" s="75">
        <f t="shared" si="67"/>
        <v>109465</v>
      </c>
      <c r="BR51" s="75">
        <f t="shared" si="68"/>
        <v>77134</v>
      </c>
      <c r="BS51" s="75">
        <f t="shared" si="69"/>
        <v>0</v>
      </c>
      <c r="BT51" s="75">
        <f t="shared" si="70"/>
        <v>32331</v>
      </c>
      <c r="BU51" s="75">
        <f t="shared" si="71"/>
        <v>0</v>
      </c>
      <c r="BV51" s="75">
        <f t="shared" si="72"/>
        <v>378158</v>
      </c>
      <c r="BW51" s="75">
        <f t="shared" si="73"/>
        <v>0</v>
      </c>
      <c r="BX51" s="75">
        <f t="shared" si="74"/>
        <v>378158</v>
      </c>
      <c r="BY51" s="75">
        <f t="shared" si="75"/>
        <v>0</v>
      </c>
      <c r="BZ51" s="75">
        <f t="shared" si="76"/>
        <v>0</v>
      </c>
      <c r="CA51" s="75">
        <f t="shared" si="77"/>
        <v>178277</v>
      </c>
      <c r="CB51" s="75">
        <f t="shared" si="78"/>
        <v>0</v>
      </c>
      <c r="CC51" s="75">
        <f t="shared" si="79"/>
        <v>171915</v>
      </c>
      <c r="CD51" s="75">
        <f t="shared" si="80"/>
        <v>0</v>
      </c>
      <c r="CE51" s="75">
        <f t="shared" si="81"/>
        <v>6362</v>
      </c>
      <c r="CF51" s="76">
        <v>0</v>
      </c>
      <c r="CG51" s="75">
        <f t="shared" si="82"/>
        <v>0</v>
      </c>
      <c r="CH51" s="75">
        <f t="shared" si="83"/>
        <v>33900</v>
      </c>
      <c r="CI51" s="75">
        <f t="shared" si="84"/>
        <v>1370310</v>
      </c>
    </row>
    <row r="52" spans="1:87" s="50" customFormat="1" ht="12" customHeight="1">
      <c r="A52" s="53" t="s">
        <v>120</v>
      </c>
      <c r="B52" s="54" t="s">
        <v>274</v>
      </c>
      <c r="C52" s="53" t="s">
        <v>275</v>
      </c>
      <c r="D52" s="75">
        <f t="shared" si="45"/>
        <v>0</v>
      </c>
      <c r="E52" s="75">
        <f t="shared" si="46"/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6">
        <v>0</v>
      </c>
      <c r="L52" s="75">
        <f t="shared" si="47"/>
        <v>177502</v>
      </c>
      <c r="M52" s="75">
        <f t="shared" si="48"/>
        <v>66037</v>
      </c>
      <c r="N52" s="75">
        <v>37165</v>
      </c>
      <c r="O52" s="75">
        <v>0</v>
      </c>
      <c r="P52" s="75">
        <v>28872</v>
      </c>
      <c r="Q52" s="75">
        <v>0</v>
      </c>
      <c r="R52" s="75">
        <f t="shared" si="49"/>
        <v>83436</v>
      </c>
      <c r="S52" s="75">
        <v>0</v>
      </c>
      <c r="T52" s="75">
        <v>54852</v>
      </c>
      <c r="U52" s="75">
        <v>28584</v>
      </c>
      <c r="V52" s="75">
        <v>0</v>
      </c>
      <c r="W52" s="75">
        <f t="shared" si="50"/>
        <v>28029</v>
      </c>
      <c r="X52" s="75">
        <v>0</v>
      </c>
      <c r="Y52" s="75">
        <v>28029</v>
      </c>
      <c r="Z52" s="75">
        <v>0</v>
      </c>
      <c r="AA52" s="75">
        <v>0</v>
      </c>
      <c r="AB52" s="76">
        <v>0</v>
      </c>
      <c r="AC52" s="75">
        <v>0</v>
      </c>
      <c r="AD52" s="75">
        <v>0</v>
      </c>
      <c r="AE52" s="75">
        <f t="shared" si="51"/>
        <v>177502</v>
      </c>
      <c r="AF52" s="75">
        <f t="shared" si="52"/>
        <v>0</v>
      </c>
      <c r="AG52" s="75">
        <f t="shared" si="53"/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6">
        <v>0</v>
      </c>
      <c r="AN52" s="75">
        <f t="shared" si="54"/>
        <v>50228</v>
      </c>
      <c r="AO52" s="75">
        <f t="shared" si="55"/>
        <v>31661</v>
      </c>
      <c r="AP52" s="75">
        <v>19273</v>
      </c>
      <c r="AQ52" s="75">
        <v>0</v>
      </c>
      <c r="AR52" s="75">
        <v>12388</v>
      </c>
      <c r="AS52" s="75">
        <v>0</v>
      </c>
      <c r="AT52" s="75">
        <f t="shared" si="56"/>
        <v>15190</v>
      </c>
      <c r="AU52" s="75">
        <v>0</v>
      </c>
      <c r="AV52" s="75">
        <v>15190</v>
      </c>
      <c r="AW52" s="75">
        <v>0</v>
      </c>
      <c r="AX52" s="75">
        <v>0</v>
      </c>
      <c r="AY52" s="75">
        <f t="shared" si="57"/>
        <v>3377</v>
      </c>
      <c r="AZ52" s="75">
        <v>0</v>
      </c>
      <c r="BA52" s="75">
        <v>3377</v>
      </c>
      <c r="BB52" s="75">
        <v>0</v>
      </c>
      <c r="BC52" s="75">
        <v>0</v>
      </c>
      <c r="BD52" s="76">
        <v>0</v>
      </c>
      <c r="BE52" s="75">
        <v>0</v>
      </c>
      <c r="BF52" s="75">
        <v>0</v>
      </c>
      <c r="BG52" s="75">
        <f t="shared" si="58"/>
        <v>50228</v>
      </c>
      <c r="BH52" s="75">
        <f t="shared" si="59"/>
        <v>0</v>
      </c>
      <c r="BI52" s="75">
        <f t="shared" si="60"/>
        <v>0</v>
      </c>
      <c r="BJ52" s="75">
        <f t="shared" si="61"/>
        <v>0</v>
      </c>
      <c r="BK52" s="75">
        <f t="shared" si="62"/>
        <v>0</v>
      </c>
      <c r="BL52" s="75">
        <f t="shared" si="63"/>
        <v>0</v>
      </c>
      <c r="BM52" s="75">
        <f t="shared" si="64"/>
        <v>0</v>
      </c>
      <c r="BN52" s="75">
        <f t="shared" si="65"/>
        <v>0</v>
      </c>
      <c r="BO52" s="76">
        <v>0</v>
      </c>
      <c r="BP52" s="75">
        <f t="shared" si="66"/>
        <v>227730</v>
      </c>
      <c r="BQ52" s="75">
        <f t="shared" si="67"/>
        <v>97698</v>
      </c>
      <c r="BR52" s="75">
        <f t="shared" si="68"/>
        <v>56438</v>
      </c>
      <c r="BS52" s="75">
        <f t="shared" si="69"/>
        <v>0</v>
      </c>
      <c r="BT52" s="75">
        <f t="shared" si="70"/>
        <v>41260</v>
      </c>
      <c r="BU52" s="75">
        <f t="shared" si="71"/>
        <v>0</v>
      </c>
      <c r="BV52" s="75">
        <f t="shared" si="72"/>
        <v>98626</v>
      </c>
      <c r="BW52" s="75">
        <f t="shared" si="73"/>
        <v>0</v>
      </c>
      <c r="BX52" s="75">
        <f t="shared" si="74"/>
        <v>70042</v>
      </c>
      <c r="BY52" s="75">
        <f t="shared" si="75"/>
        <v>28584</v>
      </c>
      <c r="BZ52" s="75">
        <f t="shared" si="76"/>
        <v>0</v>
      </c>
      <c r="CA52" s="75">
        <f t="shared" si="77"/>
        <v>31406</v>
      </c>
      <c r="CB52" s="75">
        <f t="shared" si="78"/>
        <v>0</v>
      </c>
      <c r="CC52" s="75">
        <f t="shared" si="79"/>
        <v>31406</v>
      </c>
      <c r="CD52" s="75">
        <f t="shared" si="80"/>
        <v>0</v>
      </c>
      <c r="CE52" s="75">
        <f t="shared" si="81"/>
        <v>0</v>
      </c>
      <c r="CF52" s="76">
        <v>0</v>
      </c>
      <c r="CG52" s="75">
        <f t="shared" si="82"/>
        <v>0</v>
      </c>
      <c r="CH52" s="75">
        <f t="shared" si="83"/>
        <v>0</v>
      </c>
      <c r="CI52" s="75">
        <f t="shared" si="84"/>
        <v>227730</v>
      </c>
    </row>
    <row r="53" spans="1:87" s="50" customFormat="1" ht="12" customHeight="1">
      <c r="A53" s="53" t="s">
        <v>120</v>
      </c>
      <c r="B53" s="54" t="s">
        <v>276</v>
      </c>
      <c r="C53" s="53" t="s">
        <v>277</v>
      </c>
      <c r="D53" s="75">
        <f t="shared" si="45"/>
        <v>0</v>
      </c>
      <c r="E53" s="75">
        <f t="shared" si="46"/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6">
        <v>0</v>
      </c>
      <c r="L53" s="75">
        <f t="shared" si="47"/>
        <v>260324</v>
      </c>
      <c r="M53" s="75">
        <f t="shared" si="48"/>
        <v>21786</v>
      </c>
      <c r="N53" s="75">
        <v>21786</v>
      </c>
      <c r="O53" s="75">
        <v>0</v>
      </c>
      <c r="P53" s="75">
        <v>0</v>
      </c>
      <c r="Q53" s="75">
        <v>0</v>
      </c>
      <c r="R53" s="75">
        <f t="shared" si="49"/>
        <v>23762</v>
      </c>
      <c r="S53" s="75">
        <v>0</v>
      </c>
      <c r="T53" s="75">
        <v>23762</v>
      </c>
      <c r="U53" s="75">
        <v>0</v>
      </c>
      <c r="V53" s="75">
        <v>0</v>
      </c>
      <c r="W53" s="75">
        <f t="shared" si="50"/>
        <v>214776</v>
      </c>
      <c r="X53" s="75">
        <v>0</v>
      </c>
      <c r="Y53" s="75">
        <v>214776</v>
      </c>
      <c r="Z53" s="75">
        <v>0</v>
      </c>
      <c r="AA53" s="75">
        <v>0</v>
      </c>
      <c r="AB53" s="76">
        <v>0</v>
      </c>
      <c r="AC53" s="75">
        <v>0</v>
      </c>
      <c r="AD53" s="75">
        <v>0</v>
      </c>
      <c r="AE53" s="75">
        <f t="shared" si="51"/>
        <v>260324</v>
      </c>
      <c r="AF53" s="75">
        <f t="shared" si="52"/>
        <v>0</v>
      </c>
      <c r="AG53" s="75">
        <f t="shared" si="53"/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6">
        <v>0</v>
      </c>
      <c r="AN53" s="75">
        <f t="shared" si="54"/>
        <v>55364</v>
      </c>
      <c r="AO53" s="75">
        <f t="shared" si="55"/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f t="shared" si="56"/>
        <v>23117</v>
      </c>
      <c r="AU53" s="75">
        <v>0</v>
      </c>
      <c r="AV53" s="75">
        <v>23117</v>
      </c>
      <c r="AW53" s="75">
        <v>0</v>
      </c>
      <c r="AX53" s="75">
        <v>0</v>
      </c>
      <c r="AY53" s="75">
        <f t="shared" si="57"/>
        <v>32247</v>
      </c>
      <c r="AZ53" s="75">
        <v>0</v>
      </c>
      <c r="BA53" s="75">
        <v>32247</v>
      </c>
      <c r="BB53" s="75">
        <v>0</v>
      </c>
      <c r="BC53" s="75">
        <v>0</v>
      </c>
      <c r="BD53" s="76">
        <v>0</v>
      </c>
      <c r="BE53" s="75">
        <v>0</v>
      </c>
      <c r="BF53" s="75">
        <v>0</v>
      </c>
      <c r="BG53" s="75">
        <f t="shared" si="58"/>
        <v>55364</v>
      </c>
      <c r="BH53" s="75">
        <f t="shared" si="59"/>
        <v>0</v>
      </c>
      <c r="BI53" s="75">
        <f t="shared" si="60"/>
        <v>0</v>
      </c>
      <c r="BJ53" s="75">
        <f t="shared" si="61"/>
        <v>0</v>
      </c>
      <c r="BK53" s="75">
        <f t="shared" si="62"/>
        <v>0</v>
      </c>
      <c r="BL53" s="75">
        <f t="shared" si="63"/>
        <v>0</v>
      </c>
      <c r="BM53" s="75">
        <f t="shared" si="64"/>
        <v>0</v>
      </c>
      <c r="BN53" s="75">
        <f t="shared" si="65"/>
        <v>0</v>
      </c>
      <c r="BO53" s="76">
        <v>0</v>
      </c>
      <c r="BP53" s="75">
        <f t="shared" si="66"/>
        <v>315688</v>
      </c>
      <c r="BQ53" s="75">
        <f t="shared" si="67"/>
        <v>21786</v>
      </c>
      <c r="BR53" s="75">
        <f t="shared" si="68"/>
        <v>21786</v>
      </c>
      <c r="BS53" s="75">
        <f t="shared" si="69"/>
        <v>0</v>
      </c>
      <c r="BT53" s="75">
        <f t="shared" si="70"/>
        <v>0</v>
      </c>
      <c r="BU53" s="75">
        <f t="shared" si="71"/>
        <v>0</v>
      </c>
      <c r="BV53" s="75">
        <f t="shared" si="72"/>
        <v>46879</v>
      </c>
      <c r="BW53" s="75">
        <f t="shared" si="73"/>
        <v>0</v>
      </c>
      <c r="BX53" s="75">
        <f t="shared" si="74"/>
        <v>46879</v>
      </c>
      <c r="BY53" s="75">
        <f t="shared" si="75"/>
        <v>0</v>
      </c>
      <c r="BZ53" s="75">
        <f t="shared" si="76"/>
        <v>0</v>
      </c>
      <c r="CA53" s="75">
        <f t="shared" si="77"/>
        <v>247023</v>
      </c>
      <c r="CB53" s="75">
        <f t="shared" si="78"/>
        <v>0</v>
      </c>
      <c r="CC53" s="75">
        <f t="shared" si="79"/>
        <v>247023</v>
      </c>
      <c r="CD53" s="75">
        <f t="shared" si="80"/>
        <v>0</v>
      </c>
      <c r="CE53" s="75">
        <f t="shared" si="81"/>
        <v>0</v>
      </c>
      <c r="CF53" s="76">
        <v>0</v>
      </c>
      <c r="CG53" s="75">
        <f t="shared" si="82"/>
        <v>0</v>
      </c>
      <c r="CH53" s="75">
        <f t="shared" si="83"/>
        <v>0</v>
      </c>
      <c r="CI53" s="75">
        <f t="shared" si="84"/>
        <v>315688</v>
      </c>
    </row>
    <row r="54" spans="1:87" s="50" customFormat="1" ht="12" customHeight="1">
      <c r="A54" s="53" t="s">
        <v>120</v>
      </c>
      <c r="B54" s="54" t="s">
        <v>377</v>
      </c>
      <c r="C54" s="53" t="s">
        <v>378</v>
      </c>
      <c r="D54" s="75">
        <f t="shared" si="45"/>
        <v>0</v>
      </c>
      <c r="E54" s="75">
        <f t="shared" si="46"/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6">
        <v>0</v>
      </c>
      <c r="L54" s="75">
        <f t="shared" si="47"/>
        <v>350092</v>
      </c>
      <c r="M54" s="75">
        <f t="shared" si="48"/>
        <v>23997</v>
      </c>
      <c r="N54" s="75">
        <v>23997</v>
      </c>
      <c r="O54" s="75">
        <v>0</v>
      </c>
      <c r="P54" s="75">
        <v>0</v>
      </c>
      <c r="Q54" s="75">
        <v>0</v>
      </c>
      <c r="R54" s="75">
        <f t="shared" si="49"/>
        <v>159473</v>
      </c>
      <c r="S54" s="75">
        <v>0</v>
      </c>
      <c r="T54" s="75">
        <v>159473</v>
      </c>
      <c r="U54" s="75">
        <v>0</v>
      </c>
      <c r="V54" s="75">
        <v>0</v>
      </c>
      <c r="W54" s="75">
        <f t="shared" si="50"/>
        <v>166622</v>
      </c>
      <c r="X54" s="75">
        <v>0</v>
      </c>
      <c r="Y54" s="75">
        <v>126000</v>
      </c>
      <c r="Z54" s="75">
        <v>37088</v>
      </c>
      <c r="AA54" s="75">
        <v>3534</v>
      </c>
      <c r="AB54" s="76">
        <v>0</v>
      </c>
      <c r="AC54" s="75">
        <v>0</v>
      </c>
      <c r="AD54" s="75">
        <v>163563</v>
      </c>
      <c r="AE54" s="75">
        <f t="shared" si="51"/>
        <v>513655</v>
      </c>
      <c r="AF54" s="75">
        <f t="shared" si="52"/>
        <v>0</v>
      </c>
      <c r="AG54" s="75">
        <f t="shared" si="53"/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6">
        <v>0</v>
      </c>
      <c r="AN54" s="75">
        <f t="shared" si="54"/>
        <v>56606</v>
      </c>
      <c r="AO54" s="75">
        <f t="shared" si="55"/>
        <v>8497</v>
      </c>
      <c r="AP54" s="75">
        <v>8497</v>
      </c>
      <c r="AQ54" s="75">
        <v>0</v>
      </c>
      <c r="AR54" s="75">
        <v>0</v>
      </c>
      <c r="AS54" s="75">
        <v>0</v>
      </c>
      <c r="AT54" s="75">
        <f t="shared" si="56"/>
        <v>25572</v>
      </c>
      <c r="AU54" s="75">
        <v>0</v>
      </c>
      <c r="AV54" s="75">
        <v>25572</v>
      </c>
      <c r="AW54" s="75">
        <v>0</v>
      </c>
      <c r="AX54" s="75">
        <v>0</v>
      </c>
      <c r="AY54" s="75">
        <f t="shared" si="57"/>
        <v>22537</v>
      </c>
      <c r="AZ54" s="75">
        <v>0</v>
      </c>
      <c r="BA54" s="75">
        <v>22155</v>
      </c>
      <c r="BB54" s="75">
        <v>0</v>
      </c>
      <c r="BC54" s="75">
        <v>382</v>
      </c>
      <c r="BD54" s="76">
        <v>0</v>
      </c>
      <c r="BE54" s="75">
        <v>0</v>
      </c>
      <c r="BF54" s="75">
        <v>26484</v>
      </c>
      <c r="BG54" s="75">
        <f t="shared" si="58"/>
        <v>83090</v>
      </c>
      <c r="BH54" s="75">
        <f t="shared" si="59"/>
        <v>0</v>
      </c>
      <c r="BI54" s="75">
        <f t="shared" si="60"/>
        <v>0</v>
      </c>
      <c r="BJ54" s="75">
        <f t="shared" si="61"/>
        <v>0</v>
      </c>
      <c r="BK54" s="75">
        <f t="shared" si="62"/>
        <v>0</v>
      </c>
      <c r="BL54" s="75">
        <f t="shared" si="63"/>
        <v>0</v>
      </c>
      <c r="BM54" s="75">
        <f t="shared" si="64"/>
        <v>0</v>
      </c>
      <c r="BN54" s="75">
        <f t="shared" si="65"/>
        <v>0</v>
      </c>
      <c r="BO54" s="76">
        <v>0</v>
      </c>
      <c r="BP54" s="75">
        <f t="shared" si="66"/>
        <v>406698</v>
      </c>
      <c r="BQ54" s="75">
        <f t="shared" si="67"/>
        <v>32494</v>
      </c>
      <c r="BR54" s="75">
        <f t="shared" si="68"/>
        <v>32494</v>
      </c>
      <c r="BS54" s="75">
        <f t="shared" si="69"/>
        <v>0</v>
      </c>
      <c r="BT54" s="75">
        <f t="shared" si="70"/>
        <v>0</v>
      </c>
      <c r="BU54" s="75">
        <f t="shared" si="71"/>
        <v>0</v>
      </c>
      <c r="BV54" s="75">
        <f t="shared" si="72"/>
        <v>185045</v>
      </c>
      <c r="BW54" s="75">
        <f t="shared" si="73"/>
        <v>0</v>
      </c>
      <c r="BX54" s="75">
        <f t="shared" si="74"/>
        <v>185045</v>
      </c>
      <c r="BY54" s="75">
        <f t="shared" si="75"/>
        <v>0</v>
      </c>
      <c r="BZ54" s="75">
        <f t="shared" si="76"/>
        <v>0</v>
      </c>
      <c r="CA54" s="75">
        <f t="shared" si="77"/>
        <v>189159</v>
      </c>
      <c r="CB54" s="75">
        <f t="shared" si="78"/>
        <v>0</v>
      </c>
      <c r="CC54" s="75">
        <f t="shared" si="79"/>
        <v>148155</v>
      </c>
      <c r="CD54" s="75">
        <f t="shared" si="80"/>
        <v>37088</v>
      </c>
      <c r="CE54" s="75">
        <f t="shared" si="81"/>
        <v>3916</v>
      </c>
      <c r="CF54" s="76">
        <v>0</v>
      </c>
      <c r="CG54" s="75">
        <f t="shared" si="82"/>
        <v>0</v>
      </c>
      <c r="CH54" s="75">
        <f t="shared" si="83"/>
        <v>190047</v>
      </c>
      <c r="CI54" s="75">
        <f t="shared" si="84"/>
        <v>596745</v>
      </c>
    </row>
    <row r="55" spans="1:87" s="50" customFormat="1" ht="12" customHeight="1">
      <c r="A55" s="53" t="s">
        <v>120</v>
      </c>
      <c r="B55" s="54" t="s">
        <v>379</v>
      </c>
      <c r="C55" s="53" t="s">
        <v>380</v>
      </c>
      <c r="D55" s="75">
        <f t="shared" si="45"/>
        <v>0</v>
      </c>
      <c r="E55" s="75">
        <f t="shared" si="46"/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6">
        <v>0</v>
      </c>
      <c r="L55" s="75">
        <f t="shared" si="47"/>
        <v>0</v>
      </c>
      <c r="M55" s="75">
        <f t="shared" si="48"/>
        <v>0</v>
      </c>
      <c r="N55" s="75">
        <v>0</v>
      </c>
      <c r="O55" s="75">
        <v>0</v>
      </c>
      <c r="P55" s="75">
        <v>0</v>
      </c>
      <c r="Q55" s="75">
        <v>0</v>
      </c>
      <c r="R55" s="75">
        <f t="shared" si="49"/>
        <v>0</v>
      </c>
      <c r="S55" s="75">
        <v>0</v>
      </c>
      <c r="T55" s="75">
        <v>0</v>
      </c>
      <c r="U55" s="75">
        <v>0</v>
      </c>
      <c r="V55" s="75">
        <v>0</v>
      </c>
      <c r="W55" s="75">
        <f t="shared" si="50"/>
        <v>0</v>
      </c>
      <c r="X55" s="75">
        <v>0</v>
      </c>
      <c r="Y55" s="75">
        <v>0</v>
      </c>
      <c r="Z55" s="75">
        <v>0</v>
      </c>
      <c r="AA55" s="75">
        <v>0</v>
      </c>
      <c r="AB55" s="76">
        <v>0</v>
      </c>
      <c r="AC55" s="75">
        <v>0</v>
      </c>
      <c r="AD55" s="75">
        <v>0</v>
      </c>
      <c r="AE55" s="75">
        <f t="shared" si="51"/>
        <v>0</v>
      </c>
      <c r="AF55" s="75">
        <f t="shared" si="52"/>
        <v>0</v>
      </c>
      <c r="AG55" s="75">
        <f t="shared" si="53"/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6">
        <v>0</v>
      </c>
      <c r="AN55" s="75">
        <f t="shared" si="54"/>
        <v>146264</v>
      </c>
      <c r="AO55" s="75">
        <f t="shared" si="55"/>
        <v>27378</v>
      </c>
      <c r="AP55" s="75">
        <v>27378</v>
      </c>
      <c r="AQ55" s="75">
        <v>0</v>
      </c>
      <c r="AR55" s="75">
        <v>0</v>
      </c>
      <c r="AS55" s="75">
        <v>0</v>
      </c>
      <c r="AT55" s="75">
        <f t="shared" si="56"/>
        <v>62886</v>
      </c>
      <c r="AU55" s="75">
        <v>0</v>
      </c>
      <c r="AV55" s="75">
        <v>62886</v>
      </c>
      <c r="AW55" s="75">
        <v>0</v>
      </c>
      <c r="AX55" s="75">
        <v>0</v>
      </c>
      <c r="AY55" s="75">
        <f t="shared" si="57"/>
        <v>56000</v>
      </c>
      <c r="AZ55" s="75">
        <v>0</v>
      </c>
      <c r="BA55" s="75">
        <v>55289</v>
      </c>
      <c r="BB55" s="75">
        <v>711</v>
      </c>
      <c r="BC55" s="75">
        <v>0</v>
      </c>
      <c r="BD55" s="76">
        <v>0</v>
      </c>
      <c r="BE55" s="75">
        <v>0</v>
      </c>
      <c r="BF55" s="75">
        <v>28480</v>
      </c>
      <c r="BG55" s="75">
        <f t="shared" si="58"/>
        <v>174744</v>
      </c>
      <c r="BH55" s="75">
        <f t="shared" si="59"/>
        <v>0</v>
      </c>
      <c r="BI55" s="75">
        <f t="shared" si="60"/>
        <v>0</v>
      </c>
      <c r="BJ55" s="75">
        <f t="shared" si="61"/>
        <v>0</v>
      </c>
      <c r="BK55" s="75">
        <f t="shared" si="62"/>
        <v>0</v>
      </c>
      <c r="BL55" s="75">
        <f t="shared" si="63"/>
        <v>0</v>
      </c>
      <c r="BM55" s="75">
        <f t="shared" si="64"/>
        <v>0</v>
      </c>
      <c r="BN55" s="75">
        <f t="shared" si="65"/>
        <v>0</v>
      </c>
      <c r="BO55" s="76">
        <v>0</v>
      </c>
      <c r="BP55" s="75">
        <f t="shared" si="66"/>
        <v>146264</v>
      </c>
      <c r="BQ55" s="75">
        <f t="shared" si="67"/>
        <v>27378</v>
      </c>
      <c r="BR55" s="75">
        <f t="shared" si="68"/>
        <v>27378</v>
      </c>
      <c r="BS55" s="75">
        <f t="shared" si="69"/>
        <v>0</v>
      </c>
      <c r="BT55" s="75">
        <f t="shared" si="70"/>
        <v>0</v>
      </c>
      <c r="BU55" s="75">
        <f t="shared" si="71"/>
        <v>0</v>
      </c>
      <c r="BV55" s="75">
        <f t="shared" si="72"/>
        <v>62886</v>
      </c>
      <c r="BW55" s="75">
        <f t="shared" si="73"/>
        <v>0</v>
      </c>
      <c r="BX55" s="75">
        <f t="shared" si="74"/>
        <v>62886</v>
      </c>
      <c r="BY55" s="75">
        <f t="shared" si="75"/>
        <v>0</v>
      </c>
      <c r="BZ55" s="75">
        <f t="shared" si="76"/>
        <v>0</v>
      </c>
      <c r="CA55" s="75">
        <f t="shared" si="77"/>
        <v>56000</v>
      </c>
      <c r="CB55" s="75">
        <f t="shared" si="78"/>
        <v>0</v>
      </c>
      <c r="CC55" s="75">
        <f t="shared" si="79"/>
        <v>55289</v>
      </c>
      <c r="CD55" s="75">
        <f t="shared" si="80"/>
        <v>711</v>
      </c>
      <c r="CE55" s="75">
        <f t="shared" si="81"/>
        <v>0</v>
      </c>
      <c r="CF55" s="76">
        <v>0</v>
      </c>
      <c r="CG55" s="75">
        <f t="shared" si="82"/>
        <v>0</v>
      </c>
      <c r="CH55" s="75">
        <f t="shared" si="83"/>
        <v>28480</v>
      </c>
      <c r="CI55" s="75">
        <f t="shared" si="84"/>
        <v>174744</v>
      </c>
    </row>
    <row r="56" spans="1:87" s="50" customFormat="1" ht="12" customHeight="1">
      <c r="A56" s="53" t="s">
        <v>120</v>
      </c>
      <c r="B56" s="54" t="s">
        <v>381</v>
      </c>
      <c r="C56" s="53" t="s">
        <v>382</v>
      </c>
      <c r="D56" s="75">
        <f t="shared" si="45"/>
        <v>16905</v>
      </c>
      <c r="E56" s="75">
        <f t="shared" si="46"/>
        <v>16905</v>
      </c>
      <c r="F56" s="75">
        <v>0</v>
      </c>
      <c r="G56" s="75">
        <v>16905</v>
      </c>
      <c r="H56" s="75">
        <v>0</v>
      </c>
      <c r="I56" s="75">
        <v>0</v>
      </c>
      <c r="J56" s="75">
        <v>0</v>
      </c>
      <c r="K56" s="76">
        <v>0</v>
      </c>
      <c r="L56" s="75">
        <f t="shared" si="47"/>
        <v>142024</v>
      </c>
      <c r="M56" s="75">
        <f t="shared" si="48"/>
        <v>20741</v>
      </c>
      <c r="N56" s="75">
        <v>20741</v>
      </c>
      <c r="O56" s="75">
        <v>0</v>
      </c>
      <c r="P56" s="75">
        <v>0</v>
      </c>
      <c r="Q56" s="75">
        <v>0</v>
      </c>
      <c r="R56" s="75">
        <f t="shared" si="49"/>
        <v>39120</v>
      </c>
      <c r="S56" s="75">
        <v>0</v>
      </c>
      <c r="T56" s="75">
        <v>39120</v>
      </c>
      <c r="U56" s="75">
        <v>0</v>
      </c>
      <c r="V56" s="75">
        <v>0</v>
      </c>
      <c r="W56" s="75">
        <f t="shared" si="50"/>
        <v>82163</v>
      </c>
      <c r="X56" s="75">
        <v>0</v>
      </c>
      <c r="Y56" s="75">
        <v>24156</v>
      </c>
      <c r="Z56" s="75">
        <v>56699</v>
      </c>
      <c r="AA56" s="75">
        <v>1308</v>
      </c>
      <c r="AB56" s="76">
        <v>0</v>
      </c>
      <c r="AC56" s="75">
        <v>0</v>
      </c>
      <c r="AD56" s="75">
        <v>0</v>
      </c>
      <c r="AE56" s="75">
        <f t="shared" si="51"/>
        <v>158929</v>
      </c>
      <c r="AF56" s="75">
        <f t="shared" si="52"/>
        <v>0</v>
      </c>
      <c r="AG56" s="75">
        <f t="shared" si="53"/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6">
        <v>0</v>
      </c>
      <c r="AN56" s="75">
        <f t="shared" si="54"/>
        <v>0</v>
      </c>
      <c r="AO56" s="75">
        <f t="shared" si="55"/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f t="shared" si="56"/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f t="shared" si="57"/>
        <v>0</v>
      </c>
      <c r="AZ56" s="75">
        <v>0</v>
      </c>
      <c r="BA56" s="75">
        <v>0</v>
      </c>
      <c r="BB56" s="75">
        <v>0</v>
      </c>
      <c r="BC56" s="75">
        <v>0</v>
      </c>
      <c r="BD56" s="76">
        <v>0</v>
      </c>
      <c r="BE56" s="75">
        <v>0</v>
      </c>
      <c r="BF56" s="75">
        <v>0</v>
      </c>
      <c r="BG56" s="75">
        <f t="shared" si="58"/>
        <v>0</v>
      </c>
      <c r="BH56" s="75">
        <f t="shared" si="59"/>
        <v>16905</v>
      </c>
      <c r="BI56" s="75">
        <f t="shared" si="60"/>
        <v>16905</v>
      </c>
      <c r="BJ56" s="75">
        <f t="shared" si="61"/>
        <v>0</v>
      </c>
      <c r="BK56" s="75">
        <f t="shared" si="62"/>
        <v>16905</v>
      </c>
      <c r="BL56" s="75">
        <f t="shared" si="63"/>
        <v>0</v>
      </c>
      <c r="BM56" s="75">
        <f t="shared" si="64"/>
        <v>0</v>
      </c>
      <c r="BN56" s="75">
        <f t="shared" si="65"/>
        <v>0</v>
      </c>
      <c r="BO56" s="76">
        <v>0</v>
      </c>
      <c r="BP56" s="75">
        <f t="shared" si="66"/>
        <v>142024</v>
      </c>
      <c r="BQ56" s="75">
        <f t="shared" si="67"/>
        <v>20741</v>
      </c>
      <c r="BR56" s="75">
        <f t="shared" si="68"/>
        <v>20741</v>
      </c>
      <c r="BS56" s="75">
        <f t="shared" si="69"/>
        <v>0</v>
      </c>
      <c r="BT56" s="75">
        <f t="shared" si="70"/>
        <v>0</v>
      </c>
      <c r="BU56" s="75">
        <f t="shared" si="71"/>
        <v>0</v>
      </c>
      <c r="BV56" s="75">
        <f t="shared" si="72"/>
        <v>39120</v>
      </c>
      <c r="BW56" s="75">
        <f t="shared" si="73"/>
        <v>0</v>
      </c>
      <c r="BX56" s="75">
        <f t="shared" si="74"/>
        <v>39120</v>
      </c>
      <c r="BY56" s="75">
        <f t="shared" si="75"/>
        <v>0</v>
      </c>
      <c r="BZ56" s="75">
        <f t="shared" si="76"/>
        <v>0</v>
      </c>
      <c r="CA56" s="75">
        <f t="shared" si="77"/>
        <v>82163</v>
      </c>
      <c r="CB56" s="75">
        <f t="shared" si="78"/>
        <v>0</v>
      </c>
      <c r="CC56" s="75">
        <f t="shared" si="79"/>
        <v>24156</v>
      </c>
      <c r="CD56" s="75">
        <f t="shared" si="80"/>
        <v>56699</v>
      </c>
      <c r="CE56" s="75">
        <f t="shared" si="81"/>
        <v>1308</v>
      </c>
      <c r="CF56" s="76">
        <v>0</v>
      </c>
      <c r="CG56" s="75">
        <f t="shared" si="82"/>
        <v>0</v>
      </c>
      <c r="CH56" s="75">
        <f t="shared" si="83"/>
        <v>0</v>
      </c>
      <c r="CI56" s="75">
        <f t="shared" si="84"/>
        <v>158929</v>
      </c>
    </row>
    <row r="57" spans="1:87" s="50" customFormat="1" ht="12" customHeight="1">
      <c r="A57" s="53" t="s">
        <v>120</v>
      </c>
      <c r="B57" s="54" t="s">
        <v>293</v>
      </c>
      <c r="C57" s="53" t="s">
        <v>294</v>
      </c>
      <c r="D57" s="75">
        <f t="shared" si="45"/>
        <v>0</v>
      </c>
      <c r="E57" s="75">
        <f t="shared" si="46"/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6">
        <v>0</v>
      </c>
      <c r="L57" s="75">
        <f t="shared" si="47"/>
        <v>141189</v>
      </c>
      <c r="M57" s="75">
        <f t="shared" si="48"/>
        <v>50503</v>
      </c>
      <c r="N57" s="75">
        <v>18717</v>
      </c>
      <c r="O57" s="75">
        <v>0</v>
      </c>
      <c r="P57" s="75">
        <v>25978</v>
      </c>
      <c r="Q57" s="75">
        <v>5808</v>
      </c>
      <c r="R57" s="75">
        <f t="shared" si="49"/>
        <v>64393</v>
      </c>
      <c r="S57" s="75">
        <v>6336</v>
      </c>
      <c r="T57" s="75">
        <v>56855</v>
      </c>
      <c r="U57" s="75">
        <v>1202</v>
      </c>
      <c r="V57" s="75">
        <v>0</v>
      </c>
      <c r="W57" s="75">
        <f t="shared" si="50"/>
        <v>26293</v>
      </c>
      <c r="X57" s="75">
        <v>19575</v>
      </c>
      <c r="Y57" s="75">
        <v>5926</v>
      </c>
      <c r="Z57" s="75">
        <v>294</v>
      </c>
      <c r="AA57" s="75">
        <v>498</v>
      </c>
      <c r="AB57" s="76">
        <v>0</v>
      </c>
      <c r="AC57" s="75">
        <v>0</v>
      </c>
      <c r="AD57" s="75">
        <v>17066</v>
      </c>
      <c r="AE57" s="75">
        <f t="shared" si="51"/>
        <v>158255</v>
      </c>
      <c r="AF57" s="75">
        <f t="shared" si="52"/>
        <v>0</v>
      </c>
      <c r="AG57" s="75">
        <f t="shared" si="53"/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6">
        <v>0</v>
      </c>
      <c r="AN57" s="75">
        <f t="shared" si="54"/>
        <v>0</v>
      </c>
      <c r="AO57" s="75">
        <f t="shared" si="55"/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f t="shared" si="56"/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f t="shared" si="57"/>
        <v>0</v>
      </c>
      <c r="AZ57" s="75">
        <v>0</v>
      </c>
      <c r="BA57" s="75">
        <v>0</v>
      </c>
      <c r="BB57" s="75">
        <v>0</v>
      </c>
      <c r="BC57" s="75">
        <v>0</v>
      </c>
      <c r="BD57" s="76">
        <v>0</v>
      </c>
      <c r="BE57" s="75">
        <v>0</v>
      </c>
      <c r="BF57" s="75">
        <v>0</v>
      </c>
      <c r="BG57" s="75">
        <f t="shared" si="58"/>
        <v>0</v>
      </c>
      <c r="BH57" s="75">
        <f t="shared" si="59"/>
        <v>0</v>
      </c>
      <c r="BI57" s="75">
        <f t="shared" si="60"/>
        <v>0</v>
      </c>
      <c r="BJ57" s="75">
        <f t="shared" si="61"/>
        <v>0</v>
      </c>
      <c r="BK57" s="75">
        <f t="shared" si="62"/>
        <v>0</v>
      </c>
      <c r="BL57" s="75">
        <f t="shared" si="63"/>
        <v>0</v>
      </c>
      <c r="BM57" s="75">
        <f t="shared" si="64"/>
        <v>0</v>
      </c>
      <c r="BN57" s="75">
        <f t="shared" si="65"/>
        <v>0</v>
      </c>
      <c r="BO57" s="76">
        <v>0</v>
      </c>
      <c r="BP57" s="75">
        <f t="shared" si="66"/>
        <v>141189</v>
      </c>
      <c r="BQ57" s="75">
        <f t="shared" si="67"/>
        <v>50503</v>
      </c>
      <c r="BR57" s="75">
        <f t="shared" si="68"/>
        <v>18717</v>
      </c>
      <c r="BS57" s="75">
        <f t="shared" si="69"/>
        <v>0</v>
      </c>
      <c r="BT57" s="75">
        <f t="shared" si="70"/>
        <v>25978</v>
      </c>
      <c r="BU57" s="75">
        <f t="shared" si="71"/>
        <v>5808</v>
      </c>
      <c r="BV57" s="75">
        <f t="shared" si="72"/>
        <v>64393</v>
      </c>
      <c r="BW57" s="75">
        <f t="shared" si="73"/>
        <v>6336</v>
      </c>
      <c r="BX57" s="75">
        <f t="shared" si="74"/>
        <v>56855</v>
      </c>
      <c r="BY57" s="75">
        <f t="shared" si="75"/>
        <v>1202</v>
      </c>
      <c r="BZ57" s="75">
        <f t="shared" si="76"/>
        <v>0</v>
      </c>
      <c r="CA57" s="75">
        <f t="shared" si="77"/>
        <v>26293</v>
      </c>
      <c r="CB57" s="75">
        <f t="shared" si="78"/>
        <v>19575</v>
      </c>
      <c r="CC57" s="75">
        <f t="shared" si="79"/>
        <v>5926</v>
      </c>
      <c r="CD57" s="75">
        <f t="shared" si="80"/>
        <v>294</v>
      </c>
      <c r="CE57" s="75">
        <f t="shared" si="81"/>
        <v>498</v>
      </c>
      <c r="CF57" s="76">
        <v>0</v>
      </c>
      <c r="CG57" s="75">
        <f t="shared" si="82"/>
        <v>0</v>
      </c>
      <c r="CH57" s="75">
        <f t="shared" si="83"/>
        <v>17066</v>
      </c>
      <c r="CI57" s="75">
        <f t="shared" si="84"/>
        <v>158255</v>
      </c>
    </row>
    <row r="58" spans="1:87" s="50" customFormat="1" ht="12" customHeight="1">
      <c r="A58" s="53" t="s">
        <v>120</v>
      </c>
      <c r="B58" s="54" t="s">
        <v>383</v>
      </c>
      <c r="C58" s="53" t="s">
        <v>384</v>
      </c>
      <c r="D58" s="75">
        <f t="shared" si="45"/>
        <v>0</v>
      </c>
      <c r="E58" s="75">
        <f t="shared" si="46"/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6">
        <v>0</v>
      </c>
      <c r="L58" s="75">
        <f t="shared" si="47"/>
        <v>301753</v>
      </c>
      <c r="M58" s="75">
        <f t="shared" si="48"/>
        <v>105560</v>
      </c>
      <c r="N58" s="75">
        <v>105560</v>
      </c>
      <c r="O58" s="75">
        <v>0</v>
      </c>
      <c r="P58" s="75"/>
      <c r="Q58" s="75">
        <v>0</v>
      </c>
      <c r="R58" s="75">
        <f t="shared" si="49"/>
        <v>164353</v>
      </c>
      <c r="S58" s="75">
        <v>0</v>
      </c>
      <c r="T58" s="75">
        <v>153267</v>
      </c>
      <c r="U58" s="75">
        <v>11086</v>
      </c>
      <c r="V58" s="75">
        <v>0</v>
      </c>
      <c r="W58" s="75">
        <f t="shared" si="50"/>
        <v>31840</v>
      </c>
      <c r="X58" s="75">
        <v>0</v>
      </c>
      <c r="Y58" s="75">
        <v>20645</v>
      </c>
      <c r="Z58" s="75">
        <v>11195</v>
      </c>
      <c r="AA58" s="75">
        <v>0</v>
      </c>
      <c r="AB58" s="76">
        <v>0</v>
      </c>
      <c r="AC58" s="75">
        <v>0</v>
      </c>
      <c r="AD58" s="75"/>
      <c r="AE58" s="75">
        <f t="shared" si="51"/>
        <v>301753</v>
      </c>
      <c r="AF58" s="75">
        <f t="shared" si="52"/>
        <v>0</v>
      </c>
      <c r="AG58" s="75">
        <f t="shared" si="53"/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6">
        <v>0</v>
      </c>
      <c r="AN58" s="75">
        <f t="shared" si="54"/>
        <v>0</v>
      </c>
      <c r="AO58" s="75">
        <f t="shared" si="55"/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f t="shared" si="56"/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f t="shared" si="57"/>
        <v>0</v>
      </c>
      <c r="AZ58" s="75">
        <v>0</v>
      </c>
      <c r="BA58" s="75">
        <v>0</v>
      </c>
      <c r="BB58" s="75">
        <v>0</v>
      </c>
      <c r="BC58" s="75">
        <v>0</v>
      </c>
      <c r="BD58" s="76">
        <v>0</v>
      </c>
      <c r="BE58" s="75">
        <v>0</v>
      </c>
      <c r="BF58" s="75">
        <v>0</v>
      </c>
      <c r="BG58" s="75">
        <f t="shared" si="58"/>
        <v>0</v>
      </c>
      <c r="BH58" s="75">
        <f t="shared" si="59"/>
        <v>0</v>
      </c>
      <c r="BI58" s="75">
        <f t="shared" si="60"/>
        <v>0</v>
      </c>
      <c r="BJ58" s="75">
        <f t="shared" si="61"/>
        <v>0</v>
      </c>
      <c r="BK58" s="75">
        <f t="shared" si="62"/>
        <v>0</v>
      </c>
      <c r="BL58" s="75">
        <f t="shared" si="63"/>
        <v>0</v>
      </c>
      <c r="BM58" s="75">
        <f t="shared" si="64"/>
        <v>0</v>
      </c>
      <c r="BN58" s="75">
        <f t="shared" si="65"/>
        <v>0</v>
      </c>
      <c r="BO58" s="76">
        <v>0</v>
      </c>
      <c r="BP58" s="75">
        <f t="shared" si="66"/>
        <v>301753</v>
      </c>
      <c r="BQ58" s="75">
        <f t="shared" si="67"/>
        <v>105560</v>
      </c>
      <c r="BR58" s="75">
        <f t="shared" si="68"/>
        <v>105560</v>
      </c>
      <c r="BS58" s="75">
        <f t="shared" si="69"/>
        <v>0</v>
      </c>
      <c r="BT58" s="75">
        <f t="shared" si="70"/>
        <v>0</v>
      </c>
      <c r="BU58" s="75">
        <f t="shared" si="71"/>
        <v>0</v>
      </c>
      <c r="BV58" s="75">
        <f t="shared" si="72"/>
        <v>164353</v>
      </c>
      <c r="BW58" s="75">
        <f t="shared" si="73"/>
        <v>0</v>
      </c>
      <c r="BX58" s="75">
        <f t="shared" si="74"/>
        <v>153267</v>
      </c>
      <c r="BY58" s="75">
        <f t="shared" si="75"/>
        <v>11086</v>
      </c>
      <c r="BZ58" s="75">
        <f t="shared" si="76"/>
        <v>0</v>
      </c>
      <c r="CA58" s="75">
        <f t="shared" si="77"/>
        <v>31840</v>
      </c>
      <c r="CB58" s="75">
        <f t="shared" si="78"/>
        <v>0</v>
      </c>
      <c r="CC58" s="75">
        <f t="shared" si="79"/>
        <v>20645</v>
      </c>
      <c r="CD58" s="75">
        <f t="shared" si="80"/>
        <v>11195</v>
      </c>
      <c r="CE58" s="75">
        <f t="shared" si="81"/>
        <v>0</v>
      </c>
      <c r="CF58" s="76">
        <v>0</v>
      </c>
      <c r="CG58" s="75">
        <f t="shared" si="82"/>
        <v>0</v>
      </c>
      <c r="CH58" s="75">
        <f t="shared" si="83"/>
        <v>0</v>
      </c>
      <c r="CI58" s="75">
        <f t="shared" si="84"/>
        <v>301753</v>
      </c>
    </row>
    <row r="59" spans="1:87" s="50" customFormat="1" ht="12" customHeight="1">
      <c r="A59" s="53" t="s">
        <v>120</v>
      </c>
      <c r="B59" s="54" t="s">
        <v>302</v>
      </c>
      <c r="C59" s="53" t="s">
        <v>303</v>
      </c>
      <c r="D59" s="75">
        <f t="shared" si="45"/>
        <v>0</v>
      </c>
      <c r="E59" s="75">
        <f t="shared" si="46"/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6">
        <v>0</v>
      </c>
      <c r="L59" s="75">
        <f t="shared" si="47"/>
        <v>1128362</v>
      </c>
      <c r="M59" s="75">
        <f t="shared" si="48"/>
        <v>83465</v>
      </c>
      <c r="N59" s="75">
        <v>83465</v>
      </c>
      <c r="O59" s="75">
        <v>0</v>
      </c>
      <c r="P59" s="75">
        <v>0</v>
      </c>
      <c r="Q59" s="75">
        <v>0</v>
      </c>
      <c r="R59" s="75">
        <f t="shared" si="49"/>
        <v>674447</v>
      </c>
      <c r="S59" s="75">
        <v>0</v>
      </c>
      <c r="T59" s="75">
        <v>674447</v>
      </c>
      <c r="U59" s="75">
        <v>0</v>
      </c>
      <c r="V59" s="75">
        <v>0</v>
      </c>
      <c r="W59" s="75">
        <f t="shared" si="50"/>
        <v>370450</v>
      </c>
      <c r="X59" s="75">
        <v>0</v>
      </c>
      <c r="Y59" s="75">
        <v>370450</v>
      </c>
      <c r="Z59" s="75">
        <v>0</v>
      </c>
      <c r="AA59" s="75">
        <v>0</v>
      </c>
      <c r="AB59" s="76">
        <v>0</v>
      </c>
      <c r="AC59" s="75">
        <v>0</v>
      </c>
      <c r="AD59" s="75">
        <v>0</v>
      </c>
      <c r="AE59" s="75">
        <f t="shared" si="51"/>
        <v>1128362</v>
      </c>
      <c r="AF59" s="75">
        <f t="shared" si="52"/>
        <v>0</v>
      </c>
      <c r="AG59" s="75">
        <f t="shared" si="53"/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6">
        <v>0</v>
      </c>
      <c r="AN59" s="75">
        <f t="shared" si="54"/>
        <v>0</v>
      </c>
      <c r="AO59" s="75">
        <f t="shared" si="55"/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f t="shared" si="56"/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f t="shared" si="57"/>
        <v>0</v>
      </c>
      <c r="AZ59" s="75">
        <v>0</v>
      </c>
      <c r="BA59" s="75">
        <v>0</v>
      </c>
      <c r="BB59" s="75">
        <v>0</v>
      </c>
      <c r="BC59" s="75">
        <v>0</v>
      </c>
      <c r="BD59" s="76">
        <v>0</v>
      </c>
      <c r="BE59" s="75">
        <v>0</v>
      </c>
      <c r="BF59" s="75">
        <v>0</v>
      </c>
      <c r="BG59" s="75">
        <f t="shared" si="58"/>
        <v>0</v>
      </c>
      <c r="BH59" s="75">
        <f t="shared" si="59"/>
        <v>0</v>
      </c>
      <c r="BI59" s="75">
        <f t="shared" si="60"/>
        <v>0</v>
      </c>
      <c r="BJ59" s="75">
        <f t="shared" si="61"/>
        <v>0</v>
      </c>
      <c r="BK59" s="75">
        <f t="shared" si="62"/>
        <v>0</v>
      </c>
      <c r="BL59" s="75">
        <f t="shared" si="63"/>
        <v>0</v>
      </c>
      <c r="BM59" s="75">
        <f t="shared" si="64"/>
        <v>0</v>
      </c>
      <c r="BN59" s="75">
        <f t="shared" si="65"/>
        <v>0</v>
      </c>
      <c r="BO59" s="76">
        <v>0</v>
      </c>
      <c r="BP59" s="75">
        <f t="shared" si="66"/>
        <v>1128362</v>
      </c>
      <c r="BQ59" s="75">
        <f t="shared" si="67"/>
        <v>83465</v>
      </c>
      <c r="BR59" s="75">
        <f t="shared" si="68"/>
        <v>83465</v>
      </c>
      <c r="BS59" s="75">
        <f t="shared" si="69"/>
        <v>0</v>
      </c>
      <c r="BT59" s="75">
        <f t="shared" si="70"/>
        <v>0</v>
      </c>
      <c r="BU59" s="75">
        <f t="shared" si="71"/>
        <v>0</v>
      </c>
      <c r="BV59" s="75">
        <f t="shared" si="72"/>
        <v>674447</v>
      </c>
      <c r="BW59" s="75">
        <f t="shared" si="73"/>
        <v>0</v>
      </c>
      <c r="BX59" s="75">
        <f t="shared" si="74"/>
        <v>674447</v>
      </c>
      <c r="BY59" s="75">
        <f t="shared" si="75"/>
        <v>0</v>
      </c>
      <c r="BZ59" s="75">
        <f t="shared" si="76"/>
        <v>0</v>
      </c>
      <c r="CA59" s="75">
        <f t="shared" si="77"/>
        <v>370450</v>
      </c>
      <c r="CB59" s="75">
        <f t="shared" si="78"/>
        <v>0</v>
      </c>
      <c r="CC59" s="75">
        <f t="shared" si="79"/>
        <v>370450</v>
      </c>
      <c r="CD59" s="75">
        <f t="shared" si="80"/>
        <v>0</v>
      </c>
      <c r="CE59" s="75">
        <f t="shared" si="81"/>
        <v>0</v>
      </c>
      <c r="CF59" s="76">
        <v>0</v>
      </c>
      <c r="CG59" s="75">
        <f t="shared" si="82"/>
        <v>0</v>
      </c>
      <c r="CH59" s="75">
        <f t="shared" si="83"/>
        <v>0</v>
      </c>
      <c r="CI59" s="75">
        <f t="shared" si="84"/>
        <v>1128362</v>
      </c>
    </row>
    <row r="60" spans="1:87" s="50" customFormat="1" ht="12" customHeight="1">
      <c r="A60" s="53" t="s">
        <v>120</v>
      </c>
      <c r="B60" s="54" t="s">
        <v>306</v>
      </c>
      <c r="C60" s="53" t="s">
        <v>307</v>
      </c>
      <c r="D60" s="75">
        <f t="shared" si="45"/>
        <v>0</v>
      </c>
      <c r="E60" s="75">
        <f t="shared" si="46"/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6">
        <v>0</v>
      </c>
      <c r="L60" s="75">
        <f t="shared" si="47"/>
        <v>1439671</v>
      </c>
      <c r="M60" s="75">
        <f t="shared" si="48"/>
        <v>211713</v>
      </c>
      <c r="N60" s="75">
        <v>126556</v>
      </c>
      <c r="O60" s="75">
        <v>0</v>
      </c>
      <c r="P60" s="75">
        <v>85157</v>
      </c>
      <c r="Q60" s="75">
        <v>0</v>
      </c>
      <c r="R60" s="75">
        <f t="shared" si="49"/>
        <v>1216320</v>
      </c>
      <c r="S60" s="75">
        <v>0</v>
      </c>
      <c r="T60" s="75">
        <v>1194038</v>
      </c>
      <c r="U60" s="75">
        <v>22282</v>
      </c>
      <c r="V60" s="75">
        <v>0</v>
      </c>
      <c r="W60" s="75">
        <f t="shared" si="50"/>
        <v>11638</v>
      </c>
      <c r="X60" s="75">
        <v>0</v>
      </c>
      <c r="Y60" s="75">
        <v>11638</v>
      </c>
      <c r="Z60" s="75">
        <v>0</v>
      </c>
      <c r="AA60" s="75">
        <v>0</v>
      </c>
      <c r="AB60" s="76">
        <v>0</v>
      </c>
      <c r="AC60" s="75">
        <v>0</v>
      </c>
      <c r="AD60" s="75">
        <v>384842</v>
      </c>
      <c r="AE60" s="75">
        <f t="shared" si="51"/>
        <v>1824513</v>
      </c>
      <c r="AF60" s="75">
        <f t="shared" si="52"/>
        <v>0</v>
      </c>
      <c r="AG60" s="75">
        <f t="shared" si="53"/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6">
        <v>0</v>
      </c>
      <c r="AN60" s="75">
        <f t="shared" si="54"/>
        <v>0</v>
      </c>
      <c r="AO60" s="75">
        <f t="shared" si="55"/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f t="shared" si="56"/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f t="shared" si="57"/>
        <v>0</v>
      </c>
      <c r="AZ60" s="75">
        <v>0</v>
      </c>
      <c r="BA60" s="75">
        <v>0</v>
      </c>
      <c r="BB60" s="75">
        <v>0</v>
      </c>
      <c r="BC60" s="75">
        <v>0</v>
      </c>
      <c r="BD60" s="76">
        <v>0</v>
      </c>
      <c r="BE60" s="75">
        <v>0</v>
      </c>
      <c r="BF60" s="75">
        <v>0</v>
      </c>
      <c r="BG60" s="75">
        <f t="shared" si="58"/>
        <v>0</v>
      </c>
      <c r="BH60" s="75">
        <f t="shared" si="59"/>
        <v>0</v>
      </c>
      <c r="BI60" s="75">
        <f t="shared" si="60"/>
        <v>0</v>
      </c>
      <c r="BJ60" s="75">
        <f t="shared" si="61"/>
        <v>0</v>
      </c>
      <c r="BK60" s="75">
        <f t="shared" si="62"/>
        <v>0</v>
      </c>
      <c r="BL60" s="75">
        <f t="shared" si="63"/>
        <v>0</v>
      </c>
      <c r="BM60" s="75">
        <f t="shared" si="64"/>
        <v>0</v>
      </c>
      <c r="BN60" s="75">
        <f t="shared" si="65"/>
        <v>0</v>
      </c>
      <c r="BO60" s="76">
        <v>0</v>
      </c>
      <c r="BP60" s="75">
        <f t="shared" si="66"/>
        <v>1439671</v>
      </c>
      <c r="BQ60" s="75">
        <f t="shared" si="67"/>
        <v>211713</v>
      </c>
      <c r="BR60" s="75">
        <f t="shared" si="68"/>
        <v>126556</v>
      </c>
      <c r="BS60" s="75">
        <f t="shared" si="69"/>
        <v>0</v>
      </c>
      <c r="BT60" s="75">
        <f t="shared" si="70"/>
        <v>85157</v>
      </c>
      <c r="BU60" s="75">
        <f t="shared" si="71"/>
        <v>0</v>
      </c>
      <c r="BV60" s="75">
        <f t="shared" si="72"/>
        <v>1216320</v>
      </c>
      <c r="BW60" s="75">
        <f t="shared" si="73"/>
        <v>0</v>
      </c>
      <c r="BX60" s="75">
        <f t="shared" si="74"/>
        <v>1194038</v>
      </c>
      <c r="BY60" s="75">
        <f t="shared" si="75"/>
        <v>22282</v>
      </c>
      <c r="BZ60" s="75">
        <f t="shared" si="76"/>
        <v>0</v>
      </c>
      <c r="CA60" s="75">
        <f t="shared" si="77"/>
        <v>11638</v>
      </c>
      <c r="CB60" s="75">
        <f t="shared" si="78"/>
        <v>0</v>
      </c>
      <c r="CC60" s="75">
        <f t="shared" si="79"/>
        <v>11638</v>
      </c>
      <c r="CD60" s="75">
        <f t="shared" si="80"/>
        <v>0</v>
      </c>
      <c r="CE60" s="75">
        <f t="shared" si="81"/>
        <v>0</v>
      </c>
      <c r="CF60" s="76">
        <v>0</v>
      </c>
      <c r="CG60" s="75">
        <f t="shared" si="82"/>
        <v>0</v>
      </c>
      <c r="CH60" s="75">
        <f t="shared" si="83"/>
        <v>384842</v>
      </c>
      <c r="CI60" s="75">
        <f t="shared" si="84"/>
        <v>1824513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64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8" t="s">
        <v>405</v>
      </c>
      <c r="B2" s="146" t="s">
        <v>406</v>
      </c>
      <c r="C2" s="155" t="s">
        <v>407</v>
      </c>
      <c r="D2" s="136" t="s">
        <v>408</v>
      </c>
      <c r="E2" s="115"/>
      <c r="F2" s="115"/>
      <c r="G2" s="115"/>
      <c r="H2" s="115"/>
      <c r="I2" s="115"/>
      <c r="J2" s="136" t="s">
        <v>37</v>
      </c>
      <c r="K2" s="59"/>
      <c r="L2" s="59"/>
      <c r="M2" s="59"/>
      <c r="N2" s="59"/>
      <c r="O2" s="59"/>
      <c r="P2" s="59"/>
      <c r="Q2" s="116"/>
      <c r="R2" s="136" t="s">
        <v>38</v>
      </c>
      <c r="S2" s="59"/>
      <c r="T2" s="59"/>
      <c r="U2" s="59"/>
      <c r="V2" s="59"/>
      <c r="W2" s="59"/>
      <c r="X2" s="59"/>
      <c r="Y2" s="116"/>
      <c r="Z2" s="136" t="s">
        <v>39</v>
      </c>
      <c r="AA2" s="59"/>
      <c r="AB2" s="59"/>
      <c r="AC2" s="59"/>
      <c r="AD2" s="59"/>
      <c r="AE2" s="59"/>
      <c r="AF2" s="59"/>
      <c r="AG2" s="116"/>
      <c r="AH2" s="136" t="s">
        <v>40</v>
      </c>
      <c r="AI2" s="59"/>
      <c r="AJ2" s="59"/>
      <c r="AK2" s="59"/>
      <c r="AL2" s="59"/>
      <c r="AM2" s="59"/>
      <c r="AN2" s="59"/>
      <c r="AO2" s="116"/>
      <c r="AP2" s="136" t="s">
        <v>41</v>
      </c>
      <c r="AQ2" s="59"/>
      <c r="AR2" s="59"/>
      <c r="AS2" s="59"/>
      <c r="AT2" s="59"/>
      <c r="AU2" s="59"/>
      <c r="AV2" s="59"/>
      <c r="AW2" s="116"/>
      <c r="AX2" s="136" t="s">
        <v>42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9"/>
      <c r="B3" s="147"/>
      <c r="C3" s="161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9"/>
      <c r="B4" s="147"/>
      <c r="C4" s="156"/>
      <c r="D4" s="120" t="s">
        <v>0</v>
      </c>
      <c r="E4" s="59"/>
      <c r="F4" s="119"/>
      <c r="G4" s="120" t="s">
        <v>409</v>
      </c>
      <c r="H4" s="59"/>
      <c r="I4" s="119"/>
      <c r="J4" s="158" t="s">
        <v>36</v>
      </c>
      <c r="K4" s="155" t="s">
        <v>410</v>
      </c>
      <c r="L4" s="120" t="s">
        <v>0</v>
      </c>
      <c r="M4" s="59"/>
      <c r="N4" s="119"/>
      <c r="O4" s="120" t="s">
        <v>409</v>
      </c>
      <c r="P4" s="59"/>
      <c r="Q4" s="119"/>
      <c r="R4" s="158" t="s">
        <v>36</v>
      </c>
      <c r="S4" s="155" t="s">
        <v>410</v>
      </c>
      <c r="T4" s="120" t="s">
        <v>0</v>
      </c>
      <c r="U4" s="59"/>
      <c r="V4" s="119"/>
      <c r="W4" s="120" t="s">
        <v>409</v>
      </c>
      <c r="X4" s="59"/>
      <c r="Y4" s="119"/>
      <c r="Z4" s="158" t="s">
        <v>36</v>
      </c>
      <c r="AA4" s="155" t="s">
        <v>410</v>
      </c>
      <c r="AB4" s="120" t="s">
        <v>0</v>
      </c>
      <c r="AC4" s="59"/>
      <c r="AD4" s="119"/>
      <c r="AE4" s="120" t="s">
        <v>409</v>
      </c>
      <c r="AF4" s="59"/>
      <c r="AG4" s="119"/>
      <c r="AH4" s="158" t="s">
        <v>36</v>
      </c>
      <c r="AI4" s="155" t="s">
        <v>410</v>
      </c>
      <c r="AJ4" s="120" t="s">
        <v>0</v>
      </c>
      <c r="AK4" s="59"/>
      <c r="AL4" s="119"/>
      <c r="AM4" s="120" t="s">
        <v>409</v>
      </c>
      <c r="AN4" s="59"/>
      <c r="AO4" s="119"/>
      <c r="AP4" s="158" t="s">
        <v>36</v>
      </c>
      <c r="AQ4" s="155" t="s">
        <v>410</v>
      </c>
      <c r="AR4" s="120" t="s">
        <v>0</v>
      </c>
      <c r="AS4" s="59"/>
      <c r="AT4" s="119"/>
      <c r="AU4" s="120" t="s">
        <v>409</v>
      </c>
      <c r="AV4" s="59"/>
      <c r="AW4" s="119"/>
      <c r="AX4" s="158" t="s">
        <v>36</v>
      </c>
      <c r="AY4" s="155" t="s">
        <v>410</v>
      </c>
      <c r="AZ4" s="120" t="s">
        <v>0</v>
      </c>
      <c r="BA4" s="59"/>
      <c r="BB4" s="119"/>
      <c r="BC4" s="120" t="s">
        <v>409</v>
      </c>
      <c r="BD4" s="59"/>
      <c r="BE4" s="119"/>
    </row>
    <row r="5" spans="1:57" s="45" customFormat="1" ht="22.5">
      <c r="A5" s="159"/>
      <c r="B5" s="147"/>
      <c r="C5" s="156"/>
      <c r="D5" s="137" t="s">
        <v>412</v>
      </c>
      <c r="E5" s="127" t="s">
        <v>413</v>
      </c>
      <c r="F5" s="70" t="s">
        <v>414</v>
      </c>
      <c r="G5" s="119" t="s">
        <v>412</v>
      </c>
      <c r="H5" s="127" t="s">
        <v>413</v>
      </c>
      <c r="I5" s="70" t="s">
        <v>414</v>
      </c>
      <c r="J5" s="159"/>
      <c r="K5" s="156"/>
      <c r="L5" s="137" t="s">
        <v>412</v>
      </c>
      <c r="M5" s="127" t="s">
        <v>413</v>
      </c>
      <c r="N5" s="70" t="s">
        <v>416</v>
      </c>
      <c r="O5" s="137" t="s">
        <v>412</v>
      </c>
      <c r="P5" s="127" t="s">
        <v>413</v>
      </c>
      <c r="Q5" s="70" t="s">
        <v>416</v>
      </c>
      <c r="R5" s="159"/>
      <c r="S5" s="156"/>
      <c r="T5" s="137" t="s">
        <v>412</v>
      </c>
      <c r="U5" s="127" t="s">
        <v>413</v>
      </c>
      <c r="V5" s="70" t="s">
        <v>416</v>
      </c>
      <c r="W5" s="137" t="s">
        <v>412</v>
      </c>
      <c r="X5" s="127" t="s">
        <v>413</v>
      </c>
      <c r="Y5" s="70" t="s">
        <v>416</v>
      </c>
      <c r="Z5" s="159"/>
      <c r="AA5" s="156"/>
      <c r="AB5" s="137" t="s">
        <v>412</v>
      </c>
      <c r="AC5" s="127" t="s">
        <v>413</v>
      </c>
      <c r="AD5" s="70" t="s">
        <v>416</v>
      </c>
      <c r="AE5" s="137" t="s">
        <v>412</v>
      </c>
      <c r="AF5" s="127" t="s">
        <v>413</v>
      </c>
      <c r="AG5" s="70" t="s">
        <v>416</v>
      </c>
      <c r="AH5" s="159"/>
      <c r="AI5" s="156"/>
      <c r="AJ5" s="137" t="s">
        <v>412</v>
      </c>
      <c r="AK5" s="127" t="s">
        <v>413</v>
      </c>
      <c r="AL5" s="70" t="s">
        <v>416</v>
      </c>
      <c r="AM5" s="137" t="s">
        <v>412</v>
      </c>
      <c r="AN5" s="127" t="s">
        <v>413</v>
      </c>
      <c r="AO5" s="70" t="s">
        <v>416</v>
      </c>
      <c r="AP5" s="159"/>
      <c r="AQ5" s="156"/>
      <c r="AR5" s="137" t="s">
        <v>412</v>
      </c>
      <c r="AS5" s="127" t="s">
        <v>413</v>
      </c>
      <c r="AT5" s="70" t="s">
        <v>416</v>
      </c>
      <c r="AU5" s="137" t="s">
        <v>412</v>
      </c>
      <c r="AV5" s="127" t="s">
        <v>413</v>
      </c>
      <c r="AW5" s="70" t="s">
        <v>416</v>
      </c>
      <c r="AX5" s="159"/>
      <c r="AY5" s="156"/>
      <c r="AZ5" s="137" t="s">
        <v>412</v>
      </c>
      <c r="BA5" s="127" t="s">
        <v>413</v>
      </c>
      <c r="BB5" s="70" t="s">
        <v>416</v>
      </c>
      <c r="BC5" s="137" t="s">
        <v>412</v>
      </c>
      <c r="BD5" s="127" t="s">
        <v>413</v>
      </c>
      <c r="BE5" s="70" t="s">
        <v>416</v>
      </c>
    </row>
    <row r="6" spans="1:57" s="46" customFormat="1" ht="13.5">
      <c r="A6" s="160"/>
      <c r="B6" s="148"/>
      <c r="C6" s="157"/>
      <c r="D6" s="138" t="s">
        <v>417</v>
      </c>
      <c r="E6" s="139" t="s">
        <v>417</v>
      </c>
      <c r="F6" s="139" t="s">
        <v>417</v>
      </c>
      <c r="G6" s="138" t="s">
        <v>417</v>
      </c>
      <c r="H6" s="139" t="s">
        <v>417</v>
      </c>
      <c r="I6" s="139" t="s">
        <v>417</v>
      </c>
      <c r="J6" s="160"/>
      <c r="K6" s="157"/>
      <c r="L6" s="138" t="s">
        <v>417</v>
      </c>
      <c r="M6" s="139" t="s">
        <v>417</v>
      </c>
      <c r="N6" s="139" t="s">
        <v>417</v>
      </c>
      <c r="O6" s="138" t="s">
        <v>417</v>
      </c>
      <c r="P6" s="139" t="s">
        <v>417</v>
      </c>
      <c r="Q6" s="139" t="s">
        <v>417</v>
      </c>
      <c r="R6" s="160"/>
      <c r="S6" s="157"/>
      <c r="T6" s="138" t="s">
        <v>417</v>
      </c>
      <c r="U6" s="139" t="s">
        <v>417</v>
      </c>
      <c r="V6" s="139" t="s">
        <v>417</v>
      </c>
      <c r="W6" s="138" t="s">
        <v>417</v>
      </c>
      <c r="X6" s="139" t="s">
        <v>417</v>
      </c>
      <c r="Y6" s="139" t="s">
        <v>417</v>
      </c>
      <c r="Z6" s="160"/>
      <c r="AA6" s="157"/>
      <c r="AB6" s="138" t="s">
        <v>417</v>
      </c>
      <c r="AC6" s="139" t="s">
        <v>417</v>
      </c>
      <c r="AD6" s="139" t="s">
        <v>417</v>
      </c>
      <c r="AE6" s="138" t="s">
        <v>417</v>
      </c>
      <c r="AF6" s="139" t="s">
        <v>417</v>
      </c>
      <c r="AG6" s="139" t="s">
        <v>417</v>
      </c>
      <c r="AH6" s="160"/>
      <c r="AI6" s="157"/>
      <c r="AJ6" s="138" t="s">
        <v>417</v>
      </c>
      <c r="AK6" s="139" t="s">
        <v>417</v>
      </c>
      <c r="AL6" s="139" t="s">
        <v>417</v>
      </c>
      <c r="AM6" s="138" t="s">
        <v>417</v>
      </c>
      <c r="AN6" s="139" t="s">
        <v>417</v>
      </c>
      <c r="AO6" s="139" t="s">
        <v>417</v>
      </c>
      <c r="AP6" s="160"/>
      <c r="AQ6" s="157"/>
      <c r="AR6" s="138" t="s">
        <v>417</v>
      </c>
      <c r="AS6" s="139" t="s">
        <v>417</v>
      </c>
      <c r="AT6" s="139" t="s">
        <v>417</v>
      </c>
      <c r="AU6" s="138" t="s">
        <v>417</v>
      </c>
      <c r="AV6" s="139" t="s">
        <v>417</v>
      </c>
      <c r="AW6" s="139" t="s">
        <v>417</v>
      </c>
      <c r="AX6" s="160"/>
      <c r="AY6" s="157"/>
      <c r="AZ6" s="138" t="s">
        <v>417</v>
      </c>
      <c r="BA6" s="139" t="s">
        <v>417</v>
      </c>
      <c r="BB6" s="139" t="s">
        <v>417</v>
      </c>
      <c r="BC6" s="138" t="s">
        <v>417</v>
      </c>
      <c r="BD6" s="139" t="s">
        <v>417</v>
      </c>
      <c r="BE6" s="139" t="s">
        <v>417</v>
      </c>
    </row>
    <row r="7" spans="1:57" s="61" customFormat="1" ht="12" customHeight="1">
      <c r="A7" s="48" t="s">
        <v>418</v>
      </c>
      <c r="B7" s="63">
        <v>47000</v>
      </c>
      <c r="C7" s="48" t="s">
        <v>414</v>
      </c>
      <c r="D7" s="71">
        <f aca="true" t="shared" si="0" ref="D7:I7">SUM(D8:D48)</f>
        <v>40326</v>
      </c>
      <c r="E7" s="71">
        <f t="shared" si="0"/>
        <v>4798641</v>
      </c>
      <c r="F7" s="71">
        <f t="shared" si="0"/>
        <v>4838967</v>
      </c>
      <c r="G7" s="71">
        <f t="shared" si="0"/>
        <v>53973</v>
      </c>
      <c r="H7" s="71">
        <f t="shared" si="0"/>
        <v>519754</v>
      </c>
      <c r="I7" s="71">
        <f t="shared" si="0"/>
        <v>573727</v>
      </c>
      <c r="J7" s="49">
        <f>COUNTIF(J8:J48,"&lt;&gt;")</f>
        <v>23</v>
      </c>
      <c r="K7" s="49">
        <f>COUNTIF(K8:K48,"&lt;&gt;")</f>
        <v>21</v>
      </c>
      <c r="L7" s="71">
        <f aca="true" t="shared" si="1" ref="L7:Q7">SUM(L8:L48)</f>
        <v>40326</v>
      </c>
      <c r="M7" s="71">
        <f t="shared" si="1"/>
        <v>4684273</v>
      </c>
      <c r="N7" s="71">
        <f t="shared" si="1"/>
        <v>4724599</v>
      </c>
      <c r="O7" s="71">
        <f t="shared" si="1"/>
        <v>31150</v>
      </c>
      <c r="P7" s="71">
        <f t="shared" si="1"/>
        <v>390806</v>
      </c>
      <c r="Q7" s="71">
        <f t="shared" si="1"/>
        <v>421956</v>
      </c>
      <c r="R7" s="49">
        <f>COUNTIF(R8:R48,"&lt;&gt;")</f>
        <v>5</v>
      </c>
      <c r="S7" s="49">
        <f>COUNTIF(S8:S48,"&lt;&gt;")</f>
        <v>5</v>
      </c>
      <c r="T7" s="71">
        <f aca="true" t="shared" si="2" ref="T7:Y7">SUM(T8:T48)</f>
        <v>0</v>
      </c>
      <c r="U7" s="71">
        <f t="shared" si="2"/>
        <v>114368</v>
      </c>
      <c r="V7" s="71">
        <f t="shared" si="2"/>
        <v>114368</v>
      </c>
      <c r="W7" s="71">
        <f t="shared" si="2"/>
        <v>22823</v>
      </c>
      <c r="X7" s="71">
        <f t="shared" si="2"/>
        <v>52126</v>
      </c>
      <c r="Y7" s="71">
        <f t="shared" si="2"/>
        <v>74949</v>
      </c>
      <c r="Z7" s="49">
        <f>COUNTIF(Z8:Z48,"&lt;&gt;")</f>
        <v>1</v>
      </c>
      <c r="AA7" s="49">
        <f>COUNTIF(AA8:AA48,"&lt;&gt;")</f>
        <v>1</v>
      </c>
      <c r="AB7" s="71">
        <f aca="true" t="shared" si="3" ref="AB7:AG7">SUM(AB8:AB48)</f>
        <v>0</v>
      </c>
      <c r="AC7" s="71">
        <f t="shared" si="3"/>
        <v>0</v>
      </c>
      <c r="AD7" s="71">
        <f t="shared" si="3"/>
        <v>0</v>
      </c>
      <c r="AE7" s="71">
        <f t="shared" si="3"/>
        <v>0</v>
      </c>
      <c r="AF7" s="71">
        <f t="shared" si="3"/>
        <v>76822</v>
      </c>
      <c r="AG7" s="71">
        <f t="shared" si="3"/>
        <v>76822</v>
      </c>
      <c r="AH7" s="49">
        <f>COUNTIF(AH8:AH48,"&lt;&gt;")</f>
        <v>0</v>
      </c>
      <c r="AI7" s="49">
        <f>COUNTIF(AI8:AI48,"&lt;&gt;")</f>
        <v>0</v>
      </c>
      <c r="AJ7" s="71">
        <f aca="true" t="shared" si="4" ref="AJ7:AO7">SUM(AJ8:AJ48)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COUNTIF(AP8:AP48,"&lt;&gt;")</f>
        <v>0</v>
      </c>
      <c r="AQ7" s="49">
        <f>COUNTIF(AQ8:AQ48,"&lt;&gt;")</f>
        <v>0</v>
      </c>
      <c r="AR7" s="71">
        <f aca="true" t="shared" si="5" ref="AR7:AW7">SUM(AR8:AR48)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COUNTIF(AX8:AX48,"&lt;&gt;")</f>
        <v>0</v>
      </c>
      <c r="AY7" s="49">
        <f>COUNTIF(AY8:AY48,"&lt;&gt;")</f>
        <v>0</v>
      </c>
      <c r="AZ7" s="71">
        <f aca="true" t="shared" si="6" ref="AZ7:BE7">SUM(AZ8:AZ48)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418</v>
      </c>
      <c r="B8" s="64" t="s">
        <v>419</v>
      </c>
      <c r="C8" s="51" t="s">
        <v>420</v>
      </c>
      <c r="D8" s="73">
        <f aca="true" t="shared" si="7" ref="D8:D48">SUM(L8,T8,AB8,AJ8,AR8,AZ8)</f>
        <v>0</v>
      </c>
      <c r="E8" s="73">
        <f aca="true" t="shared" si="8" ref="E8:E48">SUM(M8,U8,AC8,AK8,AS8,BA8)</f>
        <v>694916</v>
      </c>
      <c r="F8" s="73">
        <f aca="true" t="shared" si="9" ref="F8:F48">SUM(D8:E8)</f>
        <v>694916</v>
      </c>
      <c r="G8" s="73">
        <f aca="true" t="shared" si="10" ref="G8:G48">SUM(O8,W8,AE8,AM8,AU8,BC8)</f>
        <v>0</v>
      </c>
      <c r="H8" s="73">
        <f aca="true" t="shared" si="11" ref="H8:H48">SUM(P8,X8,AF8,AN8,AV8,BD8)</f>
        <v>0</v>
      </c>
      <c r="I8" s="73">
        <f aca="true" t="shared" si="12" ref="I8:I48">SUM(G8:H8)</f>
        <v>0</v>
      </c>
      <c r="J8" s="65" t="s">
        <v>421</v>
      </c>
      <c r="K8" s="52" t="s">
        <v>422</v>
      </c>
      <c r="L8" s="73">
        <v>0</v>
      </c>
      <c r="M8" s="73">
        <v>694916</v>
      </c>
      <c r="N8" s="73">
        <f aca="true" t="shared" si="13" ref="N8:N48">SUM(L8,+M8)</f>
        <v>694916</v>
      </c>
      <c r="O8" s="73">
        <v>0</v>
      </c>
      <c r="P8" s="73">
        <v>0</v>
      </c>
      <c r="Q8" s="73">
        <f aca="true" t="shared" si="14" ref="Q8:Q48">SUM(O8,+P8)</f>
        <v>0</v>
      </c>
      <c r="R8" s="65"/>
      <c r="S8" s="52"/>
      <c r="T8" s="73">
        <v>0</v>
      </c>
      <c r="U8" s="73">
        <v>0</v>
      </c>
      <c r="V8" s="73">
        <f aca="true" t="shared" si="15" ref="V8:V48">+SUM(T8,U8)</f>
        <v>0</v>
      </c>
      <c r="W8" s="73">
        <v>0</v>
      </c>
      <c r="X8" s="73">
        <v>0</v>
      </c>
      <c r="Y8" s="73">
        <f aca="true" t="shared" si="16" ref="Y8:Y48">+SUM(W8,X8)</f>
        <v>0</v>
      </c>
      <c r="Z8" s="65"/>
      <c r="AA8" s="52"/>
      <c r="AB8" s="73">
        <v>0</v>
      </c>
      <c r="AC8" s="73">
        <v>0</v>
      </c>
      <c r="AD8" s="73">
        <f aca="true" t="shared" si="17" ref="AD8:AD48">+SUM(AB8,AC8)</f>
        <v>0</v>
      </c>
      <c r="AE8" s="73">
        <v>0</v>
      </c>
      <c r="AF8" s="73">
        <v>0</v>
      </c>
      <c r="AG8" s="73">
        <f aca="true" t="shared" si="18" ref="AG8:AG48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48">SUM(AJ8,+AK8)</f>
        <v>0</v>
      </c>
      <c r="AM8" s="73">
        <v>0</v>
      </c>
      <c r="AN8" s="73">
        <v>0</v>
      </c>
      <c r="AO8" s="73">
        <f aca="true" t="shared" si="20" ref="AO8:AO48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48">SUM(AR8,+AS8)</f>
        <v>0</v>
      </c>
      <c r="AU8" s="73">
        <v>0</v>
      </c>
      <c r="AV8" s="73">
        <v>0</v>
      </c>
      <c r="AW8" s="73">
        <f aca="true" t="shared" si="22" ref="AW8:AW48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48">SUM(AZ8,BA8)</f>
        <v>0</v>
      </c>
      <c r="BC8" s="73">
        <v>0</v>
      </c>
      <c r="BD8" s="73">
        <v>0</v>
      </c>
      <c r="BE8" s="73">
        <f aca="true" t="shared" si="24" ref="BE8:BE48">SUM(BC8,+BD8)</f>
        <v>0</v>
      </c>
    </row>
    <row r="9" spans="1:57" s="50" customFormat="1" ht="12" customHeight="1">
      <c r="A9" s="51" t="s">
        <v>418</v>
      </c>
      <c r="B9" s="64" t="s">
        <v>423</v>
      </c>
      <c r="C9" s="51" t="s">
        <v>761</v>
      </c>
      <c r="D9" s="73">
        <f t="shared" si="7"/>
        <v>0</v>
      </c>
      <c r="E9" s="73">
        <f t="shared" si="8"/>
        <v>324319</v>
      </c>
      <c r="F9" s="73">
        <f t="shared" si="9"/>
        <v>324319</v>
      </c>
      <c r="G9" s="73">
        <f t="shared" si="10"/>
        <v>0</v>
      </c>
      <c r="H9" s="73">
        <f t="shared" si="11"/>
        <v>42537</v>
      </c>
      <c r="I9" s="73">
        <f t="shared" si="12"/>
        <v>42537</v>
      </c>
      <c r="J9" s="65" t="s">
        <v>424</v>
      </c>
      <c r="K9" s="52"/>
      <c r="L9" s="73">
        <v>0</v>
      </c>
      <c r="M9" s="73">
        <v>324319</v>
      </c>
      <c r="N9" s="73">
        <f t="shared" si="13"/>
        <v>324319</v>
      </c>
      <c r="O9" s="73">
        <v>0</v>
      </c>
      <c r="P9" s="73">
        <v>42537</v>
      </c>
      <c r="Q9" s="73">
        <f t="shared" si="14"/>
        <v>42537</v>
      </c>
      <c r="R9" s="65"/>
      <c r="S9" s="52"/>
      <c r="T9" s="73">
        <v>0</v>
      </c>
      <c r="U9" s="73">
        <v>0</v>
      </c>
      <c r="V9" s="73">
        <f t="shared" si="15"/>
        <v>0</v>
      </c>
      <c r="W9" s="73">
        <v>0</v>
      </c>
      <c r="X9" s="73">
        <v>0</v>
      </c>
      <c r="Y9" s="73">
        <f t="shared" si="16"/>
        <v>0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418</v>
      </c>
      <c r="B10" s="64" t="s">
        <v>425</v>
      </c>
      <c r="C10" s="51" t="s">
        <v>426</v>
      </c>
      <c r="D10" s="73">
        <f t="shared" si="7"/>
        <v>0</v>
      </c>
      <c r="E10" s="73">
        <f t="shared" si="8"/>
        <v>0</v>
      </c>
      <c r="F10" s="73">
        <f t="shared" si="9"/>
        <v>0</v>
      </c>
      <c r="G10" s="73">
        <f t="shared" si="10"/>
        <v>0</v>
      </c>
      <c r="H10" s="73">
        <f t="shared" si="11"/>
        <v>0</v>
      </c>
      <c r="I10" s="73">
        <f t="shared" si="12"/>
        <v>0</v>
      </c>
      <c r="J10" s="65"/>
      <c r="K10" s="52"/>
      <c r="L10" s="73">
        <v>0</v>
      </c>
      <c r="M10" s="73">
        <v>0</v>
      </c>
      <c r="N10" s="73">
        <f t="shared" si="13"/>
        <v>0</v>
      </c>
      <c r="O10" s="73">
        <v>0</v>
      </c>
      <c r="P10" s="73">
        <v>0</v>
      </c>
      <c r="Q10" s="73">
        <f t="shared" si="14"/>
        <v>0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427</v>
      </c>
      <c r="B11" s="64" t="s">
        <v>428</v>
      </c>
      <c r="C11" s="51" t="s">
        <v>429</v>
      </c>
      <c r="D11" s="73">
        <f t="shared" si="7"/>
        <v>0</v>
      </c>
      <c r="E11" s="73">
        <f t="shared" si="8"/>
        <v>0</v>
      </c>
      <c r="F11" s="73">
        <f t="shared" si="9"/>
        <v>0</v>
      </c>
      <c r="G11" s="73">
        <f t="shared" si="10"/>
        <v>0</v>
      </c>
      <c r="H11" s="73">
        <f t="shared" si="11"/>
        <v>0</v>
      </c>
      <c r="I11" s="73">
        <f t="shared" si="12"/>
        <v>0</v>
      </c>
      <c r="J11" s="65"/>
      <c r="K11" s="52"/>
      <c r="L11" s="73">
        <v>0</v>
      </c>
      <c r="M11" s="73">
        <v>0</v>
      </c>
      <c r="N11" s="73">
        <f t="shared" si="13"/>
        <v>0</v>
      </c>
      <c r="O11" s="73">
        <v>0</v>
      </c>
      <c r="P11" s="73">
        <v>0</v>
      </c>
      <c r="Q11" s="73">
        <f t="shared" si="14"/>
        <v>0</v>
      </c>
      <c r="R11" s="65"/>
      <c r="S11" s="52"/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0</v>
      </c>
      <c r="Y11" s="73">
        <f t="shared" si="16"/>
        <v>0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430</v>
      </c>
      <c r="B12" s="54" t="s">
        <v>431</v>
      </c>
      <c r="C12" s="53" t="s">
        <v>432</v>
      </c>
      <c r="D12" s="75">
        <f t="shared" si="7"/>
        <v>0</v>
      </c>
      <c r="E12" s="75">
        <f t="shared" si="8"/>
        <v>0</v>
      </c>
      <c r="F12" s="75">
        <f t="shared" si="9"/>
        <v>0</v>
      </c>
      <c r="G12" s="75">
        <f t="shared" si="10"/>
        <v>0</v>
      </c>
      <c r="H12" s="75">
        <f t="shared" si="11"/>
        <v>0</v>
      </c>
      <c r="I12" s="75">
        <f t="shared" si="12"/>
        <v>0</v>
      </c>
      <c r="J12" s="54"/>
      <c r="K12" s="53"/>
      <c r="L12" s="75">
        <v>0</v>
      </c>
      <c r="M12" s="75">
        <v>0</v>
      </c>
      <c r="N12" s="75">
        <f t="shared" si="13"/>
        <v>0</v>
      </c>
      <c r="O12" s="75">
        <v>0</v>
      </c>
      <c r="P12" s="75">
        <v>0</v>
      </c>
      <c r="Q12" s="75">
        <f t="shared" si="14"/>
        <v>0</v>
      </c>
      <c r="R12" s="54"/>
      <c r="S12" s="53"/>
      <c r="T12" s="75">
        <v>0</v>
      </c>
      <c r="U12" s="75">
        <v>0</v>
      </c>
      <c r="V12" s="75">
        <f t="shared" si="15"/>
        <v>0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433</v>
      </c>
      <c r="B13" s="54" t="s">
        <v>434</v>
      </c>
      <c r="C13" s="53" t="s">
        <v>435</v>
      </c>
      <c r="D13" s="75">
        <f t="shared" si="7"/>
        <v>40326</v>
      </c>
      <c r="E13" s="75">
        <f t="shared" si="8"/>
        <v>200040</v>
      </c>
      <c r="F13" s="75">
        <f t="shared" si="9"/>
        <v>240366</v>
      </c>
      <c r="G13" s="75">
        <f t="shared" si="10"/>
        <v>0</v>
      </c>
      <c r="H13" s="75">
        <f t="shared" si="11"/>
        <v>44957</v>
      </c>
      <c r="I13" s="75">
        <f t="shared" si="12"/>
        <v>44957</v>
      </c>
      <c r="J13" s="54" t="s">
        <v>436</v>
      </c>
      <c r="K13" s="53" t="s">
        <v>437</v>
      </c>
      <c r="L13" s="75">
        <v>40326</v>
      </c>
      <c r="M13" s="75">
        <v>200040</v>
      </c>
      <c r="N13" s="75">
        <f t="shared" si="13"/>
        <v>240366</v>
      </c>
      <c r="O13" s="75">
        <v>0</v>
      </c>
      <c r="P13" s="75">
        <v>44957</v>
      </c>
      <c r="Q13" s="75">
        <f t="shared" si="14"/>
        <v>44957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438</v>
      </c>
      <c r="B14" s="54" t="s">
        <v>439</v>
      </c>
      <c r="C14" s="53" t="s">
        <v>440</v>
      </c>
      <c r="D14" s="75">
        <f t="shared" si="7"/>
        <v>0</v>
      </c>
      <c r="E14" s="75">
        <f t="shared" si="8"/>
        <v>458748</v>
      </c>
      <c r="F14" s="75">
        <f t="shared" si="9"/>
        <v>458748</v>
      </c>
      <c r="G14" s="75">
        <f t="shared" si="10"/>
        <v>0</v>
      </c>
      <c r="H14" s="75">
        <f t="shared" si="11"/>
        <v>49864</v>
      </c>
      <c r="I14" s="75">
        <f t="shared" si="12"/>
        <v>49864</v>
      </c>
      <c r="J14" s="54" t="s">
        <v>441</v>
      </c>
      <c r="K14" s="53" t="s">
        <v>442</v>
      </c>
      <c r="L14" s="75">
        <v>0</v>
      </c>
      <c r="M14" s="75">
        <v>458748</v>
      </c>
      <c r="N14" s="75">
        <f t="shared" si="13"/>
        <v>458748</v>
      </c>
      <c r="O14" s="75">
        <v>0</v>
      </c>
      <c r="P14" s="75">
        <v>49864</v>
      </c>
      <c r="Q14" s="75">
        <f t="shared" si="14"/>
        <v>49864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443</v>
      </c>
      <c r="B15" s="54" t="s">
        <v>444</v>
      </c>
      <c r="C15" s="53" t="s">
        <v>445</v>
      </c>
      <c r="D15" s="75">
        <f t="shared" si="7"/>
        <v>0</v>
      </c>
      <c r="E15" s="75">
        <f t="shared" si="8"/>
        <v>237308</v>
      </c>
      <c r="F15" s="75">
        <f t="shared" si="9"/>
        <v>237308</v>
      </c>
      <c r="G15" s="75">
        <f t="shared" si="10"/>
        <v>0</v>
      </c>
      <c r="H15" s="75">
        <f t="shared" si="11"/>
        <v>44386</v>
      </c>
      <c r="I15" s="75">
        <f t="shared" si="12"/>
        <v>44386</v>
      </c>
      <c r="J15" s="54" t="s">
        <v>446</v>
      </c>
      <c r="K15" s="53" t="s">
        <v>447</v>
      </c>
      <c r="L15" s="75">
        <v>0</v>
      </c>
      <c r="M15" s="75">
        <v>237308</v>
      </c>
      <c r="N15" s="75">
        <f t="shared" si="13"/>
        <v>237308</v>
      </c>
      <c r="O15" s="75">
        <v>0</v>
      </c>
      <c r="P15" s="75">
        <v>44386</v>
      </c>
      <c r="Q15" s="75">
        <f t="shared" si="14"/>
        <v>44386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448</v>
      </c>
      <c r="B16" s="54" t="s">
        <v>449</v>
      </c>
      <c r="C16" s="53" t="s">
        <v>450</v>
      </c>
      <c r="D16" s="75">
        <f t="shared" si="7"/>
        <v>0</v>
      </c>
      <c r="E16" s="75">
        <f t="shared" si="8"/>
        <v>825141</v>
      </c>
      <c r="F16" s="75">
        <f t="shared" si="9"/>
        <v>825141</v>
      </c>
      <c r="G16" s="75">
        <f t="shared" si="10"/>
        <v>0</v>
      </c>
      <c r="H16" s="75">
        <f t="shared" si="11"/>
        <v>76822</v>
      </c>
      <c r="I16" s="75">
        <f t="shared" si="12"/>
        <v>76822</v>
      </c>
      <c r="J16" s="54" t="s">
        <v>451</v>
      </c>
      <c r="K16" s="53" t="s">
        <v>452</v>
      </c>
      <c r="L16" s="75">
        <v>0</v>
      </c>
      <c r="M16" s="75">
        <v>825141</v>
      </c>
      <c r="N16" s="75">
        <f t="shared" si="13"/>
        <v>825141</v>
      </c>
      <c r="O16" s="75">
        <v>0</v>
      </c>
      <c r="P16" s="75"/>
      <c r="Q16" s="75">
        <f t="shared" si="14"/>
        <v>0</v>
      </c>
      <c r="R16" s="54" t="s">
        <v>451</v>
      </c>
      <c r="S16" s="53" t="s">
        <v>452</v>
      </c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0</v>
      </c>
      <c r="Y16" s="75">
        <f t="shared" si="16"/>
        <v>0</v>
      </c>
      <c r="Z16" s="54" t="s">
        <v>453</v>
      </c>
      <c r="AA16" s="53" t="s">
        <v>454</v>
      </c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76822</v>
      </c>
      <c r="AG16" s="75">
        <f t="shared" si="18"/>
        <v>76822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455</v>
      </c>
      <c r="B17" s="54" t="s">
        <v>456</v>
      </c>
      <c r="C17" s="53" t="s">
        <v>457</v>
      </c>
      <c r="D17" s="75">
        <f t="shared" si="7"/>
        <v>0</v>
      </c>
      <c r="E17" s="75">
        <f t="shared" si="8"/>
        <v>0</v>
      </c>
      <c r="F17" s="75">
        <f t="shared" si="9"/>
        <v>0</v>
      </c>
      <c r="G17" s="75">
        <f t="shared" si="10"/>
        <v>0</v>
      </c>
      <c r="H17" s="75">
        <f t="shared" si="11"/>
        <v>0</v>
      </c>
      <c r="I17" s="75">
        <f t="shared" si="12"/>
        <v>0</v>
      </c>
      <c r="J17" s="54"/>
      <c r="K17" s="53"/>
      <c r="L17" s="75">
        <v>0</v>
      </c>
      <c r="M17" s="75">
        <v>0</v>
      </c>
      <c r="N17" s="75">
        <f t="shared" si="13"/>
        <v>0</v>
      </c>
      <c r="O17" s="75">
        <v>0</v>
      </c>
      <c r="P17" s="75">
        <v>0</v>
      </c>
      <c r="Q17" s="75">
        <f t="shared" si="14"/>
        <v>0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458</v>
      </c>
      <c r="B18" s="54" t="s">
        <v>459</v>
      </c>
      <c r="C18" s="53" t="s">
        <v>460</v>
      </c>
      <c r="D18" s="75">
        <f t="shared" si="7"/>
        <v>0</v>
      </c>
      <c r="E18" s="75">
        <f t="shared" si="8"/>
        <v>159277</v>
      </c>
      <c r="F18" s="75">
        <f t="shared" si="9"/>
        <v>159277</v>
      </c>
      <c r="G18" s="75">
        <f t="shared" si="10"/>
        <v>0</v>
      </c>
      <c r="H18" s="75">
        <f t="shared" si="11"/>
        <v>26393</v>
      </c>
      <c r="I18" s="75">
        <f t="shared" si="12"/>
        <v>26393</v>
      </c>
      <c r="J18" s="54" t="s">
        <v>461</v>
      </c>
      <c r="K18" s="53" t="s">
        <v>462</v>
      </c>
      <c r="L18" s="75">
        <v>0</v>
      </c>
      <c r="M18" s="75">
        <v>44909</v>
      </c>
      <c r="N18" s="75">
        <f t="shared" si="13"/>
        <v>44909</v>
      </c>
      <c r="O18" s="75">
        <v>0</v>
      </c>
      <c r="P18" s="75">
        <v>12608</v>
      </c>
      <c r="Q18" s="75">
        <f t="shared" si="14"/>
        <v>12608</v>
      </c>
      <c r="R18" s="54" t="s">
        <v>463</v>
      </c>
      <c r="S18" s="53" t="s">
        <v>464</v>
      </c>
      <c r="T18" s="75">
        <v>0</v>
      </c>
      <c r="U18" s="75">
        <v>114368</v>
      </c>
      <c r="V18" s="75">
        <f t="shared" si="15"/>
        <v>114368</v>
      </c>
      <c r="W18" s="75">
        <v>0</v>
      </c>
      <c r="X18" s="75">
        <v>13785</v>
      </c>
      <c r="Y18" s="75">
        <f t="shared" si="16"/>
        <v>13785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418</v>
      </c>
      <c r="B19" s="54" t="s">
        <v>465</v>
      </c>
      <c r="C19" s="53" t="s">
        <v>466</v>
      </c>
      <c r="D19" s="75">
        <f t="shared" si="7"/>
        <v>0</v>
      </c>
      <c r="E19" s="75">
        <f t="shared" si="8"/>
        <v>67172</v>
      </c>
      <c r="F19" s="75">
        <f t="shared" si="9"/>
        <v>67172</v>
      </c>
      <c r="G19" s="75">
        <f t="shared" si="10"/>
        <v>0</v>
      </c>
      <c r="H19" s="75">
        <f t="shared" si="11"/>
        <v>0</v>
      </c>
      <c r="I19" s="75">
        <f t="shared" si="12"/>
        <v>0</v>
      </c>
      <c r="J19" s="54" t="s">
        <v>467</v>
      </c>
      <c r="K19" s="53" t="s">
        <v>468</v>
      </c>
      <c r="L19" s="75">
        <v>0</v>
      </c>
      <c r="M19" s="75">
        <v>67172</v>
      </c>
      <c r="N19" s="75">
        <f t="shared" si="13"/>
        <v>67172</v>
      </c>
      <c r="O19" s="75">
        <v>0</v>
      </c>
      <c r="P19" s="75">
        <v>0</v>
      </c>
      <c r="Q19" s="75">
        <f t="shared" si="14"/>
        <v>0</v>
      </c>
      <c r="R19" s="54"/>
      <c r="S19" s="53"/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0</v>
      </c>
      <c r="Y19" s="75">
        <f t="shared" si="16"/>
        <v>0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418</v>
      </c>
      <c r="B20" s="54" t="s">
        <v>469</v>
      </c>
      <c r="C20" s="53" t="s">
        <v>470</v>
      </c>
      <c r="D20" s="75">
        <f t="shared" si="7"/>
        <v>0</v>
      </c>
      <c r="E20" s="75">
        <f t="shared" si="8"/>
        <v>46626</v>
      </c>
      <c r="F20" s="75">
        <f t="shared" si="9"/>
        <v>46626</v>
      </c>
      <c r="G20" s="75">
        <f t="shared" si="10"/>
        <v>0</v>
      </c>
      <c r="H20" s="75">
        <f t="shared" si="11"/>
        <v>0</v>
      </c>
      <c r="I20" s="75">
        <f t="shared" si="12"/>
        <v>0</v>
      </c>
      <c r="J20" s="54" t="s">
        <v>471</v>
      </c>
      <c r="K20" s="53" t="s">
        <v>472</v>
      </c>
      <c r="L20" s="75">
        <v>0</v>
      </c>
      <c r="M20" s="75">
        <v>46626</v>
      </c>
      <c r="N20" s="75">
        <f t="shared" si="13"/>
        <v>46626</v>
      </c>
      <c r="O20" s="75">
        <v>0</v>
      </c>
      <c r="P20" s="75">
        <v>0</v>
      </c>
      <c r="Q20" s="75">
        <f t="shared" si="14"/>
        <v>0</v>
      </c>
      <c r="R20" s="54"/>
      <c r="S20" s="53"/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0</v>
      </c>
      <c r="Y20" s="75">
        <f t="shared" si="16"/>
        <v>0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473</v>
      </c>
      <c r="B21" s="54" t="s">
        <v>474</v>
      </c>
      <c r="C21" s="53" t="s">
        <v>475</v>
      </c>
      <c r="D21" s="75">
        <f t="shared" si="7"/>
        <v>0</v>
      </c>
      <c r="E21" s="75">
        <f t="shared" si="8"/>
        <v>31910</v>
      </c>
      <c r="F21" s="75">
        <f t="shared" si="9"/>
        <v>31910</v>
      </c>
      <c r="G21" s="75">
        <f t="shared" si="10"/>
        <v>0</v>
      </c>
      <c r="H21" s="75">
        <f t="shared" si="11"/>
        <v>0</v>
      </c>
      <c r="I21" s="75">
        <f t="shared" si="12"/>
        <v>0</v>
      </c>
      <c r="J21" s="54" t="s">
        <v>476</v>
      </c>
      <c r="K21" s="53" t="s">
        <v>477</v>
      </c>
      <c r="L21" s="75">
        <v>0</v>
      </c>
      <c r="M21" s="75">
        <v>31910</v>
      </c>
      <c r="N21" s="75">
        <f t="shared" si="13"/>
        <v>31910</v>
      </c>
      <c r="O21" s="75">
        <v>0</v>
      </c>
      <c r="P21" s="75">
        <v>0</v>
      </c>
      <c r="Q21" s="75">
        <f t="shared" si="14"/>
        <v>0</v>
      </c>
      <c r="R21" s="54"/>
      <c r="S21" s="53"/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478</v>
      </c>
      <c r="B22" s="54" t="s">
        <v>479</v>
      </c>
      <c r="C22" s="53" t="s">
        <v>480</v>
      </c>
      <c r="D22" s="75">
        <f t="shared" si="7"/>
        <v>0</v>
      </c>
      <c r="E22" s="75">
        <f t="shared" si="8"/>
        <v>66721</v>
      </c>
      <c r="F22" s="75">
        <f t="shared" si="9"/>
        <v>66721</v>
      </c>
      <c r="G22" s="75">
        <f t="shared" si="10"/>
        <v>0</v>
      </c>
      <c r="H22" s="75">
        <f t="shared" si="11"/>
        <v>18879</v>
      </c>
      <c r="I22" s="75">
        <f t="shared" si="12"/>
        <v>18879</v>
      </c>
      <c r="J22" s="54" t="s">
        <v>481</v>
      </c>
      <c r="K22" s="53"/>
      <c r="L22" s="75">
        <v>0</v>
      </c>
      <c r="M22" s="75">
        <v>66721</v>
      </c>
      <c r="N22" s="75">
        <f t="shared" si="13"/>
        <v>66721</v>
      </c>
      <c r="O22" s="75">
        <v>0</v>
      </c>
      <c r="P22" s="75">
        <v>18879</v>
      </c>
      <c r="Q22" s="75">
        <f t="shared" si="14"/>
        <v>18879</v>
      </c>
      <c r="R22" s="54"/>
      <c r="S22" s="53"/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482</v>
      </c>
      <c r="B23" s="54" t="s">
        <v>483</v>
      </c>
      <c r="C23" s="53" t="s">
        <v>484</v>
      </c>
      <c r="D23" s="75">
        <f t="shared" si="7"/>
        <v>0</v>
      </c>
      <c r="E23" s="75">
        <f t="shared" si="8"/>
        <v>90245</v>
      </c>
      <c r="F23" s="75">
        <f t="shared" si="9"/>
        <v>90245</v>
      </c>
      <c r="G23" s="75">
        <f t="shared" si="10"/>
        <v>0</v>
      </c>
      <c r="H23" s="75">
        <f t="shared" si="11"/>
        <v>25537</v>
      </c>
      <c r="I23" s="75">
        <f t="shared" si="12"/>
        <v>25537</v>
      </c>
      <c r="J23" s="54" t="s">
        <v>481</v>
      </c>
      <c r="K23" s="53" t="s">
        <v>485</v>
      </c>
      <c r="L23" s="75">
        <v>0</v>
      </c>
      <c r="M23" s="75">
        <v>90245</v>
      </c>
      <c r="N23" s="75">
        <f t="shared" si="13"/>
        <v>90245</v>
      </c>
      <c r="O23" s="75">
        <v>0</v>
      </c>
      <c r="P23" s="75">
        <v>25537</v>
      </c>
      <c r="Q23" s="75">
        <f t="shared" si="14"/>
        <v>25537</v>
      </c>
      <c r="R23" s="54"/>
      <c r="S23" s="53"/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0</v>
      </c>
      <c r="Y23" s="75">
        <f t="shared" si="16"/>
        <v>0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482</v>
      </c>
      <c r="B24" s="54" t="s">
        <v>486</v>
      </c>
      <c r="C24" s="53" t="s">
        <v>487</v>
      </c>
      <c r="D24" s="75">
        <f t="shared" si="7"/>
        <v>0</v>
      </c>
      <c r="E24" s="75">
        <f t="shared" si="8"/>
        <v>126081</v>
      </c>
      <c r="F24" s="75">
        <f t="shared" si="9"/>
        <v>126081</v>
      </c>
      <c r="G24" s="75">
        <f t="shared" si="10"/>
        <v>0</v>
      </c>
      <c r="H24" s="75">
        <f t="shared" si="11"/>
        <v>0</v>
      </c>
      <c r="I24" s="75">
        <f t="shared" si="12"/>
        <v>0</v>
      </c>
      <c r="J24" s="54" t="s">
        <v>488</v>
      </c>
      <c r="K24" s="53" t="s">
        <v>489</v>
      </c>
      <c r="L24" s="75">
        <v>0</v>
      </c>
      <c r="M24" s="75">
        <v>126081</v>
      </c>
      <c r="N24" s="75">
        <f t="shared" si="13"/>
        <v>126081</v>
      </c>
      <c r="O24" s="75">
        <v>0</v>
      </c>
      <c r="P24" s="75">
        <v>0</v>
      </c>
      <c r="Q24" s="75">
        <f t="shared" si="14"/>
        <v>0</v>
      </c>
      <c r="R24" s="54"/>
      <c r="S24" s="53"/>
      <c r="T24" s="75">
        <v>0</v>
      </c>
      <c r="U24" s="75">
        <v>0</v>
      </c>
      <c r="V24" s="75">
        <f t="shared" si="15"/>
        <v>0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490</v>
      </c>
      <c r="B25" s="54" t="s">
        <v>491</v>
      </c>
      <c r="C25" s="53" t="s">
        <v>492</v>
      </c>
      <c r="D25" s="75">
        <f t="shared" si="7"/>
        <v>0</v>
      </c>
      <c r="E25" s="75">
        <f t="shared" si="8"/>
        <v>60872</v>
      </c>
      <c r="F25" s="75">
        <f t="shared" si="9"/>
        <v>60872</v>
      </c>
      <c r="G25" s="75">
        <f t="shared" si="10"/>
        <v>0</v>
      </c>
      <c r="H25" s="75">
        <f t="shared" si="11"/>
        <v>0</v>
      </c>
      <c r="I25" s="75">
        <f t="shared" si="12"/>
        <v>0</v>
      </c>
      <c r="J25" s="54" t="s">
        <v>493</v>
      </c>
      <c r="K25" s="53" t="s">
        <v>494</v>
      </c>
      <c r="L25" s="75">
        <v>0</v>
      </c>
      <c r="M25" s="75">
        <v>60872</v>
      </c>
      <c r="N25" s="75">
        <f t="shared" si="13"/>
        <v>60872</v>
      </c>
      <c r="O25" s="75">
        <v>0</v>
      </c>
      <c r="P25" s="75">
        <v>0</v>
      </c>
      <c r="Q25" s="75">
        <f t="shared" si="14"/>
        <v>0</v>
      </c>
      <c r="R25" s="54"/>
      <c r="S25" s="53"/>
      <c r="T25" s="75">
        <v>0</v>
      </c>
      <c r="U25" s="75">
        <v>0</v>
      </c>
      <c r="V25" s="75">
        <f t="shared" si="15"/>
        <v>0</v>
      </c>
      <c r="W25" s="75">
        <v>0</v>
      </c>
      <c r="X25" s="75">
        <v>0</v>
      </c>
      <c r="Y25" s="75">
        <f t="shared" si="16"/>
        <v>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490</v>
      </c>
      <c r="B26" s="54" t="s">
        <v>495</v>
      </c>
      <c r="C26" s="53" t="s">
        <v>496</v>
      </c>
      <c r="D26" s="75">
        <f t="shared" si="7"/>
        <v>0</v>
      </c>
      <c r="E26" s="75">
        <f t="shared" si="8"/>
        <v>98057</v>
      </c>
      <c r="F26" s="75">
        <f t="shared" si="9"/>
        <v>98057</v>
      </c>
      <c r="G26" s="75">
        <f t="shared" si="10"/>
        <v>0</v>
      </c>
      <c r="H26" s="75">
        <f t="shared" si="11"/>
        <v>0</v>
      </c>
      <c r="I26" s="75">
        <f t="shared" si="12"/>
        <v>0</v>
      </c>
      <c r="J26" s="54" t="s">
        <v>497</v>
      </c>
      <c r="K26" s="53" t="s">
        <v>498</v>
      </c>
      <c r="L26" s="75">
        <v>0</v>
      </c>
      <c r="M26" s="75">
        <v>98057</v>
      </c>
      <c r="N26" s="75">
        <f t="shared" si="13"/>
        <v>98057</v>
      </c>
      <c r="O26" s="75">
        <v>0</v>
      </c>
      <c r="P26" s="75">
        <v>0</v>
      </c>
      <c r="Q26" s="75">
        <f t="shared" si="14"/>
        <v>0</v>
      </c>
      <c r="R26" s="54"/>
      <c r="S26" s="53"/>
      <c r="T26" s="75">
        <v>0</v>
      </c>
      <c r="U26" s="75">
        <v>0</v>
      </c>
      <c r="V26" s="75">
        <f t="shared" si="15"/>
        <v>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499</v>
      </c>
      <c r="B27" s="54" t="s">
        <v>500</v>
      </c>
      <c r="C27" s="53" t="s">
        <v>501</v>
      </c>
      <c r="D27" s="75">
        <f t="shared" si="7"/>
        <v>0</v>
      </c>
      <c r="E27" s="75">
        <f t="shared" si="8"/>
        <v>0</v>
      </c>
      <c r="F27" s="75">
        <f t="shared" si="9"/>
        <v>0</v>
      </c>
      <c r="G27" s="75">
        <f t="shared" si="10"/>
        <v>0</v>
      </c>
      <c r="H27" s="75">
        <f t="shared" si="11"/>
        <v>0</v>
      </c>
      <c r="I27" s="75">
        <f t="shared" si="12"/>
        <v>0</v>
      </c>
      <c r="J27" s="54"/>
      <c r="K27" s="53"/>
      <c r="L27" s="75">
        <v>0</v>
      </c>
      <c r="M27" s="75">
        <v>0</v>
      </c>
      <c r="N27" s="75">
        <f t="shared" si="13"/>
        <v>0</v>
      </c>
      <c r="O27" s="75">
        <v>0</v>
      </c>
      <c r="P27" s="75">
        <v>0</v>
      </c>
      <c r="Q27" s="75">
        <f t="shared" si="14"/>
        <v>0</v>
      </c>
      <c r="R27" s="54"/>
      <c r="S27" s="53"/>
      <c r="T27" s="75">
        <v>0</v>
      </c>
      <c r="U27" s="75">
        <v>0</v>
      </c>
      <c r="V27" s="75">
        <f t="shared" si="15"/>
        <v>0</v>
      </c>
      <c r="W27" s="75">
        <v>0</v>
      </c>
      <c r="X27" s="75">
        <v>0</v>
      </c>
      <c r="Y27" s="75">
        <f t="shared" si="16"/>
        <v>0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502</v>
      </c>
      <c r="B28" s="54" t="s">
        <v>503</v>
      </c>
      <c r="C28" s="53" t="s">
        <v>504</v>
      </c>
      <c r="D28" s="75">
        <f t="shared" si="7"/>
        <v>0</v>
      </c>
      <c r="E28" s="75">
        <f t="shared" si="8"/>
        <v>197767</v>
      </c>
      <c r="F28" s="75">
        <f t="shared" si="9"/>
        <v>197767</v>
      </c>
      <c r="G28" s="75">
        <f t="shared" si="10"/>
        <v>0</v>
      </c>
      <c r="H28" s="75">
        <f t="shared" si="11"/>
        <v>35826</v>
      </c>
      <c r="I28" s="75">
        <f t="shared" si="12"/>
        <v>35826</v>
      </c>
      <c r="J28" s="54" t="s">
        <v>505</v>
      </c>
      <c r="K28" s="53" t="s">
        <v>506</v>
      </c>
      <c r="L28" s="75">
        <v>0</v>
      </c>
      <c r="M28" s="75">
        <v>197767</v>
      </c>
      <c r="N28" s="75">
        <f t="shared" si="13"/>
        <v>197767</v>
      </c>
      <c r="O28" s="75">
        <v>0</v>
      </c>
      <c r="P28" s="75">
        <v>0</v>
      </c>
      <c r="Q28" s="75">
        <f t="shared" si="14"/>
        <v>0</v>
      </c>
      <c r="R28" s="54" t="s">
        <v>507</v>
      </c>
      <c r="S28" s="53" t="s">
        <v>508</v>
      </c>
      <c r="T28" s="75">
        <v>0</v>
      </c>
      <c r="U28" s="75">
        <v>0</v>
      </c>
      <c r="V28" s="75">
        <f t="shared" si="15"/>
        <v>0</v>
      </c>
      <c r="W28" s="75">
        <v>0</v>
      </c>
      <c r="X28" s="75">
        <v>35826</v>
      </c>
      <c r="Y28" s="75">
        <f t="shared" si="16"/>
        <v>35826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509</v>
      </c>
      <c r="B29" s="54" t="s">
        <v>510</v>
      </c>
      <c r="C29" s="53" t="s">
        <v>511</v>
      </c>
      <c r="D29" s="75">
        <f t="shared" si="7"/>
        <v>0</v>
      </c>
      <c r="E29" s="75">
        <f t="shared" si="8"/>
        <v>94663</v>
      </c>
      <c r="F29" s="75">
        <f t="shared" si="9"/>
        <v>94663</v>
      </c>
      <c r="G29" s="75">
        <f t="shared" si="10"/>
        <v>0</v>
      </c>
      <c r="H29" s="75">
        <f t="shared" si="11"/>
        <v>2515</v>
      </c>
      <c r="I29" s="75">
        <f t="shared" si="12"/>
        <v>2515</v>
      </c>
      <c r="J29" s="54" t="s">
        <v>512</v>
      </c>
      <c r="K29" s="53" t="s">
        <v>513</v>
      </c>
      <c r="L29" s="75"/>
      <c r="M29" s="75">
        <v>94663</v>
      </c>
      <c r="N29" s="75">
        <f t="shared" si="13"/>
        <v>94663</v>
      </c>
      <c r="O29" s="75">
        <v>0</v>
      </c>
      <c r="P29" s="75">
        <v>0</v>
      </c>
      <c r="Q29" s="75">
        <f t="shared" si="14"/>
        <v>0</v>
      </c>
      <c r="R29" s="54" t="s">
        <v>514</v>
      </c>
      <c r="S29" s="53" t="s">
        <v>515</v>
      </c>
      <c r="T29" s="75">
        <v>0</v>
      </c>
      <c r="U29" s="75">
        <v>0</v>
      </c>
      <c r="V29" s="75">
        <f t="shared" si="15"/>
        <v>0</v>
      </c>
      <c r="W29" s="75">
        <v>0</v>
      </c>
      <c r="X29" s="75">
        <v>2515</v>
      </c>
      <c r="Y29" s="75">
        <f t="shared" si="16"/>
        <v>2515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516</v>
      </c>
      <c r="B30" s="54" t="s">
        <v>517</v>
      </c>
      <c r="C30" s="53" t="s">
        <v>518</v>
      </c>
      <c r="D30" s="75">
        <f t="shared" si="7"/>
        <v>0</v>
      </c>
      <c r="E30" s="75">
        <f t="shared" si="8"/>
        <v>180705</v>
      </c>
      <c r="F30" s="75">
        <f t="shared" si="9"/>
        <v>180705</v>
      </c>
      <c r="G30" s="75">
        <f t="shared" si="10"/>
        <v>0</v>
      </c>
      <c r="H30" s="75">
        <f t="shared" si="11"/>
        <v>15111</v>
      </c>
      <c r="I30" s="75">
        <f t="shared" si="12"/>
        <v>15111</v>
      </c>
      <c r="J30" s="54"/>
      <c r="K30" s="53"/>
      <c r="L30" s="75">
        <v>0</v>
      </c>
      <c r="M30" s="75">
        <v>180705</v>
      </c>
      <c r="N30" s="75">
        <f t="shared" si="13"/>
        <v>180705</v>
      </c>
      <c r="O30" s="75">
        <v>0</v>
      </c>
      <c r="P30" s="75">
        <v>15111</v>
      </c>
      <c r="Q30" s="75">
        <f t="shared" si="14"/>
        <v>15111</v>
      </c>
      <c r="R30" s="54"/>
      <c r="S30" s="53"/>
      <c r="T30" s="75">
        <v>0</v>
      </c>
      <c r="U30" s="75">
        <v>0</v>
      </c>
      <c r="V30" s="75">
        <f t="shared" si="15"/>
        <v>0</v>
      </c>
      <c r="W30" s="75">
        <v>0</v>
      </c>
      <c r="X30" s="75">
        <v>0</v>
      </c>
      <c r="Y30" s="75">
        <f t="shared" si="16"/>
        <v>0</v>
      </c>
      <c r="Z30" s="54"/>
      <c r="AA30" s="53"/>
      <c r="AB30" s="75">
        <v>0</v>
      </c>
      <c r="AC30" s="75">
        <v>0</v>
      </c>
      <c r="AD30" s="75">
        <f t="shared" si="17"/>
        <v>0</v>
      </c>
      <c r="AE30" s="75">
        <v>0</v>
      </c>
      <c r="AF30" s="75">
        <v>0</v>
      </c>
      <c r="AG30" s="75">
        <f t="shared" si="18"/>
        <v>0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  <row r="31" spans="1:57" s="50" customFormat="1" ht="12" customHeight="1">
      <c r="A31" s="53" t="s">
        <v>418</v>
      </c>
      <c r="B31" s="54" t="s">
        <v>519</v>
      </c>
      <c r="C31" s="53" t="s">
        <v>520</v>
      </c>
      <c r="D31" s="75">
        <f t="shared" si="7"/>
        <v>0</v>
      </c>
      <c r="E31" s="75">
        <f t="shared" si="8"/>
        <v>207341</v>
      </c>
      <c r="F31" s="75">
        <f t="shared" si="9"/>
        <v>207341</v>
      </c>
      <c r="G31" s="75">
        <f t="shared" si="10"/>
        <v>0</v>
      </c>
      <c r="H31" s="75">
        <f t="shared" si="11"/>
        <v>33473</v>
      </c>
      <c r="I31" s="75">
        <f t="shared" si="12"/>
        <v>33473</v>
      </c>
      <c r="J31" s="54" t="s">
        <v>521</v>
      </c>
      <c r="K31" s="53" t="s">
        <v>522</v>
      </c>
      <c r="L31" s="75">
        <v>0</v>
      </c>
      <c r="M31" s="75">
        <v>207341</v>
      </c>
      <c r="N31" s="75">
        <f t="shared" si="13"/>
        <v>207341</v>
      </c>
      <c r="O31" s="75">
        <v>0</v>
      </c>
      <c r="P31" s="75">
        <v>33473</v>
      </c>
      <c r="Q31" s="75">
        <f t="shared" si="14"/>
        <v>33473</v>
      </c>
      <c r="R31" s="54"/>
      <c r="S31" s="53"/>
      <c r="T31" s="75">
        <v>0</v>
      </c>
      <c r="U31" s="75">
        <v>0</v>
      </c>
      <c r="V31" s="75">
        <f t="shared" si="15"/>
        <v>0</v>
      </c>
      <c r="W31" s="75">
        <v>0</v>
      </c>
      <c r="X31" s="75">
        <v>0</v>
      </c>
      <c r="Y31" s="75">
        <f t="shared" si="16"/>
        <v>0</v>
      </c>
      <c r="Z31" s="54"/>
      <c r="AA31" s="53"/>
      <c r="AB31" s="75">
        <v>0</v>
      </c>
      <c r="AC31" s="75">
        <v>0</v>
      </c>
      <c r="AD31" s="75">
        <f t="shared" si="17"/>
        <v>0</v>
      </c>
      <c r="AE31" s="75">
        <v>0</v>
      </c>
      <c r="AF31" s="75">
        <v>0</v>
      </c>
      <c r="AG31" s="75">
        <f t="shared" si="18"/>
        <v>0</v>
      </c>
      <c r="AH31" s="54"/>
      <c r="AI31" s="53"/>
      <c r="AJ31" s="75">
        <v>0</v>
      </c>
      <c r="AK31" s="75">
        <v>0</v>
      </c>
      <c r="AL31" s="75">
        <f t="shared" si="19"/>
        <v>0</v>
      </c>
      <c r="AM31" s="75">
        <v>0</v>
      </c>
      <c r="AN31" s="75">
        <v>0</v>
      </c>
      <c r="AO31" s="75">
        <f t="shared" si="20"/>
        <v>0</v>
      </c>
      <c r="AP31" s="54"/>
      <c r="AQ31" s="53"/>
      <c r="AR31" s="75">
        <v>0</v>
      </c>
      <c r="AS31" s="75">
        <v>0</v>
      </c>
      <c r="AT31" s="75">
        <f t="shared" si="21"/>
        <v>0</v>
      </c>
      <c r="AU31" s="75">
        <v>0</v>
      </c>
      <c r="AV31" s="75">
        <v>0</v>
      </c>
      <c r="AW31" s="75">
        <f t="shared" si="22"/>
        <v>0</v>
      </c>
      <c r="AX31" s="54"/>
      <c r="AY31" s="53"/>
      <c r="AZ31" s="75">
        <v>0</v>
      </c>
      <c r="BA31" s="75">
        <v>0</v>
      </c>
      <c r="BB31" s="75">
        <f t="shared" si="23"/>
        <v>0</v>
      </c>
      <c r="BC31" s="75">
        <v>0</v>
      </c>
      <c r="BD31" s="75">
        <v>0</v>
      </c>
      <c r="BE31" s="75">
        <f t="shared" si="24"/>
        <v>0</v>
      </c>
    </row>
    <row r="32" spans="1:57" s="50" customFormat="1" ht="12" customHeight="1">
      <c r="A32" s="53" t="s">
        <v>418</v>
      </c>
      <c r="B32" s="54" t="s">
        <v>523</v>
      </c>
      <c r="C32" s="53" t="s">
        <v>524</v>
      </c>
      <c r="D32" s="75">
        <f t="shared" si="7"/>
        <v>0</v>
      </c>
      <c r="E32" s="75">
        <f t="shared" si="8"/>
        <v>225521</v>
      </c>
      <c r="F32" s="75">
        <f t="shared" si="9"/>
        <v>225521</v>
      </c>
      <c r="G32" s="75">
        <f t="shared" si="10"/>
        <v>0</v>
      </c>
      <c r="H32" s="75">
        <f t="shared" si="11"/>
        <v>36408</v>
      </c>
      <c r="I32" s="75">
        <f t="shared" si="12"/>
        <v>36408</v>
      </c>
      <c r="J32" s="54" t="s">
        <v>521</v>
      </c>
      <c r="K32" s="53" t="s">
        <v>522</v>
      </c>
      <c r="L32" s="75">
        <v>0</v>
      </c>
      <c r="M32" s="75">
        <v>225521</v>
      </c>
      <c r="N32" s="75">
        <f t="shared" si="13"/>
        <v>225521</v>
      </c>
      <c r="O32" s="75">
        <v>0</v>
      </c>
      <c r="P32" s="75">
        <v>36408</v>
      </c>
      <c r="Q32" s="75">
        <f t="shared" si="14"/>
        <v>36408</v>
      </c>
      <c r="R32" s="54"/>
      <c r="S32" s="53"/>
      <c r="T32" s="75">
        <v>0</v>
      </c>
      <c r="U32" s="75">
        <v>0</v>
      </c>
      <c r="V32" s="75">
        <f t="shared" si="15"/>
        <v>0</v>
      </c>
      <c r="W32" s="75">
        <v>0</v>
      </c>
      <c r="X32" s="75">
        <v>0</v>
      </c>
      <c r="Y32" s="75">
        <f t="shared" si="16"/>
        <v>0</v>
      </c>
      <c r="Z32" s="54"/>
      <c r="AA32" s="53"/>
      <c r="AB32" s="75">
        <v>0</v>
      </c>
      <c r="AC32" s="75">
        <v>0</v>
      </c>
      <c r="AD32" s="75">
        <f t="shared" si="17"/>
        <v>0</v>
      </c>
      <c r="AE32" s="75">
        <v>0</v>
      </c>
      <c r="AF32" s="75">
        <v>0</v>
      </c>
      <c r="AG32" s="75">
        <f t="shared" si="18"/>
        <v>0</v>
      </c>
      <c r="AH32" s="54"/>
      <c r="AI32" s="53"/>
      <c r="AJ32" s="75">
        <v>0</v>
      </c>
      <c r="AK32" s="75">
        <v>0</v>
      </c>
      <c r="AL32" s="75">
        <f t="shared" si="19"/>
        <v>0</v>
      </c>
      <c r="AM32" s="75">
        <v>0</v>
      </c>
      <c r="AN32" s="75">
        <v>0</v>
      </c>
      <c r="AO32" s="75">
        <f t="shared" si="20"/>
        <v>0</v>
      </c>
      <c r="AP32" s="54"/>
      <c r="AQ32" s="53"/>
      <c r="AR32" s="75">
        <v>0</v>
      </c>
      <c r="AS32" s="75">
        <v>0</v>
      </c>
      <c r="AT32" s="75">
        <f t="shared" si="21"/>
        <v>0</v>
      </c>
      <c r="AU32" s="75">
        <v>0</v>
      </c>
      <c r="AV32" s="75">
        <v>0</v>
      </c>
      <c r="AW32" s="75">
        <f t="shared" si="22"/>
        <v>0</v>
      </c>
      <c r="AX32" s="54"/>
      <c r="AY32" s="53"/>
      <c r="AZ32" s="75">
        <v>0</v>
      </c>
      <c r="BA32" s="75">
        <v>0</v>
      </c>
      <c r="BB32" s="75">
        <f t="shared" si="23"/>
        <v>0</v>
      </c>
      <c r="BC32" s="75">
        <v>0</v>
      </c>
      <c r="BD32" s="75">
        <v>0</v>
      </c>
      <c r="BE32" s="75">
        <f t="shared" si="24"/>
        <v>0</v>
      </c>
    </row>
    <row r="33" spans="1:57" s="50" customFormat="1" ht="12" customHeight="1">
      <c r="A33" s="53" t="s">
        <v>418</v>
      </c>
      <c r="B33" s="54" t="s">
        <v>525</v>
      </c>
      <c r="C33" s="53" t="s">
        <v>526</v>
      </c>
      <c r="D33" s="75">
        <f t="shared" si="7"/>
        <v>0</v>
      </c>
      <c r="E33" s="75">
        <f t="shared" si="8"/>
        <v>163064</v>
      </c>
      <c r="F33" s="75">
        <f t="shared" si="9"/>
        <v>163064</v>
      </c>
      <c r="G33" s="75">
        <f t="shared" si="10"/>
        <v>15575</v>
      </c>
      <c r="H33" s="75">
        <f t="shared" si="11"/>
        <v>38712</v>
      </c>
      <c r="I33" s="75">
        <f t="shared" si="12"/>
        <v>54287</v>
      </c>
      <c r="J33" s="54" t="s">
        <v>461</v>
      </c>
      <c r="K33" s="53" t="s">
        <v>462</v>
      </c>
      <c r="L33" s="75">
        <v>0</v>
      </c>
      <c r="M33" s="75">
        <v>163064</v>
      </c>
      <c r="N33" s="75">
        <f t="shared" si="13"/>
        <v>163064</v>
      </c>
      <c r="O33" s="75">
        <v>15575</v>
      </c>
      <c r="P33" s="75">
        <v>38712</v>
      </c>
      <c r="Q33" s="75">
        <f t="shared" si="14"/>
        <v>54287</v>
      </c>
      <c r="R33" s="54"/>
      <c r="S33" s="53"/>
      <c r="T33" s="75">
        <v>0</v>
      </c>
      <c r="U33" s="75">
        <v>0</v>
      </c>
      <c r="V33" s="75">
        <f t="shared" si="15"/>
        <v>0</v>
      </c>
      <c r="W33" s="75">
        <v>0</v>
      </c>
      <c r="X33" s="75">
        <v>0</v>
      </c>
      <c r="Y33" s="75">
        <f t="shared" si="16"/>
        <v>0</v>
      </c>
      <c r="Z33" s="54"/>
      <c r="AA33" s="53"/>
      <c r="AB33" s="75">
        <v>0</v>
      </c>
      <c r="AC33" s="75">
        <v>0</v>
      </c>
      <c r="AD33" s="75">
        <f t="shared" si="17"/>
        <v>0</v>
      </c>
      <c r="AE33" s="75">
        <v>0</v>
      </c>
      <c r="AF33" s="75">
        <v>0</v>
      </c>
      <c r="AG33" s="75">
        <f t="shared" si="18"/>
        <v>0</v>
      </c>
      <c r="AH33" s="54"/>
      <c r="AI33" s="53"/>
      <c r="AJ33" s="75">
        <v>0</v>
      </c>
      <c r="AK33" s="75">
        <v>0</v>
      </c>
      <c r="AL33" s="75">
        <f t="shared" si="19"/>
        <v>0</v>
      </c>
      <c r="AM33" s="75">
        <v>0</v>
      </c>
      <c r="AN33" s="75">
        <v>0</v>
      </c>
      <c r="AO33" s="75">
        <f t="shared" si="20"/>
        <v>0</v>
      </c>
      <c r="AP33" s="54"/>
      <c r="AQ33" s="53"/>
      <c r="AR33" s="75">
        <v>0</v>
      </c>
      <c r="AS33" s="75">
        <v>0</v>
      </c>
      <c r="AT33" s="75">
        <f t="shared" si="21"/>
        <v>0</v>
      </c>
      <c r="AU33" s="75">
        <v>0</v>
      </c>
      <c r="AV33" s="75">
        <v>0</v>
      </c>
      <c r="AW33" s="75">
        <f t="shared" si="22"/>
        <v>0</v>
      </c>
      <c r="AX33" s="54"/>
      <c r="AY33" s="53"/>
      <c r="AZ33" s="75">
        <v>0</v>
      </c>
      <c r="BA33" s="75">
        <v>0</v>
      </c>
      <c r="BB33" s="75">
        <f t="shared" si="23"/>
        <v>0</v>
      </c>
      <c r="BC33" s="75">
        <v>0</v>
      </c>
      <c r="BD33" s="75">
        <v>0</v>
      </c>
      <c r="BE33" s="75">
        <f t="shared" si="24"/>
        <v>0</v>
      </c>
    </row>
    <row r="34" spans="1:57" s="50" customFormat="1" ht="12" customHeight="1">
      <c r="A34" s="53" t="s">
        <v>418</v>
      </c>
      <c r="B34" s="54" t="s">
        <v>527</v>
      </c>
      <c r="C34" s="53" t="s">
        <v>528</v>
      </c>
      <c r="D34" s="75">
        <f t="shared" si="7"/>
        <v>0</v>
      </c>
      <c r="E34" s="75">
        <f t="shared" si="8"/>
        <v>75124</v>
      </c>
      <c r="F34" s="75">
        <f t="shared" si="9"/>
        <v>75124</v>
      </c>
      <c r="G34" s="75">
        <f t="shared" si="10"/>
        <v>15575</v>
      </c>
      <c r="H34" s="75">
        <f t="shared" si="11"/>
        <v>18751</v>
      </c>
      <c r="I34" s="75">
        <f t="shared" si="12"/>
        <v>34326</v>
      </c>
      <c r="J34" s="54" t="s">
        <v>461</v>
      </c>
      <c r="K34" s="53" t="s">
        <v>462</v>
      </c>
      <c r="L34" s="75">
        <v>0</v>
      </c>
      <c r="M34" s="75">
        <v>75124</v>
      </c>
      <c r="N34" s="75">
        <f t="shared" si="13"/>
        <v>75124</v>
      </c>
      <c r="O34" s="75">
        <v>15575</v>
      </c>
      <c r="P34" s="75">
        <v>18751</v>
      </c>
      <c r="Q34" s="75">
        <f t="shared" si="14"/>
        <v>34326</v>
      </c>
      <c r="R34" s="54"/>
      <c r="S34" s="53"/>
      <c r="T34" s="75">
        <v>0</v>
      </c>
      <c r="U34" s="75">
        <v>0</v>
      </c>
      <c r="V34" s="75">
        <f t="shared" si="15"/>
        <v>0</v>
      </c>
      <c r="W34" s="75">
        <v>0</v>
      </c>
      <c r="X34" s="75">
        <v>0</v>
      </c>
      <c r="Y34" s="75">
        <f t="shared" si="16"/>
        <v>0</v>
      </c>
      <c r="Z34" s="54"/>
      <c r="AA34" s="53"/>
      <c r="AB34" s="75">
        <v>0</v>
      </c>
      <c r="AC34" s="75">
        <v>0</v>
      </c>
      <c r="AD34" s="75">
        <f t="shared" si="17"/>
        <v>0</v>
      </c>
      <c r="AE34" s="75">
        <v>0</v>
      </c>
      <c r="AF34" s="75">
        <v>0</v>
      </c>
      <c r="AG34" s="75">
        <f t="shared" si="18"/>
        <v>0</v>
      </c>
      <c r="AH34" s="54"/>
      <c r="AI34" s="53"/>
      <c r="AJ34" s="75">
        <v>0</v>
      </c>
      <c r="AK34" s="75">
        <v>0</v>
      </c>
      <c r="AL34" s="75">
        <f t="shared" si="19"/>
        <v>0</v>
      </c>
      <c r="AM34" s="75">
        <v>0</v>
      </c>
      <c r="AN34" s="75">
        <v>0</v>
      </c>
      <c r="AO34" s="75">
        <f t="shared" si="20"/>
        <v>0</v>
      </c>
      <c r="AP34" s="54"/>
      <c r="AQ34" s="53"/>
      <c r="AR34" s="75">
        <v>0</v>
      </c>
      <c r="AS34" s="75">
        <v>0</v>
      </c>
      <c r="AT34" s="75">
        <f t="shared" si="21"/>
        <v>0</v>
      </c>
      <c r="AU34" s="75">
        <v>0</v>
      </c>
      <c r="AV34" s="75">
        <v>0</v>
      </c>
      <c r="AW34" s="75">
        <f t="shared" si="22"/>
        <v>0</v>
      </c>
      <c r="AX34" s="54"/>
      <c r="AY34" s="53"/>
      <c r="AZ34" s="75">
        <v>0</v>
      </c>
      <c r="BA34" s="75">
        <v>0</v>
      </c>
      <c r="BB34" s="75">
        <f t="shared" si="23"/>
        <v>0</v>
      </c>
      <c r="BC34" s="75">
        <v>0</v>
      </c>
      <c r="BD34" s="75">
        <v>0</v>
      </c>
      <c r="BE34" s="75">
        <f t="shared" si="24"/>
        <v>0</v>
      </c>
    </row>
    <row r="35" spans="1:57" s="50" customFormat="1" ht="12" customHeight="1">
      <c r="A35" s="53" t="s">
        <v>418</v>
      </c>
      <c r="B35" s="54" t="s">
        <v>529</v>
      </c>
      <c r="C35" s="53" t="s">
        <v>530</v>
      </c>
      <c r="D35" s="75">
        <f t="shared" si="7"/>
        <v>0</v>
      </c>
      <c r="E35" s="75">
        <f t="shared" si="8"/>
        <v>64960</v>
      </c>
      <c r="F35" s="75">
        <f t="shared" si="9"/>
        <v>64960</v>
      </c>
      <c r="G35" s="75">
        <f t="shared" si="10"/>
        <v>22823</v>
      </c>
      <c r="H35" s="75">
        <f t="shared" si="11"/>
        <v>0</v>
      </c>
      <c r="I35" s="75">
        <f t="shared" si="12"/>
        <v>22823</v>
      </c>
      <c r="J35" s="54" t="s">
        <v>421</v>
      </c>
      <c r="K35" s="53" t="s">
        <v>422</v>
      </c>
      <c r="L35" s="75">
        <v>0</v>
      </c>
      <c r="M35" s="75">
        <v>64960</v>
      </c>
      <c r="N35" s="75">
        <f t="shared" si="13"/>
        <v>64960</v>
      </c>
      <c r="O35" s="75">
        <v>0</v>
      </c>
      <c r="P35" s="75">
        <v>0</v>
      </c>
      <c r="Q35" s="75">
        <f t="shared" si="14"/>
        <v>0</v>
      </c>
      <c r="R35" s="54" t="s">
        <v>461</v>
      </c>
      <c r="S35" s="53" t="s">
        <v>462</v>
      </c>
      <c r="T35" s="75">
        <v>0</v>
      </c>
      <c r="U35" s="75">
        <v>0</v>
      </c>
      <c r="V35" s="75">
        <f t="shared" si="15"/>
        <v>0</v>
      </c>
      <c r="W35" s="75">
        <v>22823</v>
      </c>
      <c r="X35" s="75">
        <v>0</v>
      </c>
      <c r="Y35" s="75">
        <f t="shared" si="16"/>
        <v>22823</v>
      </c>
      <c r="Z35" s="54"/>
      <c r="AA35" s="53"/>
      <c r="AB35" s="75">
        <v>0</v>
      </c>
      <c r="AC35" s="75">
        <v>0</v>
      </c>
      <c r="AD35" s="75">
        <f t="shared" si="17"/>
        <v>0</v>
      </c>
      <c r="AE35" s="75">
        <v>0</v>
      </c>
      <c r="AF35" s="75">
        <v>0</v>
      </c>
      <c r="AG35" s="75">
        <f t="shared" si="18"/>
        <v>0</v>
      </c>
      <c r="AH35" s="54"/>
      <c r="AI35" s="53"/>
      <c r="AJ35" s="75">
        <v>0</v>
      </c>
      <c r="AK35" s="75">
        <v>0</v>
      </c>
      <c r="AL35" s="75">
        <f t="shared" si="19"/>
        <v>0</v>
      </c>
      <c r="AM35" s="75">
        <v>0</v>
      </c>
      <c r="AN35" s="75">
        <v>0</v>
      </c>
      <c r="AO35" s="75">
        <f t="shared" si="20"/>
        <v>0</v>
      </c>
      <c r="AP35" s="54"/>
      <c r="AQ35" s="53"/>
      <c r="AR35" s="75">
        <v>0</v>
      </c>
      <c r="AS35" s="75">
        <v>0</v>
      </c>
      <c r="AT35" s="75">
        <f t="shared" si="21"/>
        <v>0</v>
      </c>
      <c r="AU35" s="75">
        <v>0</v>
      </c>
      <c r="AV35" s="75">
        <v>0</v>
      </c>
      <c r="AW35" s="75">
        <f t="shared" si="22"/>
        <v>0</v>
      </c>
      <c r="AX35" s="54"/>
      <c r="AY35" s="53"/>
      <c r="AZ35" s="75">
        <v>0</v>
      </c>
      <c r="BA35" s="75">
        <v>0</v>
      </c>
      <c r="BB35" s="75">
        <f t="shared" si="23"/>
        <v>0</v>
      </c>
      <c r="BC35" s="75">
        <v>0</v>
      </c>
      <c r="BD35" s="75">
        <v>0</v>
      </c>
      <c r="BE35" s="75">
        <f t="shared" si="24"/>
        <v>0</v>
      </c>
    </row>
    <row r="36" spans="1:57" s="50" customFormat="1" ht="12" customHeight="1">
      <c r="A36" s="53" t="s">
        <v>418</v>
      </c>
      <c r="B36" s="54" t="s">
        <v>531</v>
      </c>
      <c r="C36" s="53" t="s">
        <v>532</v>
      </c>
      <c r="D36" s="75">
        <f t="shared" si="7"/>
        <v>0</v>
      </c>
      <c r="E36" s="75">
        <f t="shared" si="8"/>
        <v>0</v>
      </c>
      <c r="F36" s="75">
        <f t="shared" si="9"/>
        <v>0</v>
      </c>
      <c r="G36" s="75">
        <f t="shared" si="10"/>
        <v>0</v>
      </c>
      <c r="H36" s="75">
        <f t="shared" si="11"/>
        <v>0</v>
      </c>
      <c r="I36" s="75">
        <f t="shared" si="12"/>
        <v>0</v>
      </c>
      <c r="J36" s="54"/>
      <c r="K36" s="53"/>
      <c r="L36" s="75">
        <v>0</v>
      </c>
      <c r="M36" s="75">
        <v>0</v>
      </c>
      <c r="N36" s="75">
        <f t="shared" si="13"/>
        <v>0</v>
      </c>
      <c r="O36" s="75">
        <v>0</v>
      </c>
      <c r="P36" s="75">
        <v>0</v>
      </c>
      <c r="Q36" s="75">
        <f t="shared" si="14"/>
        <v>0</v>
      </c>
      <c r="R36" s="54"/>
      <c r="S36" s="53"/>
      <c r="T36" s="75">
        <v>0</v>
      </c>
      <c r="U36" s="75">
        <v>0</v>
      </c>
      <c r="V36" s="75">
        <f t="shared" si="15"/>
        <v>0</v>
      </c>
      <c r="W36" s="75">
        <v>0</v>
      </c>
      <c r="X36" s="75">
        <v>0</v>
      </c>
      <c r="Y36" s="75">
        <f t="shared" si="16"/>
        <v>0</v>
      </c>
      <c r="Z36" s="54"/>
      <c r="AA36" s="53"/>
      <c r="AB36" s="75">
        <v>0</v>
      </c>
      <c r="AC36" s="75">
        <v>0</v>
      </c>
      <c r="AD36" s="75">
        <f t="shared" si="17"/>
        <v>0</v>
      </c>
      <c r="AE36" s="75">
        <v>0</v>
      </c>
      <c r="AF36" s="75">
        <v>0</v>
      </c>
      <c r="AG36" s="75">
        <f t="shared" si="18"/>
        <v>0</v>
      </c>
      <c r="AH36" s="54"/>
      <c r="AI36" s="53"/>
      <c r="AJ36" s="75">
        <v>0</v>
      </c>
      <c r="AK36" s="75">
        <v>0</v>
      </c>
      <c r="AL36" s="75">
        <f t="shared" si="19"/>
        <v>0</v>
      </c>
      <c r="AM36" s="75">
        <v>0</v>
      </c>
      <c r="AN36" s="75">
        <v>0</v>
      </c>
      <c r="AO36" s="75">
        <f t="shared" si="20"/>
        <v>0</v>
      </c>
      <c r="AP36" s="54"/>
      <c r="AQ36" s="53"/>
      <c r="AR36" s="75">
        <v>0</v>
      </c>
      <c r="AS36" s="75">
        <v>0</v>
      </c>
      <c r="AT36" s="75">
        <f t="shared" si="21"/>
        <v>0</v>
      </c>
      <c r="AU36" s="75">
        <v>0</v>
      </c>
      <c r="AV36" s="75">
        <v>0</v>
      </c>
      <c r="AW36" s="75">
        <f t="shared" si="22"/>
        <v>0</v>
      </c>
      <c r="AX36" s="54"/>
      <c r="AY36" s="53"/>
      <c r="AZ36" s="75">
        <v>0</v>
      </c>
      <c r="BA36" s="75">
        <v>0</v>
      </c>
      <c r="BB36" s="75">
        <f t="shared" si="23"/>
        <v>0</v>
      </c>
      <c r="BC36" s="75">
        <v>0</v>
      </c>
      <c r="BD36" s="75">
        <v>0</v>
      </c>
      <c r="BE36" s="75">
        <f t="shared" si="24"/>
        <v>0</v>
      </c>
    </row>
    <row r="37" spans="1:57" s="50" customFormat="1" ht="12" customHeight="1">
      <c r="A37" s="53" t="s">
        <v>418</v>
      </c>
      <c r="B37" s="54" t="s">
        <v>533</v>
      </c>
      <c r="C37" s="143" t="s">
        <v>763</v>
      </c>
      <c r="D37" s="75">
        <f t="shared" si="7"/>
        <v>0</v>
      </c>
      <c r="E37" s="75">
        <f t="shared" si="8"/>
        <v>0</v>
      </c>
      <c r="F37" s="75">
        <f t="shared" si="9"/>
        <v>0</v>
      </c>
      <c r="G37" s="75">
        <f t="shared" si="10"/>
        <v>0</v>
      </c>
      <c r="H37" s="75">
        <f t="shared" si="11"/>
        <v>0</v>
      </c>
      <c r="I37" s="75">
        <f t="shared" si="12"/>
        <v>0</v>
      </c>
      <c r="J37" s="54"/>
      <c r="K37" s="53"/>
      <c r="L37" s="75">
        <v>0</v>
      </c>
      <c r="M37" s="75">
        <v>0</v>
      </c>
      <c r="N37" s="75">
        <f t="shared" si="13"/>
        <v>0</v>
      </c>
      <c r="O37" s="75">
        <v>0</v>
      </c>
      <c r="P37" s="75">
        <v>0</v>
      </c>
      <c r="Q37" s="75">
        <f t="shared" si="14"/>
        <v>0</v>
      </c>
      <c r="R37" s="54"/>
      <c r="S37" s="53"/>
      <c r="T37" s="75">
        <v>0</v>
      </c>
      <c r="U37" s="75">
        <v>0</v>
      </c>
      <c r="V37" s="75">
        <f t="shared" si="15"/>
        <v>0</v>
      </c>
      <c r="W37" s="75">
        <v>0</v>
      </c>
      <c r="X37" s="75">
        <v>0</v>
      </c>
      <c r="Y37" s="75">
        <f t="shared" si="16"/>
        <v>0</v>
      </c>
      <c r="Z37" s="54"/>
      <c r="AA37" s="53"/>
      <c r="AB37" s="75">
        <v>0</v>
      </c>
      <c r="AC37" s="75">
        <v>0</v>
      </c>
      <c r="AD37" s="75">
        <f t="shared" si="17"/>
        <v>0</v>
      </c>
      <c r="AE37" s="75">
        <v>0</v>
      </c>
      <c r="AF37" s="75">
        <v>0</v>
      </c>
      <c r="AG37" s="75">
        <f t="shared" si="18"/>
        <v>0</v>
      </c>
      <c r="AH37" s="54"/>
      <c r="AI37" s="53"/>
      <c r="AJ37" s="75">
        <v>0</v>
      </c>
      <c r="AK37" s="75">
        <v>0</v>
      </c>
      <c r="AL37" s="75">
        <f t="shared" si="19"/>
        <v>0</v>
      </c>
      <c r="AM37" s="75">
        <v>0</v>
      </c>
      <c r="AN37" s="75">
        <v>0</v>
      </c>
      <c r="AO37" s="75">
        <f t="shared" si="20"/>
        <v>0</v>
      </c>
      <c r="AP37" s="54"/>
      <c r="AQ37" s="53"/>
      <c r="AR37" s="75">
        <v>0</v>
      </c>
      <c r="AS37" s="75">
        <v>0</v>
      </c>
      <c r="AT37" s="75">
        <f t="shared" si="21"/>
        <v>0</v>
      </c>
      <c r="AU37" s="75">
        <v>0</v>
      </c>
      <c r="AV37" s="75">
        <v>0</v>
      </c>
      <c r="AW37" s="75">
        <f t="shared" si="22"/>
        <v>0</v>
      </c>
      <c r="AX37" s="54"/>
      <c r="AY37" s="53"/>
      <c r="AZ37" s="75">
        <v>0</v>
      </c>
      <c r="BA37" s="75">
        <v>0</v>
      </c>
      <c r="BB37" s="75">
        <f t="shared" si="23"/>
        <v>0</v>
      </c>
      <c r="BC37" s="75">
        <v>0</v>
      </c>
      <c r="BD37" s="75">
        <v>0</v>
      </c>
      <c r="BE37" s="75">
        <f t="shared" si="24"/>
        <v>0</v>
      </c>
    </row>
    <row r="38" spans="1:57" s="50" customFormat="1" ht="12" customHeight="1">
      <c r="A38" s="53" t="s">
        <v>418</v>
      </c>
      <c r="B38" s="54" t="s">
        <v>534</v>
      </c>
      <c r="C38" s="53" t="s">
        <v>535</v>
      </c>
      <c r="D38" s="75">
        <f t="shared" si="7"/>
        <v>0</v>
      </c>
      <c r="E38" s="75">
        <f t="shared" si="8"/>
        <v>0</v>
      </c>
      <c r="F38" s="75">
        <f t="shared" si="9"/>
        <v>0</v>
      </c>
      <c r="G38" s="75">
        <f t="shared" si="10"/>
        <v>0</v>
      </c>
      <c r="H38" s="75">
        <f t="shared" si="11"/>
        <v>0</v>
      </c>
      <c r="I38" s="75">
        <f t="shared" si="12"/>
        <v>0</v>
      </c>
      <c r="J38" s="54"/>
      <c r="K38" s="53"/>
      <c r="L38" s="75">
        <v>0</v>
      </c>
      <c r="M38" s="75">
        <v>0</v>
      </c>
      <c r="N38" s="75">
        <f t="shared" si="13"/>
        <v>0</v>
      </c>
      <c r="O38" s="75">
        <v>0</v>
      </c>
      <c r="P38" s="75">
        <v>0</v>
      </c>
      <c r="Q38" s="75">
        <f t="shared" si="14"/>
        <v>0</v>
      </c>
      <c r="R38" s="54"/>
      <c r="S38" s="53"/>
      <c r="T38" s="75">
        <v>0</v>
      </c>
      <c r="U38" s="75">
        <v>0</v>
      </c>
      <c r="V38" s="75">
        <f t="shared" si="15"/>
        <v>0</v>
      </c>
      <c r="W38" s="75">
        <v>0</v>
      </c>
      <c r="X38" s="75">
        <v>0</v>
      </c>
      <c r="Y38" s="75">
        <f t="shared" si="16"/>
        <v>0</v>
      </c>
      <c r="Z38" s="54"/>
      <c r="AA38" s="53"/>
      <c r="AB38" s="75">
        <v>0</v>
      </c>
      <c r="AC38" s="75">
        <v>0</v>
      </c>
      <c r="AD38" s="75">
        <f t="shared" si="17"/>
        <v>0</v>
      </c>
      <c r="AE38" s="75">
        <v>0</v>
      </c>
      <c r="AF38" s="75">
        <v>0</v>
      </c>
      <c r="AG38" s="75">
        <f t="shared" si="18"/>
        <v>0</v>
      </c>
      <c r="AH38" s="54"/>
      <c r="AI38" s="53"/>
      <c r="AJ38" s="75">
        <v>0</v>
      </c>
      <c r="AK38" s="75">
        <v>0</v>
      </c>
      <c r="AL38" s="75">
        <f t="shared" si="19"/>
        <v>0</v>
      </c>
      <c r="AM38" s="75">
        <v>0</v>
      </c>
      <c r="AN38" s="75">
        <v>0</v>
      </c>
      <c r="AO38" s="75">
        <f t="shared" si="20"/>
        <v>0</v>
      </c>
      <c r="AP38" s="54"/>
      <c r="AQ38" s="53"/>
      <c r="AR38" s="75">
        <v>0</v>
      </c>
      <c r="AS38" s="75">
        <v>0</v>
      </c>
      <c r="AT38" s="75">
        <f t="shared" si="21"/>
        <v>0</v>
      </c>
      <c r="AU38" s="75">
        <v>0</v>
      </c>
      <c r="AV38" s="75">
        <v>0</v>
      </c>
      <c r="AW38" s="75">
        <f t="shared" si="22"/>
        <v>0</v>
      </c>
      <c r="AX38" s="54"/>
      <c r="AY38" s="53"/>
      <c r="AZ38" s="75">
        <v>0</v>
      </c>
      <c r="BA38" s="75">
        <v>0</v>
      </c>
      <c r="BB38" s="75">
        <f t="shared" si="23"/>
        <v>0</v>
      </c>
      <c r="BC38" s="75">
        <v>0</v>
      </c>
      <c r="BD38" s="75">
        <v>0</v>
      </c>
      <c r="BE38" s="75">
        <f t="shared" si="24"/>
        <v>0</v>
      </c>
    </row>
    <row r="39" spans="1:57" s="50" customFormat="1" ht="12" customHeight="1">
      <c r="A39" s="53" t="s">
        <v>418</v>
      </c>
      <c r="B39" s="54" t="s">
        <v>536</v>
      </c>
      <c r="C39" s="53" t="s">
        <v>537</v>
      </c>
      <c r="D39" s="75">
        <f t="shared" si="7"/>
        <v>0</v>
      </c>
      <c r="E39" s="75">
        <f t="shared" si="8"/>
        <v>0</v>
      </c>
      <c r="F39" s="75">
        <f t="shared" si="9"/>
        <v>0</v>
      </c>
      <c r="G39" s="75">
        <f t="shared" si="10"/>
        <v>0</v>
      </c>
      <c r="H39" s="75">
        <f t="shared" si="11"/>
        <v>0</v>
      </c>
      <c r="I39" s="75">
        <f t="shared" si="12"/>
        <v>0</v>
      </c>
      <c r="J39" s="54"/>
      <c r="K39" s="53"/>
      <c r="L39" s="75">
        <v>0</v>
      </c>
      <c r="M39" s="75">
        <v>0</v>
      </c>
      <c r="N39" s="75">
        <f t="shared" si="13"/>
        <v>0</v>
      </c>
      <c r="O39" s="75">
        <v>0</v>
      </c>
      <c r="P39" s="75">
        <v>0</v>
      </c>
      <c r="Q39" s="75">
        <f t="shared" si="14"/>
        <v>0</v>
      </c>
      <c r="R39" s="54"/>
      <c r="S39" s="53"/>
      <c r="T39" s="75">
        <v>0</v>
      </c>
      <c r="U39" s="75">
        <v>0</v>
      </c>
      <c r="V39" s="75">
        <f t="shared" si="15"/>
        <v>0</v>
      </c>
      <c r="W39" s="75">
        <v>0</v>
      </c>
      <c r="X39" s="75">
        <v>0</v>
      </c>
      <c r="Y39" s="75">
        <f t="shared" si="16"/>
        <v>0</v>
      </c>
      <c r="Z39" s="54"/>
      <c r="AA39" s="53"/>
      <c r="AB39" s="75">
        <v>0</v>
      </c>
      <c r="AC39" s="75">
        <v>0</v>
      </c>
      <c r="AD39" s="75">
        <f t="shared" si="17"/>
        <v>0</v>
      </c>
      <c r="AE39" s="75">
        <v>0</v>
      </c>
      <c r="AF39" s="75">
        <v>0</v>
      </c>
      <c r="AG39" s="75">
        <f t="shared" si="18"/>
        <v>0</v>
      </c>
      <c r="AH39" s="54"/>
      <c r="AI39" s="53"/>
      <c r="AJ39" s="75">
        <v>0</v>
      </c>
      <c r="AK39" s="75">
        <v>0</v>
      </c>
      <c r="AL39" s="75">
        <f t="shared" si="19"/>
        <v>0</v>
      </c>
      <c r="AM39" s="75">
        <v>0</v>
      </c>
      <c r="AN39" s="75">
        <v>0</v>
      </c>
      <c r="AO39" s="75">
        <f t="shared" si="20"/>
        <v>0</v>
      </c>
      <c r="AP39" s="54"/>
      <c r="AQ39" s="53"/>
      <c r="AR39" s="75">
        <v>0</v>
      </c>
      <c r="AS39" s="75">
        <v>0</v>
      </c>
      <c r="AT39" s="75">
        <f t="shared" si="21"/>
        <v>0</v>
      </c>
      <c r="AU39" s="75">
        <v>0</v>
      </c>
      <c r="AV39" s="75">
        <v>0</v>
      </c>
      <c r="AW39" s="75">
        <f t="shared" si="22"/>
        <v>0</v>
      </c>
      <c r="AX39" s="54"/>
      <c r="AY39" s="53"/>
      <c r="AZ39" s="75">
        <v>0</v>
      </c>
      <c r="BA39" s="75">
        <v>0</v>
      </c>
      <c r="BB39" s="75">
        <f t="shared" si="23"/>
        <v>0</v>
      </c>
      <c r="BC39" s="75">
        <v>0</v>
      </c>
      <c r="BD39" s="75">
        <v>0</v>
      </c>
      <c r="BE39" s="75">
        <f t="shared" si="24"/>
        <v>0</v>
      </c>
    </row>
    <row r="40" spans="1:57" s="50" customFormat="1" ht="12" customHeight="1">
      <c r="A40" s="53" t="s">
        <v>418</v>
      </c>
      <c r="B40" s="54" t="s">
        <v>538</v>
      </c>
      <c r="C40" s="53" t="s">
        <v>539</v>
      </c>
      <c r="D40" s="75">
        <f t="shared" si="7"/>
        <v>0</v>
      </c>
      <c r="E40" s="75">
        <f t="shared" si="8"/>
        <v>0</v>
      </c>
      <c r="F40" s="75">
        <f t="shared" si="9"/>
        <v>0</v>
      </c>
      <c r="G40" s="75">
        <f t="shared" si="10"/>
        <v>0</v>
      </c>
      <c r="H40" s="75">
        <f t="shared" si="11"/>
        <v>0</v>
      </c>
      <c r="I40" s="75">
        <f t="shared" si="12"/>
        <v>0</v>
      </c>
      <c r="J40" s="54"/>
      <c r="K40" s="53"/>
      <c r="L40" s="75">
        <v>0</v>
      </c>
      <c r="M40" s="75">
        <v>0</v>
      </c>
      <c r="N40" s="75">
        <f t="shared" si="13"/>
        <v>0</v>
      </c>
      <c r="O40" s="75">
        <v>0</v>
      </c>
      <c r="P40" s="75">
        <v>0</v>
      </c>
      <c r="Q40" s="75">
        <f t="shared" si="14"/>
        <v>0</v>
      </c>
      <c r="R40" s="54"/>
      <c r="S40" s="53"/>
      <c r="T40" s="75">
        <v>0</v>
      </c>
      <c r="U40" s="75">
        <v>0</v>
      </c>
      <c r="V40" s="75">
        <f t="shared" si="15"/>
        <v>0</v>
      </c>
      <c r="W40" s="75">
        <v>0</v>
      </c>
      <c r="X40" s="75">
        <v>0</v>
      </c>
      <c r="Y40" s="75">
        <f t="shared" si="16"/>
        <v>0</v>
      </c>
      <c r="Z40" s="54"/>
      <c r="AA40" s="53"/>
      <c r="AB40" s="75">
        <v>0</v>
      </c>
      <c r="AC40" s="75">
        <v>0</v>
      </c>
      <c r="AD40" s="75">
        <f t="shared" si="17"/>
        <v>0</v>
      </c>
      <c r="AE40" s="75">
        <v>0</v>
      </c>
      <c r="AF40" s="75">
        <v>0</v>
      </c>
      <c r="AG40" s="75">
        <f t="shared" si="18"/>
        <v>0</v>
      </c>
      <c r="AH40" s="54"/>
      <c r="AI40" s="53"/>
      <c r="AJ40" s="75">
        <v>0</v>
      </c>
      <c r="AK40" s="75">
        <v>0</v>
      </c>
      <c r="AL40" s="75">
        <f t="shared" si="19"/>
        <v>0</v>
      </c>
      <c r="AM40" s="75">
        <v>0</v>
      </c>
      <c r="AN40" s="75">
        <v>0</v>
      </c>
      <c r="AO40" s="75">
        <f t="shared" si="20"/>
        <v>0</v>
      </c>
      <c r="AP40" s="54"/>
      <c r="AQ40" s="53"/>
      <c r="AR40" s="75">
        <v>0</v>
      </c>
      <c r="AS40" s="75">
        <v>0</v>
      </c>
      <c r="AT40" s="75">
        <f t="shared" si="21"/>
        <v>0</v>
      </c>
      <c r="AU40" s="75">
        <v>0</v>
      </c>
      <c r="AV40" s="75">
        <v>0</v>
      </c>
      <c r="AW40" s="75">
        <f t="shared" si="22"/>
        <v>0</v>
      </c>
      <c r="AX40" s="54"/>
      <c r="AY40" s="53"/>
      <c r="AZ40" s="75">
        <v>0</v>
      </c>
      <c r="BA40" s="75">
        <v>0</v>
      </c>
      <c r="BB40" s="75">
        <f t="shared" si="23"/>
        <v>0</v>
      </c>
      <c r="BC40" s="75">
        <v>0</v>
      </c>
      <c r="BD40" s="75">
        <v>0</v>
      </c>
      <c r="BE40" s="75">
        <f t="shared" si="24"/>
        <v>0</v>
      </c>
    </row>
    <row r="41" spans="1:57" s="50" customFormat="1" ht="12" customHeight="1">
      <c r="A41" s="53" t="s">
        <v>418</v>
      </c>
      <c r="B41" s="54" t="s">
        <v>540</v>
      </c>
      <c r="C41" s="53" t="s">
        <v>541</v>
      </c>
      <c r="D41" s="75">
        <f t="shared" si="7"/>
        <v>0</v>
      </c>
      <c r="E41" s="75">
        <f t="shared" si="8"/>
        <v>0</v>
      </c>
      <c r="F41" s="75">
        <f t="shared" si="9"/>
        <v>0</v>
      </c>
      <c r="G41" s="75">
        <f t="shared" si="10"/>
        <v>0</v>
      </c>
      <c r="H41" s="75">
        <f t="shared" si="11"/>
        <v>0</v>
      </c>
      <c r="I41" s="75">
        <f t="shared" si="12"/>
        <v>0</v>
      </c>
      <c r="J41" s="54"/>
      <c r="K41" s="53"/>
      <c r="L41" s="75">
        <v>0</v>
      </c>
      <c r="M41" s="75">
        <v>0</v>
      </c>
      <c r="N41" s="75">
        <f t="shared" si="13"/>
        <v>0</v>
      </c>
      <c r="O41" s="75">
        <v>0</v>
      </c>
      <c r="P41" s="75">
        <v>0</v>
      </c>
      <c r="Q41" s="75">
        <f t="shared" si="14"/>
        <v>0</v>
      </c>
      <c r="R41" s="54"/>
      <c r="S41" s="53"/>
      <c r="T41" s="75">
        <v>0</v>
      </c>
      <c r="U41" s="75">
        <v>0</v>
      </c>
      <c r="V41" s="75">
        <f t="shared" si="15"/>
        <v>0</v>
      </c>
      <c r="W41" s="75">
        <v>0</v>
      </c>
      <c r="X41" s="75">
        <v>0</v>
      </c>
      <c r="Y41" s="75">
        <f t="shared" si="16"/>
        <v>0</v>
      </c>
      <c r="Z41" s="54"/>
      <c r="AA41" s="53"/>
      <c r="AB41" s="75">
        <v>0</v>
      </c>
      <c r="AC41" s="75">
        <v>0</v>
      </c>
      <c r="AD41" s="75">
        <f t="shared" si="17"/>
        <v>0</v>
      </c>
      <c r="AE41" s="75">
        <v>0</v>
      </c>
      <c r="AF41" s="75">
        <v>0</v>
      </c>
      <c r="AG41" s="75">
        <f t="shared" si="18"/>
        <v>0</v>
      </c>
      <c r="AH41" s="54"/>
      <c r="AI41" s="53"/>
      <c r="AJ41" s="75">
        <v>0</v>
      </c>
      <c r="AK41" s="75">
        <v>0</v>
      </c>
      <c r="AL41" s="75">
        <f t="shared" si="19"/>
        <v>0</v>
      </c>
      <c r="AM41" s="75">
        <v>0</v>
      </c>
      <c r="AN41" s="75">
        <v>0</v>
      </c>
      <c r="AO41" s="75">
        <f t="shared" si="20"/>
        <v>0</v>
      </c>
      <c r="AP41" s="54"/>
      <c r="AQ41" s="53"/>
      <c r="AR41" s="75">
        <v>0</v>
      </c>
      <c r="AS41" s="75">
        <v>0</v>
      </c>
      <c r="AT41" s="75">
        <f t="shared" si="21"/>
        <v>0</v>
      </c>
      <c r="AU41" s="75">
        <v>0</v>
      </c>
      <c r="AV41" s="75">
        <v>0</v>
      </c>
      <c r="AW41" s="75">
        <f t="shared" si="22"/>
        <v>0</v>
      </c>
      <c r="AX41" s="54"/>
      <c r="AY41" s="53"/>
      <c r="AZ41" s="75">
        <v>0</v>
      </c>
      <c r="BA41" s="75">
        <v>0</v>
      </c>
      <c r="BB41" s="75">
        <f t="shared" si="23"/>
        <v>0</v>
      </c>
      <c r="BC41" s="75">
        <v>0</v>
      </c>
      <c r="BD41" s="75">
        <v>0</v>
      </c>
      <c r="BE41" s="75">
        <f t="shared" si="24"/>
        <v>0</v>
      </c>
    </row>
    <row r="42" spans="1:57" s="50" customFormat="1" ht="12" customHeight="1">
      <c r="A42" s="53" t="s">
        <v>418</v>
      </c>
      <c r="B42" s="54" t="s">
        <v>542</v>
      </c>
      <c r="C42" s="53" t="s">
        <v>543</v>
      </c>
      <c r="D42" s="75">
        <f t="shared" si="7"/>
        <v>0</v>
      </c>
      <c r="E42" s="75">
        <f t="shared" si="8"/>
        <v>0</v>
      </c>
      <c r="F42" s="75">
        <f t="shared" si="9"/>
        <v>0</v>
      </c>
      <c r="G42" s="75">
        <f t="shared" si="10"/>
        <v>0</v>
      </c>
      <c r="H42" s="75">
        <f t="shared" si="11"/>
        <v>0</v>
      </c>
      <c r="I42" s="75">
        <f t="shared" si="12"/>
        <v>0</v>
      </c>
      <c r="J42" s="54"/>
      <c r="K42" s="53"/>
      <c r="L42" s="75">
        <v>0</v>
      </c>
      <c r="M42" s="75">
        <v>0</v>
      </c>
      <c r="N42" s="75">
        <f t="shared" si="13"/>
        <v>0</v>
      </c>
      <c r="O42" s="75">
        <v>0</v>
      </c>
      <c r="P42" s="75">
        <v>0</v>
      </c>
      <c r="Q42" s="75">
        <f t="shared" si="14"/>
        <v>0</v>
      </c>
      <c r="R42" s="54"/>
      <c r="S42" s="53"/>
      <c r="T42" s="75">
        <v>0</v>
      </c>
      <c r="U42" s="75">
        <v>0</v>
      </c>
      <c r="V42" s="75">
        <f t="shared" si="15"/>
        <v>0</v>
      </c>
      <c r="W42" s="75">
        <v>0</v>
      </c>
      <c r="X42" s="75">
        <v>0</v>
      </c>
      <c r="Y42" s="75">
        <f t="shared" si="16"/>
        <v>0</v>
      </c>
      <c r="Z42" s="54"/>
      <c r="AA42" s="53"/>
      <c r="AB42" s="75">
        <v>0</v>
      </c>
      <c r="AC42" s="75">
        <v>0</v>
      </c>
      <c r="AD42" s="75">
        <f t="shared" si="17"/>
        <v>0</v>
      </c>
      <c r="AE42" s="75">
        <v>0</v>
      </c>
      <c r="AF42" s="75">
        <v>0</v>
      </c>
      <c r="AG42" s="75">
        <f t="shared" si="18"/>
        <v>0</v>
      </c>
      <c r="AH42" s="54"/>
      <c r="AI42" s="53"/>
      <c r="AJ42" s="75">
        <v>0</v>
      </c>
      <c r="AK42" s="75">
        <v>0</v>
      </c>
      <c r="AL42" s="75">
        <f t="shared" si="19"/>
        <v>0</v>
      </c>
      <c r="AM42" s="75">
        <v>0</v>
      </c>
      <c r="AN42" s="75">
        <v>0</v>
      </c>
      <c r="AO42" s="75">
        <f t="shared" si="20"/>
        <v>0</v>
      </c>
      <c r="AP42" s="54"/>
      <c r="AQ42" s="53"/>
      <c r="AR42" s="75">
        <v>0</v>
      </c>
      <c r="AS42" s="75">
        <v>0</v>
      </c>
      <c r="AT42" s="75">
        <f t="shared" si="21"/>
        <v>0</v>
      </c>
      <c r="AU42" s="75">
        <v>0</v>
      </c>
      <c r="AV42" s="75">
        <v>0</v>
      </c>
      <c r="AW42" s="75">
        <f t="shared" si="22"/>
        <v>0</v>
      </c>
      <c r="AX42" s="54"/>
      <c r="AY42" s="53"/>
      <c r="AZ42" s="75">
        <v>0</v>
      </c>
      <c r="BA42" s="75">
        <v>0</v>
      </c>
      <c r="BB42" s="75">
        <f t="shared" si="23"/>
        <v>0</v>
      </c>
      <c r="BC42" s="75">
        <v>0</v>
      </c>
      <c r="BD42" s="75">
        <v>0</v>
      </c>
      <c r="BE42" s="75">
        <f t="shared" si="24"/>
        <v>0</v>
      </c>
    </row>
    <row r="43" spans="1:57" s="50" customFormat="1" ht="12" customHeight="1">
      <c r="A43" s="53" t="s">
        <v>418</v>
      </c>
      <c r="B43" s="54" t="s">
        <v>544</v>
      </c>
      <c r="C43" s="53" t="s">
        <v>545</v>
      </c>
      <c r="D43" s="75">
        <f t="shared" si="7"/>
        <v>0</v>
      </c>
      <c r="E43" s="75">
        <f t="shared" si="8"/>
        <v>0</v>
      </c>
      <c r="F43" s="75">
        <f t="shared" si="9"/>
        <v>0</v>
      </c>
      <c r="G43" s="75">
        <f t="shared" si="10"/>
        <v>0</v>
      </c>
      <c r="H43" s="75">
        <f t="shared" si="11"/>
        <v>0</v>
      </c>
      <c r="I43" s="75">
        <f t="shared" si="12"/>
        <v>0</v>
      </c>
      <c r="J43" s="54"/>
      <c r="K43" s="53"/>
      <c r="L43" s="75">
        <v>0</v>
      </c>
      <c r="M43" s="75">
        <v>0</v>
      </c>
      <c r="N43" s="75">
        <f t="shared" si="13"/>
        <v>0</v>
      </c>
      <c r="O43" s="75">
        <v>0</v>
      </c>
      <c r="P43" s="75">
        <v>0</v>
      </c>
      <c r="Q43" s="75">
        <f t="shared" si="14"/>
        <v>0</v>
      </c>
      <c r="R43" s="54"/>
      <c r="S43" s="53"/>
      <c r="T43" s="75">
        <v>0</v>
      </c>
      <c r="U43" s="75">
        <v>0</v>
      </c>
      <c r="V43" s="75">
        <f t="shared" si="15"/>
        <v>0</v>
      </c>
      <c r="W43" s="75">
        <v>0</v>
      </c>
      <c r="X43" s="75">
        <v>0</v>
      </c>
      <c r="Y43" s="75">
        <f t="shared" si="16"/>
        <v>0</v>
      </c>
      <c r="Z43" s="54"/>
      <c r="AA43" s="53"/>
      <c r="AB43" s="75">
        <v>0</v>
      </c>
      <c r="AC43" s="75">
        <v>0</v>
      </c>
      <c r="AD43" s="75">
        <f t="shared" si="17"/>
        <v>0</v>
      </c>
      <c r="AE43" s="75">
        <v>0</v>
      </c>
      <c r="AF43" s="75">
        <v>0</v>
      </c>
      <c r="AG43" s="75">
        <f t="shared" si="18"/>
        <v>0</v>
      </c>
      <c r="AH43" s="54"/>
      <c r="AI43" s="53"/>
      <c r="AJ43" s="75">
        <v>0</v>
      </c>
      <c r="AK43" s="75">
        <v>0</v>
      </c>
      <c r="AL43" s="75">
        <f t="shared" si="19"/>
        <v>0</v>
      </c>
      <c r="AM43" s="75">
        <v>0</v>
      </c>
      <c r="AN43" s="75">
        <v>0</v>
      </c>
      <c r="AO43" s="75">
        <f t="shared" si="20"/>
        <v>0</v>
      </c>
      <c r="AP43" s="54"/>
      <c r="AQ43" s="53"/>
      <c r="AR43" s="75">
        <v>0</v>
      </c>
      <c r="AS43" s="75">
        <v>0</v>
      </c>
      <c r="AT43" s="75">
        <f t="shared" si="21"/>
        <v>0</v>
      </c>
      <c r="AU43" s="75">
        <v>0</v>
      </c>
      <c r="AV43" s="75">
        <v>0</v>
      </c>
      <c r="AW43" s="75">
        <f t="shared" si="22"/>
        <v>0</v>
      </c>
      <c r="AX43" s="54"/>
      <c r="AY43" s="53"/>
      <c r="AZ43" s="75">
        <v>0</v>
      </c>
      <c r="BA43" s="75">
        <v>0</v>
      </c>
      <c r="BB43" s="75">
        <f t="shared" si="23"/>
        <v>0</v>
      </c>
      <c r="BC43" s="75">
        <v>0</v>
      </c>
      <c r="BD43" s="75">
        <v>0</v>
      </c>
      <c r="BE43" s="75">
        <f t="shared" si="24"/>
        <v>0</v>
      </c>
    </row>
    <row r="44" spans="1:57" s="50" customFormat="1" ht="12" customHeight="1">
      <c r="A44" s="53" t="s">
        <v>418</v>
      </c>
      <c r="B44" s="54" t="s">
        <v>546</v>
      </c>
      <c r="C44" s="53" t="s">
        <v>547</v>
      </c>
      <c r="D44" s="75">
        <f t="shared" si="7"/>
        <v>0</v>
      </c>
      <c r="E44" s="75">
        <f t="shared" si="8"/>
        <v>0</v>
      </c>
      <c r="F44" s="75">
        <f t="shared" si="9"/>
        <v>0</v>
      </c>
      <c r="G44" s="75">
        <f t="shared" si="10"/>
        <v>0</v>
      </c>
      <c r="H44" s="75">
        <f t="shared" si="11"/>
        <v>0</v>
      </c>
      <c r="I44" s="75">
        <f t="shared" si="12"/>
        <v>0</v>
      </c>
      <c r="J44" s="54"/>
      <c r="K44" s="53"/>
      <c r="L44" s="75">
        <v>0</v>
      </c>
      <c r="M44" s="75">
        <v>0</v>
      </c>
      <c r="N44" s="75">
        <f t="shared" si="13"/>
        <v>0</v>
      </c>
      <c r="O44" s="75">
        <v>0</v>
      </c>
      <c r="P44" s="75">
        <v>0</v>
      </c>
      <c r="Q44" s="75">
        <f t="shared" si="14"/>
        <v>0</v>
      </c>
      <c r="R44" s="54"/>
      <c r="S44" s="53"/>
      <c r="T44" s="75">
        <v>0</v>
      </c>
      <c r="U44" s="75">
        <v>0</v>
      </c>
      <c r="V44" s="75">
        <f t="shared" si="15"/>
        <v>0</v>
      </c>
      <c r="W44" s="75">
        <v>0</v>
      </c>
      <c r="X44" s="75">
        <v>0</v>
      </c>
      <c r="Y44" s="75">
        <f t="shared" si="16"/>
        <v>0</v>
      </c>
      <c r="Z44" s="54"/>
      <c r="AA44" s="53"/>
      <c r="AB44" s="75">
        <v>0</v>
      </c>
      <c r="AC44" s="75">
        <v>0</v>
      </c>
      <c r="AD44" s="75">
        <f t="shared" si="17"/>
        <v>0</v>
      </c>
      <c r="AE44" s="75">
        <v>0</v>
      </c>
      <c r="AF44" s="75">
        <v>0</v>
      </c>
      <c r="AG44" s="75">
        <f t="shared" si="18"/>
        <v>0</v>
      </c>
      <c r="AH44" s="54"/>
      <c r="AI44" s="53"/>
      <c r="AJ44" s="75">
        <v>0</v>
      </c>
      <c r="AK44" s="75">
        <v>0</v>
      </c>
      <c r="AL44" s="75">
        <f t="shared" si="19"/>
        <v>0</v>
      </c>
      <c r="AM44" s="75">
        <v>0</v>
      </c>
      <c r="AN44" s="75">
        <v>0</v>
      </c>
      <c r="AO44" s="75">
        <f t="shared" si="20"/>
        <v>0</v>
      </c>
      <c r="AP44" s="54"/>
      <c r="AQ44" s="53"/>
      <c r="AR44" s="75">
        <v>0</v>
      </c>
      <c r="AS44" s="75">
        <v>0</v>
      </c>
      <c r="AT44" s="75">
        <f t="shared" si="21"/>
        <v>0</v>
      </c>
      <c r="AU44" s="75">
        <v>0</v>
      </c>
      <c r="AV44" s="75">
        <v>0</v>
      </c>
      <c r="AW44" s="75">
        <f t="shared" si="22"/>
        <v>0</v>
      </c>
      <c r="AX44" s="54"/>
      <c r="AY44" s="53"/>
      <c r="AZ44" s="75">
        <v>0</v>
      </c>
      <c r="BA44" s="75">
        <v>0</v>
      </c>
      <c r="BB44" s="75">
        <f t="shared" si="23"/>
        <v>0</v>
      </c>
      <c r="BC44" s="75">
        <v>0</v>
      </c>
      <c r="BD44" s="75">
        <v>0</v>
      </c>
      <c r="BE44" s="75">
        <f t="shared" si="24"/>
        <v>0</v>
      </c>
    </row>
    <row r="45" spans="1:57" s="50" customFormat="1" ht="12" customHeight="1">
      <c r="A45" s="53" t="s">
        <v>418</v>
      </c>
      <c r="B45" s="54" t="s">
        <v>548</v>
      </c>
      <c r="C45" s="53" t="s">
        <v>549</v>
      </c>
      <c r="D45" s="75">
        <f t="shared" si="7"/>
        <v>0</v>
      </c>
      <c r="E45" s="75">
        <f t="shared" si="8"/>
        <v>102063</v>
      </c>
      <c r="F45" s="75">
        <f t="shared" si="9"/>
        <v>102063</v>
      </c>
      <c r="G45" s="75">
        <f t="shared" si="10"/>
        <v>0</v>
      </c>
      <c r="H45" s="75">
        <f t="shared" si="11"/>
        <v>9583</v>
      </c>
      <c r="I45" s="75">
        <f t="shared" si="12"/>
        <v>9583</v>
      </c>
      <c r="J45" s="54" t="s">
        <v>463</v>
      </c>
      <c r="K45" s="53" t="s">
        <v>464</v>
      </c>
      <c r="L45" s="75">
        <v>0</v>
      </c>
      <c r="M45" s="75">
        <v>102063</v>
      </c>
      <c r="N45" s="75">
        <f t="shared" si="13"/>
        <v>102063</v>
      </c>
      <c r="O45" s="75">
        <v>0</v>
      </c>
      <c r="P45" s="75">
        <v>9583</v>
      </c>
      <c r="Q45" s="75">
        <f t="shared" si="14"/>
        <v>9583</v>
      </c>
      <c r="R45" s="54"/>
      <c r="S45" s="53"/>
      <c r="T45" s="75">
        <v>0</v>
      </c>
      <c r="U45" s="75">
        <v>0</v>
      </c>
      <c r="V45" s="75">
        <f t="shared" si="15"/>
        <v>0</v>
      </c>
      <c r="W45" s="75">
        <v>0</v>
      </c>
      <c r="X45" s="75">
        <v>0</v>
      </c>
      <c r="Y45" s="75">
        <f t="shared" si="16"/>
        <v>0</v>
      </c>
      <c r="Z45" s="54"/>
      <c r="AA45" s="53"/>
      <c r="AB45" s="75">
        <v>0</v>
      </c>
      <c r="AC45" s="75">
        <v>0</v>
      </c>
      <c r="AD45" s="75">
        <f t="shared" si="17"/>
        <v>0</v>
      </c>
      <c r="AE45" s="75">
        <v>0</v>
      </c>
      <c r="AF45" s="75">
        <v>0</v>
      </c>
      <c r="AG45" s="75">
        <f t="shared" si="18"/>
        <v>0</v>
      </c>
      <c r="AH45" s="54"/>
      <c r="AI45" s="53"/>
      <c r="AJ45" s="75">
        <v>0</v>
      </c>
      <c r="AK45" s="75">
        <v>0</v>
      </c>
      <c r="AL45" s="75">
        <f t="shared" si="19"/>
        <v>0</v>
      </c>
      <c r="AM45" s="75">
        <v>0</v>
      </c>
      <c r="AN45" s="75">
        <v>0</v>
      </c>
      <c r="AO45" s="75">
        <f t="shared" si="20"/>
        <v>0</v>
      </c>
      <c r="AP45" s="54"/>
      <c r="AQ45" s="53"/>
      <c r="AR45" s="75">
        <v>0</v>
      </c>
      <c r="AS45" s="75">
        <v>0</v>
      </c>
      <c r="AT45" s="75">
        <f t="shared" si="21"/>
        <v>0</v>
      </c>
      <c r="AU45" s="75">
        <v>0</v>
      </c>
      <c r="AV45" s="75">
        <v>0</v>
      </c>
      <c r="AW45" s="75">
        <f t="shared" si="22"/>
        <v>0</v>
      </c>
      <c r="AX45" s="54"/>
      <c r="AY45" s="53"/>
      <c r="AZ45" s="75">
        <v>0</v>
      </c>
      <c r="BA45" s="75">
        <v>0</v>
      </c>
      <c r="BB45" s="75">
        <f t="shared" si="23"/>
        <v>0</v>
      </c>
      <c r="BC45" s="75">
        <v>0</v>
      </c>
      <c r="BD45" s="75">
        <v>0</v>
      </c>
      <c r="BE45" s="75">
        <f t="shared" si="24"/>
        <v>0</v>
      </c>
    </row>
    <row r="46" spans="1:57" s="50" customFormat="1" ht="12" customHeight="1">
      <c r="A46" s="53" t="s">
        <v>418</v>
      </c>
      <c r="B46" s="54" t="s">
        <v>550</v>
      </c>
      <c r="C46" s="53" t="s">
        <v>551</v>
      </c>
      <c r="D46" s="75">
        <f t="shared" si="7"/>
        <v>0</v>
      </c>
      <c r="E46" s="75">
        <f t="shared" si="8"/>
        <v>0</v>
      </c>
      <c r="F46" s="75">
        <f t="shared" si="9"/>
        <v>0</v>
      </c>
      <c r="G46" s="75">
        <f t="shared" si="10"/>
        <v>0</v>
      </c>
      <c r="H46" s="75">
        <f t="shared" si="11"/>
        <v>0</v>
      </c>
      <c r="I46" s="75">
        <f t="shared" si="12"/>
        <v>0</v>
      </c>
      <c r="J46" s="54"/>
      <c r="K46" s="53"/>
      <c r="L46" s="75">
        <v>0</v>
      </c>
      <c r="M46" s="75">
        <v>0</v>
      </c>
      <c r="N46" s="75">
        <f t="shared" si="13"/>
        <v>0</v>
      </c>
      <c r="O46" s="75">
        <v>0</v>
      </c>
      <c r="P46" s="75">
        <v>0</v>
      </c>
      <c r="Q46" s="75">
        <f t="shared" si="14"/>
        <v>0</v>
      </c>
      <c r="R46" s="54"/>
      <c r="S46" s="53"/>
      <c r="T46" s="75">
        <v>0</v>
      </c>
      <c r="U46" s="75">
        <v>0</v>
      </c>
      <c r="V46" s="75">
        <f t="shared" si="15"/>
        <v>0</v>
      </c>
      <c r="W46" s="75">
        <v>0</v>
      </c>
      <c r="X46" s="75">
        <v>0</v>
      </c>
      <c r="Y46" s="75">
        <f t="shared" si="16"/>
        <v>0</v>
      </c>
      <c r="Z46" s="54"/>
      <c r="AA46" s="53"/>
      <c r="AB46" s="75">
        <v>0</v>
      </c>
      <c r="AC46" s="75">
        <v>0</v>
      </c>
      <c r="AD46" s="75">
        <f t="shared" si="17"/>
        <v>0</v>
      </c>
      <c r="AE46" s="75">
        <v>0</v>
      </c>
      <c r="AF46" s="75">
        <v>0</v>
      </c>
      <c r="AG46" s="75">
        <f t="shared" si="18"/>
        <v>0</v>
      </c>
      <c r="AH46" s="54"/>
      <c r="AI46" s="53"/>
      <c r="AJ46" s="75">
        <v>0</v>
      </c>
      <c r="AK46" s="75">
        <v>0</v>
      </c>
      <c r="AL46" s="75">
        <f t="shared" si="19"/>
        <v>0</v>
      </c>
      <c r="AM46" s="75">
        <v>0</v>
      </c>
      <c r="AN46" s="75">
        <v>0</v>
      </c>
      <c r="AO46" s="75">
        <f t="shared" si="20"/>
        <v>0</v>
      </c>
      <c r="AP46" s="54"/>
      <c r="AQ46" s="53"/>
      <c r="AR46" s="75">
        <v>0</v>
      </c>
      <c r="AS46" s="75">
        <v>0</v>
      </c>
      <c r="AT46" s="75">
        <f t="shared" si="21"/>
        <v>0</v>
      </c>
      <c r="AU46" s="75">
        <v>0</v>
      </c>
      <c r="AV46" s="75">
        <v>0</v>
      </c>
      <c r="AW46" s="75">
        <f t="shared" si="22"/>
        <v>0</v>
      </c>
      <c r="AX46" s="54"/>
      <c r="AY46" s="53"/>
      <c r="AZ46" s="75">
        <v>0</v>
      </c>
      <c r="BA46" s="75">
        <v>0</v>
      </c>
      <c r="BB46" s="75">
        <f t="shared" si="23"/>
        <v>0</v>
      </c>
      <c r="BC46" s="75">
        <v>0</v>
      </c>
      <c r="BD46" s="75">
        <v>0</v>
      </c>
      <c r="BE46" s="75">
        <f t="shared" si="24"/>
        <v>0</v>
      </c>
    </row>
    <row r="47" spans="1:57" s="50" customFormat="1" ht="12" customHeight="1">
      <c r="A47" s="53" t="s">
        <v>418</v>
      </c>
      <c r="B47" s="54" t="s">
        <v>552</v>
      </c>
      <c r="C47" s="53" t="s">
        <v>553</v>
      </c>
      <c r="D47" s="75">
        <f t="shared" si="7"/>
        <v>0</v>
      </c>
      <c r="E47" s="75">
        <f t="shared" si="8"/>
        <v>0</v>
      </c>
      <c r="F47" s="75">
        <f t="shared" si="9"/>
        <v>0</v>
      </c>
      <c r="G47" s="75">
        <f t="shared" si="10"/>
        <v>0</v>
      </c>
      <c r="H47" s="75">
        <f t="shared" si="11"/>
        <v>0</v>
      </c>
      <c r="I47" s="75">
        <f t="shared" si="12"/>
        <v>0</v>
      </c>
      <c r="J47" s="54"/>
      <c r="K47" s="53"/>
      <c r="L47" s="75">
        <v>0</v>
      </c>
      <c r="M47" s="75">
        <v>0</v>
      </c>
      <c r="N47" s="75">
        <f t="shared" si="13"/>
        <v>0</v>
      </c>
      <c r="O47" s="75">
        <v>0</v>
      </c>
      <c r="P47" s="75">
        <v>0</v>
      </c>
      <c r="Q47" s="75">
        <f t="shared" si="14"/>
        <v>0</v>
      </c>
      <c r="R47" s="54"/>
      <c r="S47" s="53"/>
      <c r="T47" s="75">
        <v>0</v>
      </c>
      <c r="U47" s="75">
        <v>0</v>
      </c>
      <c r="V47" s="75">
        <f t="shared" si="15"/>
        <v>0</v>
      </c>
      <c r="W47" s="75">
        <v>0</v>
      </c>
      <c r="X47" s="75">
        <v>0</v>
      </c>
      <c r="Y47" s="75">
        <f t="shared" si="16"/>
        <v>0</v>
      </c>
      <c r="Z47" s="54"/>
      <c r="AA47" s="53"/>
      <c r="AB47" s="75">
        <v>0</v>
      </c>
      <c r="AC47" s="75">
        <v>0</v>
      </c>
      <c r="AD47" s="75">
        <f t="shared" si="17"/>
        <v>0</v>
      </c>
      <c r="AE47" s="75">
        <v>0</v>
      </c>
      <c r="AF47" s="75">
        <v>0</v>
      </c>
      <c r="AG47" s="75">
        <f t="shared" si="18"/>
        <v>0</v>
      </c>
      <c r="AH47" s="54"/>
      <c r="AI47" s="53"/>
      <c r="AJ47" s="75">
        <v>0</v>
      </c>
      <c r="AK47" s="75">
        <v>0</v>
      </c>
      <c r="AL47" s="75">
        <f t="shared" si="19"/>
        <v>0</v>
      </c>
      <c r="AM47" s="75">
        <v>0</v>
      </c>
      <c r="AN47" s="75">
        <v>0</v>
      </c>
      <c r="AO47" s="75">
        <f t="shared" si="20"/>
        <v>0</v>
      </c>
      <c r="AP47" s="54"/>
      <c r="AQ47" s="53"/>
      <c r="AR47" s="75">
        <v>0</v>
      </c>
      <c r="AS47" s="75">
        <v>0</v>
      </c>
      <c r="AT47" s="75">
        <f t="shared" si="21"/>
        <v>0</v>
      </c>
      <c r="AU47" s="75">
        <v>0</v>
      </c>
      <c r="AV47" s="75">
        <v>0</v>
      </c>
      <c r="AW47" s="75">
        <f t="shared" si="22"/>
        <v>0</v>
      </c>
      <c r="AX47" s="54"/>
      <c r="AY47" s="53"/>
      <c r="AZ47" s="75">
        <v>0</v>
      </c>
      <c r="BA47" s="75">
        <v>0</v>
      </c>
      <c r="BB47" s="75">
        <f t="shared" si="23"/>
        <v>0</v>
      </c>
      <c r="BC47" s="75">
        <v>0</v>
      </c>
      <c r="BD47" s="75">
        <v>0</v>
      </c>
      <c r="BE47" s="75">
        <f t="shared" si="24"/>
        <v>0</v>
      </c>
    </row>
    <row r="48" spans="1:57" s="50" customFormat="1" ht="12" customHeight="1">
      <c r="A48" s="53" t="s">
        <v>554</v>
      </c>
      <c r="B48" s="54" t="s">
        <v>555</v>
      </c>
      <c r="C48" s="53" t="s">
        <v>556</v>
      </c>
      <c r="D48" s="75">
        <f t="shared" si="7"/>
        <v>0</v>
      </c>
      <c r="E48" s="75">
        <f t="shared" si="8"/>
        <v>0</v>
      </c>
      <c r="F48" s="75">
        <f t="shared" si="9"/>
        <v>0</v>
      </c>
      <c r="G48" s="75">
        <f t="shared" si="10"/>
        <v>0</v>
      </c>
      <c r="H48" s="75">
        <f t="shared" si="11"/>
        <v>0</v>
      </c>
      <c r="I48" s="75">
        <f t="shared" si="12"/>
        <v>0</v>
      </c>
      <c r="J48" s="54"/>
      <c r="K48" s="53"/>
      <c r="L48" s="75">
        <v>0</v>
      </c>
      <c r="M48" s="75">
        <v>0</v>
      </c>
      <c r="N48" s="75">
        <f t="shared" si="13"/>
        <v>0</v>
      </c>
      <c r="O48" s="75">
        <v>0</v>
      </c>
      <c r="P48" s="75">
        <v>0</v>
      </c>
      <c r="Q48" s="75">
        <f t="shared" si="14"/>
        <v>0</v>
      </c>
      <c r="R48" s="54"/>
      <c r="S48" s="53"/>
      <c r="T48" s="75">
        <v>0</v>
      </c>
      <c r="U48" s="75">
        <v>0</v>
      </c>
      <c r="V48" s="75">
        <f t="shared" si="15"/>
        <v>0</v>
      </c>
      <c r="W48" s="75">
        <v>0</v>
      </c>
      <c r="X48" s="75">
        <v>0</v>
      </c>
      <c r="Y48" s="75">
        <f t="shared" si="16"/>
        <v>0</v>
      </c>
      <c r="Z48" s="54"/>
      <c r="AA48" s="53"/>
      <c r="AB48" s="75">
        <v>0</v>
      </c>
      <c r="AC48" s="75">
        <v>0</v>
      </c>
      <c r="AD48" s="75">
        <f t="shared" si="17"/>
        <v>0</v>
      </c>
      <c r="AE48" s="75">
        <v>0</v>
      </c>
      <c r="AF48" s="75">
        <v>0</v>
      </c>
      <c r="AG48" s="75">
        <f t="shared" si="18"/>
        <v>0</v>
      </c>
      <c r="AH48" s="54"/>
      <c r="AI48" s="53"/>
      <c r="AJ48" s="75">
        <v>0</v>
      </c>
      <c r="AK48" s="75">
        <v>0</v>
      </c>
      <c r="AL48" s="75">
        <f t="shared" si="19"/>
        <v>0</v>
      </c>
      <c r="AM48" s="75">
        <v>0</v>
      </c>
      <c r="AN48" s="75">
        <v>0</v>
      </c>
      <c r="AO48" s="75">
        <f t="shared" si="20"/>
        <v>0</v>
      </c>
      <c r="AP48" s="54"/>
      <c r="AQ48" s="53"/>
      <c r="AR48" s="75">
        <v>0</v>
      </c>
      <c r="AS48" s="75">
        <v>0</v>
      </c>
      <c r="AT48" s="75">
        <f t="shared" si="21"/>
        <v>0</v>
      </c>
      <c r="AU48" s="75">
        <v>0</v>
      </c>
      <c r="AV48" s="75">
        <v>0</v>
      </c>
      <c r="AW48" s="75">
        <f t="shared" si="22"/>
        <v>0</v>
      </c>
      <c r="AX48" s="54"/>
      <c r="AY48" s="53"/>
      <c r="AZ48" s="75">
        <v>0</v>
      </c>
      <c r="BA48" s="75">
        <v>0</v>
      </c>
      <c r="BB48" s="75">
        <f t="shared" si="23"/>
        <v>0</v>
      </c>
      <c r="BC48" s="75">
        <v>0</v>
      </c>
      <c r="BD48" s="75">
        <v>0</v>
      </c>
      <c r="BE48" s="75">
        <f t="shared" si="24"/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65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8" t="s">
        <v>405</v>
      </c>
      <c r="B2" s="146" t="s">
        <v>406</v>
      </c>
      <c r="C2" s="155" t="s">
        <v>410</v>
      </c>
      <c r="D2" s="164" t="s">
        <v>557</v>
      </c>
      <c r="E2" s="165"/>
      <c r="F2" s="140" t="s">
        <v>558</v>
      </c>
      <c r="G2" s="60"/>
      <c r="H2" s="60"/>
      <c r="I2" s="119"/>
      <c r="J2" s="140" t="s">
        <v>559</v>
      </c>
      <c r="K2" s="60"/>
      <c r="L2" s="60"/>
      <c r="M2" s="119"/>
      <c r="N2" s="140" t="s">
        <v>560</v>
      </c>
      <c r="O2" s="60"/>
      <c r="P2" s="60"/>
      <c r="Q2" s="119"/>
      <c r="R2" s="140" t="s">
        <v>561</v>
      </c>
      <c r="S2" s="60"/>
      <c r="T2" s="60"/>
      <c r="U2" s="119"/>
      <c r="V2" s="140" t="s">
        <v>562</v>
      </c>
      <c r="W2" s="60"/>
      <c r="X2" s="60"/>
      <c r="Y2" s="119"/>
      <c r="Z2" s="140" t="s">
        <v>563</v>
      </c>
      <c r="AA2" s="60"/>
      <c r="AB2" s="60"/>
      <c r="AC2" s="119"/>
      <c r="AD2" s="140" t="s">
        <v>564</v>
      </c>
      <c r="AE2" s="60"/>
      <c r="AF2" s="60"/>
      <c r="AG2" s="119"/>
      <c r="AH2" s="140" t="s">
        <v>565</v>
      </c>
      <c r="AI2" s="60"/>
      <c r="AJ2" s="60"/>
      <c r="AK2" s="119"/>
      <c r="AL2" s="140" t="s">
        <v>566</v>
      </c>
      <c r="AM2" s="60"/>
      <c r="AN2" s="60"/>
      <c r="AO2" s="119"/>
      <c r="AP2" s="140" t="s">
        <v>567</v>
      </c>
      <c r="AQ2" s="60"/>
      <c r="AR2" s="60"/>
      <c r="AS2" s="119"/>
      <c r="AT2" s="140" t="s">
        <v>568</v>
      </c>
      <c r="AU2" s="60"/>
      <c r="AV2" s="60"/>
      <c r="AW2" s="119"/>
      <c r="AX2" s="140" t="s">
        <v>569</v>
      </c>
      <c r="AY2" s="60"/>
      <c r="AZ2" s="60"/>
      <c r="BA2" s="119"/>
      <c r="BB2" s="140" t="s">
        <v>570</v>
      </c>
      <c r="BC2" s="60"/>
      <c r="BD2" s="60"/>
      <c r="BE2" s="119"/>
      <c r="BF2" s="140" t="s">
        <v>571</v>
      </c>
      <c r="BG2" s="60"/>
      <c r="BH2" s="60"/>
      <c r="BI2" s="119"/>
      <c r="BJ2" s="140" t="s">
        <v>572</v>
      </c>
      <c r="BK2" s="60"/>
      <c r="BL2" s="60"/>
      <c r="BM2" s="119"/>
      <c r="BN2" s="140" t="s">
        <v>573</v>
      </c>
      <c r="BO2" s="60"/>
      <c r="BP2" s="60"/>
      <c r="BQ2" s="119"/>
      <c r="BR2" s="140" t="s">
        <v>574</v>
      </c>
      <c r="BS2" s="60"/>
      <c r="BT2" s="60"/>
      <c r="BU2" s="119"/>
      <c r="BV2" s="140" t="s">
        <v>575</v>
      </c>
      <c r="BW2" s="60"/>
      <c r="BX2" s="60"/>
      <c r="BY2" s="119"/>
      <c r="BZ2" s="140" t="s">
        <v>576</v>
      </c>
      <c r="CA2" s="60"/>
      <c r="CB2" s="60"/>
      <c r="CC2" s="119"/>
      <c r="CD2" s="140" t="s">
        <v>577</v>
      </c>
      <c r="CE2" s="60"/>
      <c r="CF2" s="60"/>
      <c r="CG2" s="119"/>
      <c r="CH2" s="140" t="s">
        <v>578</v>
      </c>
      <c r="CI2" s="60"/>
      <c r="CJ2" s="60"/>
      <c r="CK2" s="119"/>
      <c r="CL2" s="140" t="s">
        <v>579</v>
      </c>
      <c r="CM2" s="60"/>
      <c r="CN2" s="60"/>
      <c r="CO2" s="119"/>
      <c r="CP2" s="140" t="s">
        <v>580</v>
      </c>
      <c r="CQ2" s="60"/>
      <c r="CR2" s="60"/>
      <c r="CS2" s="119"/>
      <c r="CT2" s="140" t="s">
        <v>581</v>
      </c>
      <c r="CU2" s="60"/>
      <c r="CV2" s="60"/>
      <c r="CW2" s="119"/>
      <c r="CX2" s="140" t="s">
        <v>582</v>
      </c>
      <c r="CY2" s="60"/>
      <c r="CZ2" s="60"/>
      <c r="DA2" s="119"/>
      <c r="DB2" s="140" t="s">
        <v>583</v>
      </c>
      <c r="DC2" s="60"/>
      <c r="DD2" s="60"/>
      <c r="DE2" s="119"/>
      <c r="DF2" s="140" t="s">
        <v>584</v>
      </c>
      <c r="DG2" s="60"/>
      <c r="DH2" s="60"/>
      <c r="DI2" s="119"/>
      <c r="DJ2" s="140" t="s">
        <v>585</v>
      </c>
      <c r="DK2" s="60"/>
      <c r="DL2" s="60"/>
      <c r="DM2" s="119"/>
      <c r="DN2" s="140" t="s">
        <v>586</v>
      </c>
      <c r="DO2" s="60"/>
      <c r="DP2" s="60"/>
      <c r="DQ2" s="119"/>
      <c r="DR2" s="140" t="s">
        <v>587</v>
      </c>
      <c r="DS2" s="60"/>
      <c r="DT2" s="60"/>
      <c r="DU2" s="119"/>
    </row>
    <row r="3" spans="1:125" s="45" customFormat="1" ht="13.5">
      <c r="A3" s="159"/>
      <c r="B3" s="147"/>
      <c r="C3" s="161"/>
      <c r="D3" s="166"/>
      <c r="E3" s="167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9"/>
      <c r="B4" s="147"/>
      <c r="C4" s="156"/>
      <c r="D4" s="158" t="s">
        <v>0</v>
      </c>
      <c r="E4" s="158" t="s">
        <v>409</v>
      </c>
      <c r="F4" s="158" t="s">
        <v>588</v>
      </c>
      <c r="G4" s="158" t="s">
        <v>407</v>
      </c>
      <c r="H4" s="158" t="s">
        <v>0</v>
      </c>
      <c r="I4" s="158" t="s">
        <v>409</v>
      </c>
      <c r="J4" s="158" t="s">
        <v>588</v>
      </c>
      <c r="K4" s="158" t="s">
        <v>407</v>
      </c>
      <c r="L4" s="158" t="s">
        <v>0</v>
      </c>
      <c r="M4" s="158" t="s">
        <v>409</v>
      </c>
      <c r="N4" s="158" t="s">
        <v>588</v>
      </c>
      <c r="O4" s="158" t="s">
        <v>407</v>
      </c>
      <c r="P4" s="158" t="s">
        <v>0</v>
      </c>
      <c r="Q4" s="158" t="s">
        <v>409</v>
      </c>
      <c r="R4" s="158" t="s">
        <v>588</v>
      </c>
      <c r="S4" s="158" t="s">
        <v>407</v>
      </c>
      <c r="T4" s="158" t="s">
        <v>0</v>
      </c>
      <c r="U4" s="158" t="s">
        <v>409</v>
      </c>
      <c r="V4" s="158" t="s">
        <v>588</v>
      </c>
      <c r="W4" s="158" t="s">
        <v>407</v>
      </c>
      <c r="X4" s="158" t="s">
        <v>0</v>
      </c>
      <c r="Y4" s="158" t="s">
        <v>409</v>
      </c>
      <c r="Z4" s="158" t="s">
        <v>588</v>
      </c>
      <c r="AA4" s="158" t="s">
        <v>407</v>
      </c>
      <c r="AB4" s="158" t="s">
        <v>0</v>
      </c>
      <c r="AC4" s="158" t="s">
        <v>409</v>
      </c>
      <c r="AD4" s="158" t="s">
        <v>588</v>
      </c>
      <c r="AE4" s="158" t="s">
        <v>407</v>
      </c>
      <c r="AF4" s="158" t="s">
        <v>0</v>
      </c>
      <c r="AG4" s="158" t="s">
        <v>409</v>
      </c>
      <c r="AH4" s="158" t="s">
        <v>588</v>
      </c>
      <c r="AI4" s="158" t="s">
        <v>407</v>
      </c>
      <c r="AJ4" s="158" t="s">
        <v>0</v>
      </c>
      <c r="AK4" s="158" t="s">
        <v>409</v>
      </c>
      <c r="AL4" s="158" t="s">
        <v>588</v>
      </c>
      <c r="AM4" s="158" t="s">
        <v>407</v>
      </c>
      <c r="AN4" s="158" t="s">
        <v>0</v>
      </c>
      <c r="AO4" s="158" t="s">
        <v>409</v>
      </c>
      <c r="AP4" s="158" t="s">
        <v>588</v>
      </c>
      <c r="AQ4" s="158" t="s">
        <v>407</v>
      </c>
      <c r="AR4" s="158" t="s">
        <v>0</v>
      </c>
      <c r="AS4" s="158" t="s">
        <v>409</v>
      </c>
      <c r="AT4" s="158" t="s">
        <v>588</v>
      </c>
      <c r="AU4" s="158" t="s">
        <v>407</v>
      </c>
      <c r="AV4" s="158" t="s">
        <v>0</v>
      </c>
      <c r="AW4" s="158" t="s">
        <v>409</v>
      </c>
      <c r="AX4" s="158" t="s">
        <v>588</v>
      </c>
      <c r="AY4" s="158" t="s">
        <v>407</v>
      </c>
      <c r="AZ4" s="158" t="s">
        <v>0</v>
      </c>
      <c r="BA4" s="158" t="s">
        <v>409</v>
      </c>
      <c r="BB4" s="158" t="s">
        <v>588</v>
      </c>
      <c r="BC4" s="158" t="s">
        <v>407</v>
      </c>
      <c r="BD4" s="158" t="s">
        <v>0</v>
      </c>
      <c r="BE4" s="158" t="s">
        <v>409</v>
      </c>
      <c r="BF4" s="158" t="s">
        <v>588</v>
      </c>
      <c r="BG4" s="158" t="s">
        <v>407</v>
      </c>
      <c r="BH4" s="158" t="s">
        <v>0</v>
      </c>
      <c r="BI4" s="158" t="s">
        <v>409</v>
      </c>
      <c r="BJ4" s="158" t="s">
        <v>588</v>
      </c>
      <c r="BK4" s="158" t="s">
        <v>407</v>
      </c>
      <c r="BL4" s="158" t="s">
        <v>0</v>
      </c>
      <c r="BM4" s="158" t="s">
        <v>409</v>
      </c>
      <c r="BN4" s="158" t="s">
        <v>588</v>
      </c>
      <c r="BO4" s="158" t="s">
        <v>407</v>
      </c>
      <c r="BP4" s="158" t="s">
        <v>0</v>
      </c>
      <c r="BQ4" s="158" t="s">
        <v>409</v>
      </c>
      <c r="BR4" s="158" t="s">
        <v>588</v>
      </c>
      <c r="BS4" s="158" t="s">
        <v>407</v>
      </c>
      <c r="BT4" s="158" t="s">
        <v>0</v>
      </c>
      <c r="BU4" s="158" t="s">
        <v>409</v>
      </c>
      <c r="BV4" s="158" t="s">
        <v>588</v>
      </c>
      <c r="BW4" s="158" t="s">
        <v>407</v>
      </c>
      <c r="BX4" s="158" t="s">
        <v>0</v>
      </c>
      <c r="BY4" s="158" t="s">
        <v>409</v>
      </c>
      <c r="BZ4" s="158" t="s">
        <v>588</v>
      </c>
      <c r="CA4" s="158" t="s">
        <v>407</v>
      </c>
      <c r="CB4" s="158" t="s">
        <v>0</v>
      </c>
      <c r="CC4" s="158" t="s">
        <v>409</v>
      </c>
      <c r="CD4" s="158" t="s">
        <v>588</v>
      </c>
      <c r="CE4" s="158" t="s">
        <v>407</v>
      </c>
      <c r="CF4" s="158" t="s">
        <v>0</v>
      </c>
      <c r="CG4" s="158" t="s">
        <v>409</v>
      </c>
      <c r="CH4" s="158" t="s">
        <v>588</v>
      </c>
      <c r="CI4" s="158" t="s">
        <v>407</v>
      </c>
      <c r="CJ4" s="158" t="s">
        <v>0</v>
      </c>
      <c r="CK4" s="158" t="s">
        <v>409</v>
      </c>
      <c r="CL4" s="158" t="s">
        <v>588</v>
      </c>
      <c r="CM4" s="158" t="s">
        <v>407</v>
      </c>
      <c r="CN4" s="158" t="s">
        <v>0</v>
      </c>
      <c r="CO4" s="158" t="s">
        <v>409</v>
      </c>
      <c r="CP4" s="158" t="s">
        <v>588</v>
      </c>
      <c r="CQ4" s="158" t="s">
        <v>407</v>
      </c>
      <c r="CR4" s="158" t="s">
        <v>0</v>
      </c>
      <c r="CS4" s="158" t="s">
        <v>409</v>
      </c>
      <c r="CT4" s="158" t="s">
        <v>588</v>
      </c>
      <c r="CU4" s="158" t="s">
        <v>407</v>
      </c>
      <c r="CV4" s="158" t="s">
        <v>0</v>
      </c>
      <c r="CW4" s="158" t="s">
        <v>409</v>
      </c>
      <c r="CX4" s="158" t="s">
        <v>588</v>
      </c>
      <c r="CY4" s="158" t="s">
        <v>407</v>
      </c>
      <c r="CZ4" s="158" t="s">
        <v>0</v>
      </c>
      <c r="DA4" s="158" t="s">
        <v>409</v>
      </c>
      <c r="DB4" s="158" t="s">
        <v>588</v>
      </c>
      <c r="DC4" s="158" t="s">
        <v>407</v>
      </c>
      <c r="DD4" s="158" t="s">
        <v>0</v>
      </c>
      <c r="DE4" s="158" t="s">
        <v>409</v>
      </c>
      <c r="DF4" s="158" t="s">
        <v>588</v>
      </c>
      <c r="DG4" s="158" t="s">
        <v>407</v>
      </c>
      <c r="DH4" s="158" t="s">
        <v>0</v>
      </c>
      <c r="DI4" s="158" t="s">
        <v>409</v>
      </c>
      <c r="DJ4" s="158" t="s">
        <v>588</v>
      </c>
      <c r="DK4" s="158" t="s">
        <v>407</v>
      </c>
      <c r="DL4" s="158" t="s">
        <v>0</v>
      </c>
      <c r="DM4" s="158" t="s">
        <v>409</v>
      </c>
      <c r="DN4" s="158" t="s">
        <v>588</v>
      </c>
      <c r="DO4" s="158" t="s">
        <v>407</v>
      </c>
      <c r="DP4" s="158" t="s">
        <v>0</v>
      </c>
      <c r="DQ4" s="158" t="s">
        <v>409</v>
      </c>
      <c r="DR4" s="158" t="s">
        <v>588</v>
      </c>
      <c r="DS4" s="158" t="s">
        <v>407</v>
      </c>
      <c r="DT4" s="158" t="s">
        <v>0</v>
      </c>
      <c r="DU4" s="158" t="s">
        <v>409</v>
      </c>
    </row>
    <row r="5" spans="1:125" s="45" customFormat="1" ht="13.5">
      <c r="A5" s="159"/>
      <c r="B5" s="147"/>
      <c r="C5" s="156"/>
      <c r="D5" s="159"/>
      <c r="E5" s="159"/>
      <c r="F5" s="162"/>
      <c r="G5" s="159"/>
      <c r="H5" s="159"/>
      <c r="I5" s="159"/>
      <c r="J5" s="162"/>
      <c r="K5" s="159"/>
      <c r="L5" s="159"/>
      <c r="M5" s="159"/>
      <c r="N5" s="162"/>
      <c r="O5" s="159"/>
      <c r="P5" s="159"/>
      <c r="Q5" s="159"/>
      <c r="R5" s="162"/>
      <c r="S5" s="159"/>
      <c r="T5" s="159"/>
      <c r="U5" s="159"/>
      <c r="V5" s="162"/>
      <c r="W5" s="159"/>
      <c r="X5" s="159"/>
      <c r="Y5" s="159"/>
      <c r="Z5" s="162"/>
      <c r="AA5" s="159"/>
      <c r="AB5" s="159"/>
      <c r="AC5" s="159"/>
      <c r="AD5" s="162"/>
      <c r="AE5" s="159"/>
      <c r="AF5" s="159"/>
      <c r="AG5" s="159"/>
      <c r="AH5" s="162"/>
      <c r="AI5" s="159"/>
      <c r="AJ5" s="159"/>
      <c r="AK5" s="159"/>
      <c r="AL5" s="162"/>
      <c r="AM5" s="159"/>
      <c r="AN5" s="159"/>
      <c r="AO5" s="159"/>
      <c r="AP5" s="162"/>
      <c r="AQ5" s="159"/>
      <c r="AR5" s="159"/>
      <c r="AS5" s="159"/>
      <c r="AT5" s="162"/>
      <c r="AU5" s="159"/>
      <c r="AV5" s="159"/>
      <c r="AW5" s="159"/>
      <c r="AX5" s="162"/>
      <c r="AY5" s="159"/>
      <c r="AZ5" s="159"/>
      <c r="BA5" s="159"/>
      <c r="BB5" s="162"/>
      <c r="BC5" s="159"/>
      <c r="BD5" s="159"/>
      <c r="BE5" s="159"/>
      <c r="BF5" s="162"/>
      <c r="BG5" s="159"/>
      <c r="BH5" s="159"/>
      <c r="BI5" s="159"/>
      <c r="BJ5" s="162"/>
      <c r="BK5" s="159"/>
      <c r="BL5" s="159"/>
      <c r="BM5" s="159"/>
      <c r="BN5" s="162"/>
      <c r="BO5" s="159"/>
      <c r="BP5" s="159"/>
      <c r="BQ5" s="159"/>
      <c r="BR5" s="162"/>
      <c r="BS5" s="159"/>
      <c r="BT5" s="159"/>
      <c r="BU5" s="159"/>
      <c r="BV5" s="162"/>
      <c r="BW5" s="159"/>
      <c r="BX5" s="159"/>
      <c r="BY5" s="159"/>
      <c r="BZ5" s="162"/>
      <c r="CA5" s="159"/>
      <c r="CB5" s="159"/>
      <c r="CC5" s="159"/>
      <c r="CD5" s="162"/>
      <c r="CE5" s="159"/>
      <c r="CF5" s="159"/>
      <c r="CG5" s="159"/>
      <c r="CH5" s="162"/>
      <c r="CI5" s="159"/>
      <c r="CJ5" s="159"/>
      <c r="CK5" s="159"/>
      <c r="CL5" s="162"/>
      <c r="CM5" s="159"/>
      <c r="CN5" s="159"/>
      <c r="CO5" s="159"/>
      <c r="CP5" s="162"/>
      <c r="CQ5" s="159"/>
      <c r="CR5" s="159"/>
      <c r="CS5" s="159"/>
      <c r="CT5" s="162"/>
      <c r="CU5" s="159"/>
      <c r="CV5" s="159"/>
      <c r="CW5" s="159"/>
      <c r="CX5" s="162"/>
      <c r="CY5" s="159"/>
      <c r="CZ5" s="159"/>
      <c r="DA5" s="159"/>
      <c r="DB5" s="162"/>
      <c r="DC5" s="159"/>
      <c r="DD5" s="159"/>
      <c r="DE5" s="159"/>
      <c r="DF5" s="162"/>
      <c r="DG5" s="159"/>
      <c r="DH5" s="159"/>
      <c r="DI5" s="159"/>
      <c r="DJ5" s="162"/>
      <c r="DK5" s="159"/>
      <c r="DL5" s="159"/>
      <c r="DM5" s="159"/>
      <c r="DN5" s="162"/>
      <c r="DO5" s="159"/>
      <c r="DP5" s="159"/>
      <c r="DQ5" s="159"/>
      <c r="DR5" s="162"/>
      <c r="DS5" s="159"/>
      <c r="DT5" s="159"/>
      <c r="DU5" s="159"/>
    </row>
    <row r="6" spans="1:125" s="46" customFormat="1" ht="13.5">
      <c r="A6" s="160"/>
      <c r="B6" s="148"/>
      <c r="C6" s="157"/>
      <c r="D6" s="139" t="s">
        <v>417</v>
      </c>
      <c r="E6" s="139" t="s">
        <v>417</v>
      </c>
      <c r="F6" s="163"/>
      <c r="G6" s="160"/>
      <c r="H6" s="139" t="s">
        <v>417</v>
      </c>
      <c r="I6" s="139" t="s">
        <v>417</v>
      </c>
      <c r="J6" s="163"/>
      <c r="K6" s="160"/>
      <c r="L6" s="139" t="s">
        <v>417</v>
      </c>
      <c r="M6" s="139" t="s">
        <v>417</v>
      </c>
      <c r="N6" s="163"/>
      <c r="O6" s="160"/>
      <c r="P6" s="139" t="s">
        <v>417</v>
      </c>
      <c r="Q6" s="139" t="s">
        <v>417</v>
      </c>
      <c r="R6" s="163"/>
      <c r="S6" s="160"/>
      <c r="T6" s="139" t="s">
        <v>417</v>
      </c>
      <c r="U6" s="139" t="s">
        <v>417</v>
      </c>
      <c r="V6" s="163"/>
      <c r="W6" s="160"/>
      <c r="X6" s="139" t="s">
        <v>417</v>
      </c>
      <c r="Y6" s="139" t="s">
        <v>417</v>
      </c>
      <c r="Z6" s="163"/>
      <c r="AA6" s="160"/>
      <c r="AB6" s="139" t="s">
        <v>417</v>
      </c>
      <c r="AC6" s="139" t="s">
        <v>417</v>
      </c>
      <c r="AD6" s="163"/>
      <c r="AE6" s="160"/>
      <c r="AF6" s="139" t="s">
        <v>417</v>
      </c>
      <c r="AG6" s="139" t="s">
        <v>417</v>
      </c>
      <c r="AH6" s="163"/>
      <c r="AI6" s="160"/>
      <c r="AJ6" s="139" t="s">
        <v>417</v>
      </c>
      <c r="AK6" s="139" t="s">
        <v>417</v>
      </c>
      <c r="AL6" s="163"/>
      <c r="AM6" s="160"/>
      <c r="AN6" s="139" t="s">
        <v>417</v>
      </c>
      <c r="AO6" s="139" t="s">
        <v>417</v>
      </c>
      <c r="AP6" s="163"/>
      <c r="AQ6" s="160"/>
      <c r="AR6" s="139" t="s">
        <v>417</v>
      </c>
      <c r="AS6" s="139" t="s">
        <v>417</v>
      </c>
      <c r="AT6" s="163"/>
      <c r="AU6" s="160"/>
      <c r="AV6" s="139" t="s">
        <v>417</v>
      </c>
      <c r="AW6" s="139" t="s">
        <v>417</v>
      </c>
      <c r="AX6" s="163"/>
      <c r="AY6" s="160"/>
      <c r="AZ6" s="139" t="s">
        <v>417</v>
      </c>
      <c r="BA6" s="139" t="s">
        <v>417</v>
      </c>
      <c r="BB6" s="163"/>
      <c r="BC6" s="160"/>
      <c r="BD6" s="139" t="s">
        <v>417</v>
      </c>
      <c r="BE6" s="139" t="s">
        <v>417</v>
      </c>
      <c r="BF6" s="163"/>
      <c r="BG6" s="160"/>
      <c r="BH6" s="139" t="s">
        <v>417</v>
      </c>
      <c r="BI6" s="139" t="s">
        <v>417</v>
      </c>
      <c r="BJ6" s="163"/>
      <c r="BK6" s="160"/>
      <c r="BL6" s="139" t="s">
        <v>417</v>
      </c>
      <c r="BM6" s="139" t="s">
        <v>417</v>
      </c>
      <c r="BN6" s="163"/>
      <c r="BO6" s="160"/>
      <c r="BP6" s="139" t="s">
        <v>417</v>
      </c>
      <c r="BQ6" s="139" t="s">
        <v>417</v>
      </c>
      <c r="BR6" s="163"/>
      <c r="BS6" s="160"/>
      <c r="BT6" s="139" t="s">
        <v>417</v>
      </c>
      <c r="BU6" s="139" t="s">
        <v>417</v>
      </c>
      <c r="BV6" s="163"/>
      <c r="BW6" s="160"/>
      <c r="BX6" s="139" t="s">
        <v>417</v>
      </c>
      <c r="BY6" s="139" t="s">
        <v>417</v>
      </c>
      <c r="BZ6" s="163"/>
      <c r="CA6" s="160"/>
      <c r="CB6" s="139" t="s">
        <v>417</v>
      </c>
      <c r="CC6" s="139" t="s">
        <v>417</v>
      </c>
      <c r="CD6" s="163"/>
      <c r="CE6" s="160"/>
      <c r="CF6" s="139" t="s">
        <v>417</v>
      </c>
      <c r="CG6" s="139" t="s">
        <v>417</v>
      </c>
      <c r="CH6" s="163"/>
      <c r="CI6" s="160"/>
      <c r="CJ6" s="139" t="s">
        <v>417</v>
      </c>
      <c r="CK6" s="139" t="s">
        <v>417</v>
      </c>
      <c r="CL6" s="163"/>
      <c r="CM6" s="160"/>
      <c r="CN6" s="139" t="s">
        <v>417</v>
      </c>
      <c r="CO6" s="139" t="s">
        <v>417</v>
      </c>
      <c r="CP6" s="163"/>
      <c r="CQ6" s="160"/>
      <c r="CR6" s="139" t="s">
        <v>417</v>
      </c>
      <c r="CS6" s="139" t="s">
        <v>417</v>
      </c>
      <c r="CT6" s="163"/>
      <c r="CU6" s="160"/>
      <c r="CV6" s="139" t="s">
        <v>417</v>
      </c>
      <c r="CW6" s="139" t="s">
        <v>417</v>
      </c>
      <c r="CX6" s="163"/>
      <c r="CY6" s="160"/>
      <c r="CZ6" s="139" t="s">
        <v>417</v>
      </c>
      <c r="DA6" s="139" t="s">
        <v>417</v>
      </c>
      <c r="DB6" s="163"/>
      <c r="DC6" s="160"/>
      <c r="DD6" s="139" t="s">
        <v>417</v>
      </c>
      <c r="DE6" s="139" t="s">
        <v>417</v>
      </c>
      <c r="DF6" s="163"/>
      <c r="DG6" s="160"/>
      <c r="DH6" s="139" t="s">
        <v>417</v>
      </c>
      <c r="DI6" s="139" t="s">
        <v>417</v>
      </c>
      <c r="DJ6" s="163"/>
      <c r="DK6" s="160"/>
      <c r="DL6" s="139" t="s">
        <v>417</v>
      </c>
      <c r="DM6" s="139" t="s">
        <v>417</v>
      </c>
      <c r="DN6" s="163"/>
      <c r="DO6" s="160"/>
      <c r="DP6" s="139" t="s">
        <v>417</v>
      </c>
      <c r="DQ6" s="139" t="s">
        <v>417</v>
      </c>
      <c r="DR6" s="163"/>
      <c r="DS6" s="160"/>
      <c r="DT6" s="139" t="s">
        <v>417</v>
      </c>
      <c r="DU6" s="139" t="s">
        <v>417</v>
      </c>
    </row>
    <row r="7" spans="1:125" s="61" customFormat="1" ht="12" customHeight="1">
      <c r="A7" s="48" t="s">
        <v>418</v>
      </c>
      <c r="B7" s="63">
        <v>47000</v>
      </c>
      <c r="C7" s="48" t="s">
        <v>414</v>
      </c>
      <c r="D7" s="71">
        <f>SUM(D8:D19)</f>
        <v>4838967</v>
      </c>
      <c r="E7" s="71">
        <f>SUM(E8:E19)</f>
        <v>573727</v>
      </c>
      <c r="F7" s="49">
        <f>COUNTIF(F8:F19,"&lt;&gt;")</f>
        <v>12</v>
      </c>
      <c r="G7" s="49">
        <f>COUNTIF(G8:G19,"&lt;&gt;")</f>
        <v>12</v>
      </c>
      <c r="H7" s="71">
        <f>SUM(H8:H19)</f>
        <v>3039030</v>
      </c>
      <c r="I7" s="71">
        <f>SUM(I8:I19)</f>
        <v>257046</v>
      </c>
      <c r="J7" s="49">
        <f>COUNTIF(J8:J19,"&lt;&gt;")</f>
        <v>12</v>
      </c>
      <c r="K7" s="49">
        <f>COUNTIF(K8:K19,"&lt;&gt;")</f>
        <v>12</v>
      </c>
      <c r="L7" s="71">
        <f>SUM(L8:L19)</f>
        <v>1512198</v>
      </c>
      <c r="M7" s="71">
        <f>SUM(M8:M19)</f>
        <v>208595</v>
      </c>
      <c r="N7" s="49">
        <f>COUNTIF(N8:N19,"&lt;&gt;")</f>
        <v>4</v>
      </c>
      <c r="O7" s="49">
        <f>COUNTIF(O8:O19,"&lt;&gt;")</f>
        <v>4</v>
      </c>
      <c r="P7" s="71">
        <f>SUM(P8:P19)</f>
        <v>287739</v>
      </c>
      <c r="Q7" s="71">
        <f>SUM(Q8:Q19)</f>
        <v>85263</v>
      </c>
      <c r="R7" s="49">
        <f>COUNTIF(R8:R19,"&lt;&gt;")</f>
        <v>1</v>
      </c>
      <c r="S7" s="49">
        <f>COUNTIF(S8:S19,"&lt;&gt;")</f>
        <v>1</v>
      </c>
      <c r="T7" s="71">
        <f>SUM(T8:T19)</f>
        <v>0</v>
      </c>
      <c r="U7" s="71">
        <f>SUM(U8:U19)</f>
        <v>22823</v>
      </c>
      <c r="V7" s="49">
        <f>COUNTIF(V8:V19,"&lt;&gt;")</f>
        <v>0</v>
      </c>
      <c r="W7" s="49">
        <f>COUNTIF(W8:W19,"&lt;&gt;")</f>
        <v>0</v>
      </c>
      <c r="X7" s="71">
        <f>SUM(X8:X19)</f>
        <v>0</v>
      </c>
      <c r="Y7" s="71">
        <f>SUM(Y8:Y19)</f>
        <v>0</v>
      </c>
      <c r="Z7" s="49">
        <f>COUNTIF(Z8:Z19,"&lt;&gt;")</f>
        <v>0</v>
      </c>
      <c r="AA7" s="49">
        <f>COUNTIF(AA8:AA19,"&lt;&gt;")</f>
        <v>0</v>
      </c>
      <c r="AB7" s="71">
        <f>SUM(AB8:AB19)</f>
        <v>0</v>
      </c>
      <c r="AC7" s="71">
        <f>SUM(AC8:AC19)</f>
        <v>0</v>
      </c>
      <c r="AD7" s="49">
        <f>COUNTIF(AD8:AD19,"&lt;&gt;")</f>
        <v>0</v>
      </c>
      <c r="AE7" s="49">
        <f>COUNTIF(AE8:AE19,"&lt;&gt;")</f>
        <v>0</v>
      </c>
      <c r="AF7" s="71">
        <f>SUM(AF8:AF19)</f>
        <v>0</v>
      </c>
      <c r="AG7" s="71">
        <f>SUM(AG8:AG19)</f>
        <v>0</v>
      </c>
      <c r="AH7" s="49">
        <f>COUNTIF(AH8:AH19,"&lt;&gt;")</f>
        <v>0</v>
      </c>
      <c r="AI7" s="49">
        <f>COUNTIF(AI8:AI19,"&lt;&gt;")</f>
        <v>0</v>
      </c>
      <c r="AJ7" s="71">
        <f>SUM(AJ8:AJ19)</f>
        <v>0</v>
      </c>
      <c r="AK7" s="71">
        <f>SUM(AK8:AK19)</f>
        <v>0</v>
      </c>
      <c r="AL7" s="49">
        <f>COUNTIF(AL8:AL19,"&lt;&gt;")</f>
        <v>0</v>
      </c>
      <c r="AM7" s="49">
        <f>COUNTIF(AM8:AM19,"&lt;&gt;")</f>
        <v>0</v>
      </c>
      <c r="AN7" s="71">
        <f>SUM(AN8:AN19)</f>
        <v>0</v>
      </c>
      <c r="AO7" s="71">
        <f>SUM(AO8:AO19)</f>
        <v>0</v>
      </c>
      <c r="AP7" s="49">
        <f>COUNTIF(AP8:AP19,"&lt;&gt;")</f>
        <v>0</v>
      </c>
      <c r="AQ7" s="49">
        <f>COUNTIF(AQ8:AQ19,"&lt;&gt;")</f>
        <v>0</v>
      </c>
      <c r="AR7" s="71">
        <f>SUM(AR8:AR19)</f>
        <v>0</v>
      </c>
      <c r="AS7" s="71">
        <f>SUM(AS8:AS19)</f>
        <v>0</v>
      </c>
      <c r="AT7" s="49">
        <f>COUNTIF(AT8:AT19,"&lt;&gt;")</f>
        <v>0</v>
      </c>
      <c r="AU7" s="49">
        <f>COUNTIF(AU8:AU19,"&lt;&gt;")</f>
        <v>0</v>
      </c>
      <c r="AV7" s="71">
        <f>SUM(AV8:AV19)</f>
        <v>0</v>
      </c>
      <c r="AW7" s="71">
        <f>SUM(AW8:AW19)</f>
        <v>0</v>
      </c>
      <c r="AX7" s="49">
        <f>COUNTIF(AX8:AX19,"&lt;&gt;")</f>
        <v>0</v>
      </c>
      <c r="AY7" s="49">
        <f>COUNTIF(AY8:AY19,"&lt;&gt;")</f>
        <v>0</v>
      </c>
      <c r="AZ7" s="71">
        <f>SUM(AZ8:AZ19)</f>
        <v>0</v>
      </c>
      <c r="BA7" s="71">
        <f>SUM(BA8:BA19)</f>
        <v>0</v>
      </c>
      <c r="BB7" s="49">
        <f>COUNTIF(BB8:BB19,"&lt;&gt;")</f>
        <v>0</v>
      </c>
      <c r="BC7" s="49">
        <f>COUNTIF(BC8:BC19,"&lt;&gt;")</f>
        <v>0</v>
      </c>
      <c r="BD7" s="71">
        <f>SUM(BD8:BD19)</f>
        <v>0</v>
      </c>
      <c r="BE7" s="71">
        <f>SUM(BE8:BE19)</f>
        <v>0</v>
      </c>
      <c r="BF7" s="49">
        <f>COUNTIF(BF8:BF19,"&lt;&gt;")</f>
        <v>0</v>
      </c>
      <c r="BG7" s="49">
        <f>COUNTIF(BG8:BG19,"&lt;&gt;")</f>
        <v>0</v>
      </c>
      <c r="BH7" s="71">
        <f>SUM(BH8:BH19)</f>
        <v>0</v>
      </c>
      <c r="BI7" s="71">
        <f>SUM(BI8:BI19)</f>
        <v>0</v>
      </c>
      <c r="BJ7" s="49">
        <f>COUNTIF(BJ8:BJ19,"&lt;&gt;")</f>
        <v>0</v>
      </c>
      <c r="BK7" s="49">
        <f>COUNTIF(BK8:BK19,"&lt;&gt;")</f>
        <v>0</v>
      </c>
      <c r="BL7" s="71">
        <f>SUM(BL8:BL19)</f>
        <v>0</v>
      </c>
      <c r="BM7" s="71">
        <f>SUM(BM8:BM19)</f>
        <v>0</v>
      </c>
      <c r="BN7" s="49">
        <f>COUNTIF(BN8:BN19,"&lt;&gt;")</f>
        <v>0</v>
      </c>
      <c r="BO7" s="49">
        <f>COUNTIF(BO8:BO19,"&lt;&gt;")</f>
        <v>0</v>
      </c>
      <c r="BP7" s="71">
        <f>SUM(BP8:BP19)</f>
        <v>0</v>
      </c>
      <c r="BQ7" s="71">
        <f>SUM(BQ8:BQ19)</f>
        <v>0</v>
      </c>
      <c r="BR7" s="49">
        <f>COUNTIF(BR8:BR19,"&lt;&gt;")</f>
        <v>0</v>
      </c>
      <c r="BS7" s="49">
        <f>COUNTIF(BS8:BS19,"&lt;&gt;")</f>
        <v>0</v>
      </c>
      <c r="BT7" s="71">
        <f>SUM(BT8:BT19)</f>
        <v>0</v>
      </c>
      <c r="BU7" s="71">
        <f>SUM(BU8:BU19)</f>
        <v>0</v>
      </c>
      <c r="BV7" s="49">
        <f>COUNTIF(BV8:BV19,"&lt;&gt;")</f>
        <v>0</v>
      </c>
      <c r="BW7" s="49">
        <f>COUNTIF(BW8:BW19,"&lt;&gt;")</f>
        <v>0</v>
      </c>
      <c r="BX7" s="71">
        <f>SUM(BX8:BX19)</f>
        <v>0</v>
      </c>
      <c r="BY7" s="71">
        <f>SUM(BY8:BY19)</f>
        <v>0</v>
      </c>
      <c r="BZ7" s="49">
        <f>COUNTIF(BZ8:BZ19,"&lt;&gt;")</f>
        <v>0</v>
      </c>
      <c r="CA7" s="49">
        <f>COUNTIF(CA8:CA19,"&lt;&gt;")</f>
        <v>0</v>
      </c>
      <c r="CB7" s="71">
        <f>SUM(CB8:CB19)</f>
        <v>0</v>
      </c>
      <c r="CC7" s="71">
        <f>SUM(CC8:CC19)</f>
        <v>0</v>
      </c>
      <c r="CD7" s="49">
        <f>COUNTIF(CD8:CD19,"&lt;&gt;")</f>
        <v>0</v>
      </c>
      <c r="CE7" s="49">
        <f>COUNTIF(CE8:CE19,"&lt;&gt;")</f>
        <v>0</v>
      </c>
      <c r="CF7" s="71">
        <f>SUM(CF8:CF19)</f>
        <v>0</v>
      </c>
      <c r="CG7" s="71">
        <f>SUM(CG8:CG19)</f>
        <v>0</v>
      </c>
      <c r="CH7" s="49">
        <f>COUNTIF(CH8:CH19,"&lt;&gt;")</f>
        <v>0</v>
      </c>
      <c r="CI7" s="49">
        <f>COUNTIF(CI8:CI19,"&lt;&gt;")</f>
        <v>0</v>
      </c>
      <c r="CJ7" s="71">
        <f>SUM(CJ8:CJ19)</f>
        <v>0</v>
      </c>
      <c r="CK7" s="71">
        <f>SUM(CK8:CK19)</f>
        <v>0</v>
      </c>
      <c r="CL7" s="49">
        <f>COUNTIF(CL8:CL19,"&lt;&gt;")</f>
        <v>0</v>
      </c>
      <c r="CM7" s="49">
        <f>COUNTIF(CM8:CM19,"&lt;&gt;")</f>
        <v>0</v>
      </c>
      <c r="CN7" s="71">
        <f>SUM(CN8:CN19)</f>
        <v>0</v>
      </c>
      <c r="CO7" s="71">
        <f>SUM(CO8:CO19)</f>
        <v>0</v>
      </c>
      <c r="CP7" s="49">
        <f>COUNTIF(CP8:CP19,"&lt;&gt;")</f>
        <v>0</v>
      </c>
      <c r="CQ7" s="49">
        <f>COUNTIF(CQ8:CQ19,"&lt;&gt;")</f>
        <v>0</v>
      </c>
      <c r="CR7" s="71">
        <f>SUM(CR8:CR19)</f>
        <v>0</v>
      </c>
      <c r="CS7" s="71">
        <f>SUM(CS8:CS19)</f>
        <v>0</v>
      </c>
      <c r="CT7" s="49">
        <f>COUNTIF(CT8:CT19,"&lt;&gt;")</f>
        <v>0</v>
      </c>
      <c r="CU7" s="49">
        <f>COUNTIF(CU8:CU19,"&lt;&gt;")</f>
        <v>0</v>
      </c>
      <c r="CV7" s="71">
        <f>SUM(CV8:CV19)</f>
        <v>0</v>
      </c>
      <c r="CW7" s="71">
        <f>SUM(CW8:CW19)</f>
        <v>0</v>
      </c>
      <c r="CX7" s="49">
        <f>COUNTIF(CX8:CX19,"&lt;&gt;")</f>
        <v>0</v>
      </c>
      <c r="CY7" s="49">
        <f>COUNTIF(CY8:CY19,"&lt;&gt;")</f>
        <v>0</v>
      </c>
      <c r="CZ7" s="71">
        <f>SUM(CZ8:CZ19)</f>
        <v>0</v>
      </c>
      <c r="DA7" s="71">
        <f>SUM(DA8:DA19)</f>
        <v>0</v>
      </c>
      <c r="DB7" s="49">
        <f>COUNTIF(DB8:DB19,"&lt;&gt;")</f>
        <v>0</v>
      </c>
      <c r="DC7" s="49">
        <f>COUNTIF(DC8:DC19,"&lt;&gt;")</f>
        <v>0</v>
      </c>
      <c r="DD7" s="71">
        <f>SUM(DD8:DD19)</f>
        <v>0</v>
      </c>
      <c r="DE7" s="71">
        <f>SUM(DE8:DE19)</f>
        <v>0</v>
      </c>
      <c r="DF7" s="49">
        <f>COUNTIF(DF8:DF19,"&lt;&gt;")</f>
        <v>0</v>
      </c>
      <c r="DG7" s="49">
        <f>COUNTIF(DG8:DG19,"&lt;&gt;")</f>
        <v>0</v>
      </c>
      <c r="DH7" s="71">
        <f>SUM(DH8:DH19)</f>
        <v>0</v>
      </c>
      <c r="DI7" s="71">
        <f>SUM(DI8:DI19)</f>
        <v>0</v>
      </c>
      <c r="DJ7" s="49">
        <f>COUNTIF(DJ8:DJ19,"&lt;&gt;")</f>
        <v>0</v>
      </c>
      <c r="DK7" s="49">
        <f>COUNTIF(DK8:DK19,"&lt;&gt;")</f>
        <v>0</v>
      </c>
      <c r="DL7" s="71">
        <f>SUM(DL8:DL19)</f>
        <v>0</v>
      </c>
      <c r="DM7" s="71">
        <f>SUM(DM8:DM19)</f>
        <v>0</v>
      </c>
      <c r="DN7" s="49">
        <f>COUNTIF(DN8:DN19,"&lt;&gt;")</f>
        <v>0</v>
      </c>
      <c r="DO7" s="49">
        <f>COUNTIF(DO8:DO19,"&lt;&gt;")</f>
        <v>0</v>
      </c>
      <c r="DP7" s="71">
        <f>SUM(DP8:DP19)</f>
        <v>0</v>
      </c>
      <c r="DQ7" s="71">
        <f>SUM(DQ8:DQ19)</f>
        <v>0</v>
      </c>
      <c r="DR7" s="49">
        <f>COUNTIF(DR8:DR19,"&lt;&gt;")</f>
        <v>0</v>
      </c>
      <c r="DS7" s="49">
        <f>COUNTIF(DS8:DS19,"&lt;&gt;")</f>
        <v>0</v>
      </c>
      <c r="DT7" s="71">
        <f>SUM(DT8:DT19)</f>
        <v>0</v>
      </c>
      <c r="DU7" s="71">
        <f>SUM(DU8:DU19)</f>
        <v>0</v>
      </c>
    </row>
    <row r="8" spans="1:125" s="50" customFormat="1" ht="12" customHeight="1">
      <c r="A8" s="51" t="s">
        <v>418</v>
      </c>
      <c r="B8" s="64" t="s">
        <v>424</v>
      </c>
      <c r="C8" s="51" t="s">
        <v>589</v>
      </c>
      <c r="D8" s="73">
        <f aca="true" t="shared" si="0" ref="D8:D19">SUM(H8,L8,P8,T8,X8,AB8,AF8,AJ8,AN8,AR8,AV8,AZ8,BD8,BH8,BL8,BP8,BT8,BX8,CB8,CF8,CJ8,CN8,CR8,CV8,CZ8,DD8,DH8,DL8,DP8,DT8)</f>
        <v>963772</v>
      </c>
      <c r="E8" s="73">
        <f aca="true" t="shared" si="1" ref="E8:E19">SUM(I8,M8,Q8,U8,Y8,AC8,AG8,AK8,AO8,AS8,AW8,BA8,BE8,BI8,BM8,BQ8,BU8,BY8,CC8,CG8,CK8,CO8,CS8,CW8,DA8,DE8,DI8,DM8,DQ8,DU8)</f>
        <v>107512</v>
      </c>
      <c r="F8" s="66" t="s">
        <v>590</v>
      </c>
      <c r="G8" s="52" t="s">
        <v>591</v>
      </c>
      <c r="H8" s="73">
        <v>458748</v>
      </c>
      <c r="I8" s="73">
        <v>49864</v>
      </c>
      <c r="J8" s="66" t="s">
        <v>423</v>
      </c>
      <c r="K8" s="52" t="s">
        <v>592</v>
      </c>
      <c r="L8" s="73">
        <v>324319</v>
      </c>
      <c r="M8" s="73">
        <v>42537</v>
      </c>
      <c r="N8" s="66" t="s">
        <v>593</v>
      </c>
      <c r="O8" s="52" t="s">
        <v>594</v>
      </c>
      <c r="P8" s="73">
        <v>180705</v>
      </c>
      <c r="Q8" s="73">
        <v>15111</v>
      </c>
      <c r="R8" s="66"/>
      <c r="S8" s="52"/>
      <c r="T8" s="73">
        <v>0</v>
      </c>
      <c r="U8" s="73">
        <v>0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418</v>
      </c>
      <c r="B9" s="64" t="s">
        <v>461</v>
      </c>
      <c r="C9" s="51" t="s">
        <v>462</v>
      </c>
      <c r="D9" s="73">
        <f t="shared" si="0"/>
        <v>283097</v>
      </c>
      <c r="E9" s="73">
        <f t="shared" si="1"/>
        <v>124044</v>
      </c>
      <c r="F9" s="66" t="s">
        <v>595</v>
      </c>
      <c r="G9" s="52" t="s">
        <v>596</v>
      </c>
      <c r="H9" s="73">
        <v>44909</v>
      </c>
      <c r="I9" s="73">
        <v>12608</v>
      </c>
      <c r="J9" s="66" t="s">
        <v>525</v>
      </c>
      <c r="K9" s="52" t="s">
        <v>526</v>
      </c>
      <c r="L9" s="73">
        <v>163064</v>
      </c>
      <c r="M9" s="73">
        <v>54287</v>
      </c>
      <c r="N9" s="66" t="s">
        <v>527</v>
      </c>
      <c r="O9" s="52" t="s">
        <v>528</v>
      </c>
      <c r="P9" s="73">
        <v>75124</v>
      </c>
      <c r="Q9" s="73">
        <v>34326</v>
      </c>
      <c r="R9" s="66" t="s">
        <v>529</v>
      </c>
      <c r="S9" s="52" t="s">
        <v>530</v>
      </c>
      <c r="T9" s="73">
        <v>0</v>
      </c>
      <c r="U9" s="73">
        <v>22823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418</v>
      </c>
      <c r="B10" s="64" t="s">
        <v>597</v>
      </c>
      <c r="C10" s="51" t="s">
        <v>598</v>
      </c>
      <c r="D10" s="73">
        <f t="shared" si="0"/>
        <v>477674</v>
      </c>
      <c r="E10" s="73">
        <f t="shared" si="1"/>
        <v>89343</v>
      </c>
      <c r="F10" s="66" t="s">
        <v>599</v>
      </c>
      <c r="G10" s="52" t="s">
        <v>600</v>
      </c>
      <c r="H10" s="73">
        <v>240366</v>
      </c>
      <c r="I10" s="73">
        <v>44957</v>
      </c>
      <c r="J10" s="66" t="s">
        <v>601</v>
      </c>
      <c r="K10" s="52" t="s">
        <v>602</v>
      </c>
      <c r="L10" s="73">
        <v>237308</v>
      </c>
      <c r="M10" s="73">
        <v>44386</v>
      </c>
      <c r="N10" s="66"/>
      <c r="O10" s="52"/>
      <c r="P10" s="73">
        <v>0</v>
      </c>
      <c r="Q10" s="73">
        <v>0</v>
      </c>
      <c r="R10" s="66"/>
      <c r="S10" s="52"/>
      <c r="T10" s="73">
        <v>0</v>
      </c>
      <c r="U10" s="73">
        <v>0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418</v>
      </c>
      <c r="B11" s="64" t="s">
        <v>603</v>
      </c>
      <c r="C11" s="51" t="s">
        <v>604</v>
      </c>
      <c r="D11" s="73">
        <f t="shared" si="0"/>
        <v>156966</v>
      </c>
      <c r="E11" s="73">
        <f t="shared" si="1"/>
        <v>44416</v>
      </c>
      <c r="F11" s="66" t="s">
        <v>605</v>
      </c>
      <c r="G11" s="52" t="s">
        <v>606</v>
      </c>
      <c r="H11" s="73">
        <v>90245</v>
      </c>
      <c r="I11" s="73">
        <v>25537</v>
      </c>
      <c r="J11" s="66" t="s">
        <v>607</v>
      </c>
      <c r="K11" s="52" t="s">
        <v>608</v>
      </c>
      <c r="L11" s="73">
        <v>66721</v>
      </c>
      <c r="M11" s="73">
        <v>18879</v>
      </c>
      <c r="N11" s="66"/>
      <c r="O11" s="52"/>
      <c r="P11" s="73">
        <v>0</v>
      </c>
      <c r="Q11" s="73">
        <v>0</v>
      </c>
      <c r="R11" s="66"/>
      <c r="S11" s="52"/>
      <c r="T11" s="73">
        <v>0</v>
      </c>
      <c r="U11" s="73">
        <v>0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418</v>
      </c>
      <c r="B12" s="54" t="s">
        <v>463</v>
      </c>
      <c r="C12" s="53" t="s">
        <v>464</v>
      </c>
      <c r="D12" s="75">
        <f t="shared" si="0"/>
        <v>216431</v>
      </c>
      <c r="E12" s="75">
        <f t="shared" si="1"/>
        <v>23368</v>
      </c>
      <c r="F12" s="54" t="s">
        <v>595</v>
      </c>
      <c r="G12" s="53" t="s">
        <v>596</v>
      </c>
      <c r="H12" s="75">
        <v>114368</v>
      </c>
      <c r="I12" s="75">
        <v>13785</v>
      </c>
      <c r="J12" s="54" t="s">
        <v>548</v>
      </c>
      <c r="K12" s="53" t="s">
        <v>549</v>
      </c>
      <c r="L12" s="75">
        <v>102063</v>
      </c>
      <c r="M12" s="75">
        <v>9583</v>
      </c>
      <c r="N12" s="54"/>
      <c r="O12" s="53"/>
      <c r="P12" s="75">
        <v>0</v>
      </c>
      <c r="Q12" s="75">
        <v>0</v>
      </c>
      <c r="R12" s="54"/>
      <c r="S12" s="53"/>
      <c r="T12" s="75">
        <v>0</v>
      </c>
      <c r="U12" s="75">
        <v>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418</v>
      </c>
      <c r="B13" s="54" t="s">
        <v>521</v>
      </c>
      <c r="C13" s="53" t="s">
        <v>522</v>
      </c>
      <c r="D13" s="75">
        <f t="shared" si="0"/>
        <v>432862</v>
      </c>
      <c r="E13" s="75">
        <f t="shared" si="1"/>
        <v>69881</v>
      </c>
      <c r="F13" s="54" t="s">
        <v>519</v>
      </c>
      <c r="G13" s="53" t="s">
        <v>520</v>
      </c>
      <c r="H13" s="75">
        <v>207341</v>
      </c>
      <c r="I13" s="75">
        <v>33473</v>
      </c>
      <c r="J13" s="54" t="s">
        <v>523</v>
      </c>
      <c r="K13" s="53" t="s">
        <v>524</v>
      </c>
      <c r="L13" s="75">
        <v>225521</v>
      </c>
      <c r="M13" s="75">
        <v>36408</v>
      </c>
      <c r="N13" s="54"/>
      <c r="O13" s="53"/>
      <c r="P13" s="75">
        <v>0</v>
      </c>
      <c r="Q13" s="75">
        <v>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418</v>
      </c>
      <c r="B14" s="54" t="s">
        <v>609</v>
      </c>
      <c r="C14" s="53" t="s">
        <v>610</v>
      </c>
      <c r="D14" s="75">
        <f t="shared" si="0"/>
        <v>0</v>
      </c>
      <c r="E14" s="75">
        <f t="shared" si="1"/>
        <v>115163</v>
      </c>
      <c r="F14" s="54" t="s">
        <v>611</v>
      </c>
      <c r="G14" s="53" t="s">
        <v>612</v>
      </c>
      <c r="H14" s="75">
        <v>0</v>
      </c>
      <c r="I14" s="75">
        <v>76822</v>
      </c>
      <c r="J14" s="54" t="s">
        <v>613</v>
      </c>
      <c r="K14" s="53" t="s">
        <v>614</v>
      </c>
      <c r="L14" s="75">
        <v>0</v>
      </c>
      <c r="M14" s="75">
        <v>2515</v>
      </c>
      <c r="N14" s="54" t="s">
        <v>615</v>
      </c>
      <c r="O14" s="53" t="s">
        <v>616</v>
      </c>
      <c r="P14" s="75">
        <v>0</v>
      </c>
      <c r="Q14" s="75">
        <v>35826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  <row r="15" spans="1:125" s="50" customFormat="1" ht="12" customHeight="1">
      <c r="A15" s="53" t="s">
        <v>418</v>
      </c>
      <c r="B15" s="54" t="s">
        <v>617</v>
      </c>
      <c r="C15" s="53" t="s">
        <v>618</v>
      </c>
      <c r="D15" s="75">
        <f t="shared" si="0"/>
        <v>158929</v>
      </c>
      <c r="E15" s="75">
        <f t="shared" si="1"/>
        <v>0</v>
      </c>
      <c r="F15" s="54" t="s">
        <v>619</v>
      </c>
      <c r="G15" s="53" t="s">
        <v>620</v>
      </c>
      <c r="H15" s="75">
        <v>98057</v>
      </c>
      <c r="I15" s="75">
        <v>0</v>
      </c>
      <c r="J15" s="54" t="s">
        <v>621</v>
      </c>
      <c r="K15" s="53" t="s">
        <v>622</v>
      </c>
      <c r="L15" s="75">
        <v>60872</v>
      </c>
      <c r="M15" s="75">
        <v>0</v>
      </c>
      <c r="N15" s="54"/>
      <c r="O15" s="53"/>
      <c r="P15" s="75">
        <v>0</v>
      </c>
      <c r="Q15" s="75">
        <v>0</v>
      </c>
      <c r="R15" s="54"/>
      <c r="S15" s="53"/>
      <c r="T15" s="75">
        <v>0</v>
      </c>
      <c r="U15" s="75">
        <v>0</v>
      </c>
      <c r="V15" s="54"/>
      <c r="W15" s="53"/>
      <c r="X15" s="75">
        <v>0</v>
      </c>
      <c r="Y15" s="75">
        <v>0</v>
      </c>
      <c r="Z15" s="54"/>
      <c r="AA15" s="53"/>
      <c r="AB15" s="75">
        <v>0</v>
      </c>
      <c r="AC15" s="75">
        <v>0</v>
      </c>
      <c r="AD15" s="54"/>
      <c r="AE15" s="53"/>
      <c r="AF15" s="75">
        <v>0</v>
      </c>
      <c r="AG15" s="75">
        <v>0</v>
      </c>
      <c r="AH15" s="54"/>
      <c r="AI15" s="53"/>
      <c r="AJ15" s="75">
        <v>0</v>
      </c>
      <c r="AK15" s="75">
        <v>0</v>
      </c>
      <c r="AL15" s="54"/>
      <c r="AM15" s="53"/>
      <c r="AN15" s="75">
        <v>0</v>
      </c>
      <c r="AO15" s="75">
        <v>0</v>
      </c>
      <c r="AP15" s="54"/>
      <c r="AQ15" s="53"/>
      <c r="AR15" s="75">
        <v>0</v>
      </c>
      <c r="AS15" s="75">
        <v>0</v>
      </c>
      <c r="AT15" s="54"/>
      <c r="AU15" s="53"/>
      <c r="AV15" s="75">
        <v>0</v>
      </c>
      <c r="AW15" s="75">
        <v>0</v>
      </c>
      <c r="AX15" s="54"/>
      <c r="AY15" s="53"/>
      <c r="AZ15" s="75">
        <v>0</v>
      </c>
      <c r="BA15" s="75">
        <v>0</v>
      </c>
      <c r="BB15" s="54"/>
      <c r="BC15" s="53"/>
      <c r="BD15" s="75">
        <v>0</v>
      </c>
      <c r="BE15" s="75">
        <v>0</v>
      </c>
      <c r="BF15" s="54"/>
      <c r="BG15" s="53"/>
      <c r="BH15" s="75">
        <v>0</v>
      </c>
      <c r="BI15" s="75">
        <v>0</v>
      </c>
      <c r="BJ15" s="54"/>
      <c r="BK15" s="53"/>
      <c r="BL15" s="75">
        <v>0</v>
      </c>
      <c r="BM15" s="75">
        <v>0</v>
      </c>
      <c r="BN15" s="54"/>
      <c r="BO15" s="53"/>
      <c r="BP15" s="75">
        <v>0</v>
      </c>
      <c r="BQ15" s="75">
        <v>0</v>
      </c>
      <c r="BR15" s="54"/>
      <c r="BS15" s="53"/>
      <c r="BT15" s="75">
        <v>0</v>
      </c>
      <c r="BU15" s="75">
        <v>0</v>
      </c>
      <c r="BV15" s="54"/>
      <c r="BW15" s="53"/>
      <c r="BX15" s="75">
        <v>0</v>
      </c>
      <c r="BY15" s="75">
        <v>0</v>
      </c>
      <c r="BZ15" s="54"/>
      <c r="CA15" s="53"/>
      <c r="CB15" s="75">
        <v>0</v>
      </c>
      <c r="CC15" s="75">
        <v>0</v>
      </c>
      <c r="CD15" s="54"/>
      <c r="CE15" s="53"/>
      <c r="CF15" s="75">
        <v>0</v>
      </c>
      <c r="CG15" s="75">
        <v>0</v>
      </c>
      <c r="CH15" s="54"/>
      <c r="CI15" s="53"/>
      <c r="CJ15" s="75">
        <v>0</v>
      </c>
      <c r="CK15" s="75">
        <v>0</v>
      </c>
      <c r="CL15" s="54"/>
      <c r="CM15" s="53"/>
      <c r="CN15" s="75">
        <v>0</v>
      </c>
      <c r="CO15" s="75">
        <v>0</v>
      </c>
      <c r="CP15" s="54"/>
      <c r="CQ15" s="53"/>
      <c r="CR15" s="75">
        <v>0</v>
      </c>
      <c r="CS15" s="75">
        <v>0</v>
      </c>
      <c r="CT15" s="54"/>
      <c r="CU15" s="53"/>
      <c r="CV15" s="75">
        <v>0</v>
      </c>
      <c r="CW15" s="75">
        <v>0</v>
      </c>
      <c r="CX15" s="54"/>
      <c r="CY15" s="53"/>
      <c r="CZ15" s="75">
        <v>0</v>
      </c>
      <c r="DA15" s="75">
        <v>0</v>
      </c>
      <c r="DB15" s="54"/>
      <c r="DC15" s="53"/>
      <c r="DD15" s="75">
        <v>0</v>
      </c>
      <c r="DE15" s="75">
        <v>0</v>
      </c>
      <c r="DF15" s="54"/>
      <c r="DG15" s="53"/>
      <c r="DH15" s="75">
        <v>0</v>
      </c>
      <c r="DI15" s="75">
        <v>0</v>
      </c>
      <c r="DJ15" s="54"/>
      <c r="DK15" s="53"/>
      <c r="DL15" s="75">
        <v>0</v>
      </c>
      <c r="DM15" s="75">
        <v>0</v>
      </c>
      <c r="DN15" s="54"/>
      <c r="DO15" s="53"/>
      <c r="DP15" s="75">
        <v>0</v>
      </c>
      <c r="DQ15" s="75">
        <v>0</v>
      </c>
      <c r="DR15" s="54"/>
      <c r="DS15" s="53"/>
      <c r="DT15" s="75">
        <v>0</v>
      </c>
      <c r="DU15" s="75">
        <v>0</v>
      </c>
    </row>
    <row r="16" spans="1:125" s="50" customFormat="1" ht="12" customHeight="1">
      <c r="A16" s="53" t="s">
        <v>418</v>
      </c>
      <c r="B16" s="54" t="s">
        <v>467</v>
      </c>
      <c r="C16" s="53" t="s">
        <v>468</v>
      </c>
      <c r="D16" s="75">
        <f t="shared" si="0"/>
        <v>145708</v>
      </c>
      <c r="E16" s="75">
        <f t="shared" si="1"/>
        <v>0</v>
      </c>
      <c r="F16" s="54" t="s">
        <v>623</v>
      </c>
      <c r="G16" s="53" t="s">
        <v>624</v>
      </c>
      <c r="H16" s="75">
        <v>67172</v>
      </c>
      <c r="I16" s="75">
        <v>0</v>
      </c>
      <c r="J16" s="54" t="s">
        <v>625</v>
      </c>
      <c r="K16" s="53" t="s">
        <v>626</v>
      </c>
      <c r="L16" s="75">
        <v>46626</v>
      </c>
      <c r="M16" s="75">
        <v>0</v>
      </c>
      <c r="N16" s="54" t="s">
        <v>627</v>
      </c>
      <c r="O16" s="53" t="s">
        <v>628</v>
      </c>
      <c r="P16" s="75">
        <v>31910</v>
      </c>
      <c r="Q16" s="75">
        <v>0</v>
      </c>
      <c r="R16" s="54"/>
      <c r="S16" s="53"/>
      <c r="T16" s="75">
        <v>0</v>
      </c>
      <c r="U16" s="75">
        <v>0</v>
      </c>
      <c r="V16" s="54"/>
      <c r="W16" s="53"/>
      <c r="X16" s="75">
        <v>0</v>
      </c>
      <c r="Y16" s="75">
        <v>0</v>
      </c>
      <c r="Z16" s="54"/>
      <c r="AA16" s="53"/>
      <c r="AB16" s="75">
        <v>0</v>
      </c>
      <c r="AC16" s="75">
        <v>0</v>
      </c>
      <c r="AD16" s="54"/>
      <c r="AE16" s="53"/>
      <c r="AF16" s="75">
        <v>0</v>
      </c>
      <c r="AG16" s="75">
        <v>0</v>
      </c>
      <c r="AH16" s="54"/>
      <c r="AI16" s="53"/>
      <c r="AJ16" s="75">
        <v>0</v>
      </c>
      <c r="AK16" s="75">
        <v>0</v>
      </c>
      <c r="AL16" s="54"/>
      <c r="AM16" s="53"/>
      <c r="AN16" s="75">
        <v>0</v>
      </c>
      <c r="AO16" s="75">
        <v>0</v>
      </c>
      <c r="AP16" s="54"/>
      <c r="AQ16" s="53"/>
      <c r="AR16" s="75">
        <v>0</v>
      </c>
      <c r="AS16" s="75">
        <v>0</v>
      </c>
      <c r="AT16" s="54"/>
      <c r="AU16" s="53"/>
      <c r="AV16" s="75">
        <v>0</v>
      </c>
      <c r="AW16" s="75">
        <v>0</v>
      </c>
      <c r="AX16" s="54"/>
      <c r="AY16" s="53"/>
      <c r="AZ16" s="75">
        <v>0</v>
      </c>
      <c r="BA16" s="75">
        <v>0</v>
      </c>
      <c r="BB16" s="54"/>
      <c r="BC16" s="53"/>
      <c r="BD16" s="75">
        <v>0</v>
      </c>
      <c r="BE16" s="75">
        <v>0</v>
      </c>
      <c r="BF16" s="54"/>
      <c r="BG16" s="53"/>
      <c r="BH16" s="75">
        <v>0</v>
      </c>
      <c r="BI16" s="75">
        <v>0</v>
      </c>
      <c r="BJ16" s="54"/>
      <c r="BK16" s="53"/>
      <c r="BL16" s="75">
        <v>0</v>
      </c>
      <c r="BM16" s="75">
        <v>0</v>
      </c>
      <c r="BN16" s="54"/>
      <c r="BO16" s="53"/>
      <c r="BP16" s="75">
        <v>0</v>
      </c>
      <c r="BQ16" s="75">
        <v>0</v>
      </c>
      <c r="BR16" s="54"/>
      <c r="BS16" s="53"/>
      <c r="BT16" s="75">
        <v>0</v>
      </c>
      <c r="BU16" s="75">
        <v>0</v>
      </c>
      <c r="BV16" s="54"/>
      <c r="BW16" s="53"/>
      <c r="BX16" s="75">
        <v>0</v>
      </c>
      <c r="BY16" s="75">
        <v>0</v>
      </c>
      <c r="BZ16" s="54"/>
      <c r="CA16" s="53"/>
      <c r="CB16" s="75">
        <v>0</v>
      </c>
      <c r="CC16" s="75">
        <v>0</v>
      </c>
      <c r="CD16" s="54"/>
      <c r="CE16" s="53"/>
      <c r="CF16" s="75">
        <v>0</v>
      </c>
      <c r="CG16" s="75">
        <v>0</v>
      </c>
      <c r="CH16" s="54"/>
      <c r="CI16" s="53"/>
      <c r="CJ16" s="75">
        <v>0</v>
      </c>
      <c r="CK16" s="75">
        <v>0</v>
      </c>
      <c r="CL16" s="54"/>
      <c r="CM16" s="53"/>
      <c r="CN16" s="75">
        <v>0</v>
      </c>
      <c r="CO16" s="75">
        <v>0</v>
      </c>
      <c r="CP16" s="54"/>
      <c r="CQ16" s="53"/>
      <c r="CR16" s="75">
        <v>0</v>
      </c>
      <c r="CS16" s="75">
        <v>0</v>
      </c>
      <c r="CT16" s="54"/>
      <c r="CU16" s="53"/>
      <c r="CV16" s="75">
        <v>0</v>
      </c>
      <c r="CW16" s="75">
        <v>0</v>
      </c>
      <c r="CX16" s="54"/>
      <c r="CY16" s="53"/>
      <c r="CZ16" s="75">
        <v>0</v>
      </c>
      <c r="DA16" s="75">
        <v>0</v>
      </c>
      <c r="DB16" s="54"/>
      <c r="DC16" s="53"/>
      <c r="DD16" s="75">
        <v>0</v>
      </c>
      <c r="DE16" s="75">
        <v>0</v>
      </c>
      <c r="DF16" s="54"/>
      <c r="DG16" s="53"/>
      <c r="DH16" s="75">
        <v>0</v>
      </c>
      <c r="DI16" s="75">
        <v>0</v>
      </c>
      <c r="DJ16" s="54"/>
      <c r="DK16" s="53"/>
      <c r="DL16" s="75">
        <v>0</v>
      </c>
      <c r="DM16" s="75">
        <v>0</v>
      </c>
      <c r="DN16" s="54"/>
      <c r="DO16" s="53"/>
      <c r="DP16" s="75">
        <v>0</v>
      </c>
      <c r="DQ16" s="75">
        <v>0</v>
      </c>
      <c r="DR16" s="54"/>
      <c r="DS16" s="53"/>
      <c r="DT16" s="75">
        <v>0</v>
      </c>
      <c r="DU16" s="75">
        <v>0</v>
      </c>
    </row>
    <row r="17" spans="1:125" s="50" customFormat="1" ht="12" customHeight="1">
      <c r="A17" s="53" t="s">
        <v>629</v>
      </c>
      <c r="B17" s="54" t="s">
        <v>630</v>
      </c>
      <c r="C17" s="53" t="s">
        <v>631</v>
      </c>
      <c r="D17" s="75">
        <f t="shared" si="0"/>
        <v>292430</v>
      </c>
      <c r="E17" s="75">
        <f t="shared" si="1"/>
        <v>0</v>
      </c>
      <c r="F17" s="54" t="s">
        <v>615</v>
      </c>
      <c r="G17" s="53" t="s">
        <v>616</v>
      </c>
      <c r="H17" s="75">
        <v>197767</v>
      </c>
      <c r="I17" s="75">
        <v>0</v>
      </c>
      <c r="J17" s="54" t="s">
        <v>613</v>
      </c>
      <c r="K17" s="53" t="s">
        <v>614</v>
      </c>
      <c r="L17" s="75">
        <v>94663</v>
      </c>
      <c r="M17" s="75">
        <v>0</v>
      </c>
      <c r="N17" s="54"/>
      <c r="O17" s="53"/>
      <c r="P17" s="75">
        <v>0</v>
      </c>
      <c r="Q17" s="75">
        <v>0</v>
      </c>
      <c r="R17" s="54"/>
      <c r="S17" s="53"/>
      <c r="T17" s="75">
        <v>0</v>
      </c>
      <c r="U17" s="75">
        <v>0</v>
      </c>
      <c r="V17" s="54"/>
      <c r="W17" s="53"/>
      <c r="X17" s="75">
        <v>0</v>
      </c>
      <c r="Y17" s="75">
        <v>0</v>
      </c>
      <c r="Z17" s="54"/>
      <c r="AA17" s="53"/>
      <c r="AB17" s="75">
        <v>0</v>
      </c>
      <c r="AC17" s="75">
        <v>0</v>
      </c>
      <c r="AD17" s="54"/>
      <c r="AE17" s="53"/>
      <c r="AF17" s="75">
        <v>0</v>
      </c>
      <c r="AG17" s="75">
        <v>0</v>
      </c>
      <c r="AH17" s="54"/>
      <c r="AI17" s="53"/>
      <c r="AJ17" s="75">
        <v>0</v>
      </c>
      <c r="AK17" s="75">
        <v>0</v>
      </c>
      <c r="AL17" s="54"/>
      <c r="AM17" s="53"/>
      <c r="AN17" s="75">
        <v>0</v>
      </c>
      <c r="AO17" s="75">
        <v>0</v>
      </c>
      <c r="AP17" s="54"/>
      <c r="AQ17" s="53"/>
      <c r="AR17" s="75">
        <v>0</v>
      </c>
      <c r="AS17" s="75">
        <v>0</v>
      </c>
      <c r="AT17" s="54"/>
      <c r="AU17" s="53"/>
      <c r="AV17" s="75">
        <v>0</v>
      </c>
      <c r="AW17" s="75">
        <v>0</v>
      </c>
      <c r="AX17" s="54"/>
      <c r="AY17" s="53"/>
      <c r="AZ17" s="75">
        <v>0</v>
      </c>
      <c r="BA17" s="75">
        <v>0</v>
      </c>
      <c r="BB17" s="54"/>
      <c r="BC17" s="53"/>
      <c r="BD17" s="75">
        <v>0</v>
      </c>
      <c r="BE17" s="75">
        <v>0</v>
      </c>
      <c r="BF17" s="54"/>
      <c r="BG17" s="53"/>
      <c r="BH17" s="75">
        <v>0</v>
      </c>
      <c r="BI17" s="75">
        <v>0</v>
      </c>
      <c r="BJ17" s="54"/>
      <c r="BK17" s="53"/>
      <c r="BL17" s="75">
        <v>0</v>
      </c>
      <c r="BM17" s="75">
        <v>0</v>
      </c>
      <c r="BN17" s="54"/>
      <c r="BO17" s="53"/>
      <c r="BP17" s="75">
        <v>0</v>
      </c>
      <c r="BQ17" s="75">
        <v>0</v>
      </c>
      <c r="BR17" s="54"/>
      <c r="BS17" s="53"/>
      <c r="BT17" s="75">
        <v>0</v>
      </c>
      <c r="BU17" s="75">
        <v>0</v>
      </c>
      <c r="BV17" s="54"/>
      <c r="BW17" s="53"/>
      <c r="BX17" s="75">
        <v>0</v>
      </c>
      <c r="BY17" s="75">
        <v>0</v>
      </c>
      <c r="BZ17" s="54"/>
      <c r="CA17" s="53"/>
      <c r="CB17" s="75">
        <v>0</v>
      </c>
      <c r="CC17" s="75">
        <v>0</v>
      </c>
      <c r="CD17" s="54"/>
      <c r="CE17" s="53"/>
      <c r="CF17" s="75">
        <v>0</v>
      </c>
      <c r="CG17" s="75">
        <v>0</v>
      </c>
      <c r="CH17" s="54"/>
      <c r="CI17" s="53"/>
      <c r="CJ17" s="75">
        <v>0</v>
      </c>
      <c r="CK17" s="75">
        <v>0</v>
      </c>
      <c r="CL17" s="54"/>
      <c r="CM17" s="53"/>
      <c r="CN17" s="75">
        <v>0</v>
      </c>
      <c r="CO17" s="75">
        <v>0</v>
      </c>
      <c r="CP17" s="54"/>
      <c r="CQ17" s="53"/>
      <c r="CR17" s="75">
        <v>0</v>
      </c>
      <c r="CS17" s="75">
        <v>0</v>
      </c>
      <c r="CT17" s="54"/>
      <c r="CU17" s="53"/>
      <c r="CV17" s="75">
        <v>0</v>
      </c>
      <c r="CW17" s="75">
        <v>0</v>
      </c>
      <c r="CX17" s="54"/>
      <c r="CY17" s="53"/>
      <c r="CZ17" s="75">
        <v>0</v>
      </c>
      <c r="DA17" s="75">
        <v>0</v>
      </c>
      <c r="DB17" s="54"/>
      <c r="DC17" s="53"/>
      <c r="DD17" s="75">
        <v>0</v>
      </c>
      <c r="DE17" s="75">
        <v>0</v>
      </c>
      <c r="DF17" s="54"/>
      <c r="DG17" s="53"/>
      <c r="DH17" s="75">
        <v>0</v>
      </c>
      <c r="DI17" s="75">
        <v>0</v>
      </c>
      <c r="DJ17" s="54"/>
      <c r="DK17" s="53"/>
      <c r="DL17" s="75">
        <v>0</v>
      </c>
      <c r="DM17" s="75">
        <v>0</v>
      </c>
      <c r="DN17" s="54"/>
      <c r="DO17" s="53"/>
      <c r="DP17" s="75">
        <v>0</v>
      </c>
      <c r="DQ17" s="75">
        <v>0</v>
      </c>
      <c r="DR17" s="54"/>
      <c r="DS17" s="53"/>
      <c r="DT17" s="75">
        <v>0</v>
      </c>
      <c r="DU17" s="75">
        <v>0</v>
      </c>
    </row>
    <row r="18" spans="1:125" s="50" customFormat="1" ht="12" customHeight="1">
      <c r="A18" s="53" t="s">
        <v>418</v>
      </c>
      <c r="B18" s="54" t="s">
        <v>632</v>
      </c>
      <c r="C18" s="53" t="s">
        <v>633</v>
      </c>
      <c r="D18" s="75">
        <f t="shared" si="0"/>
        <v>951222</v>
      </c>
      <c r="E18" s="75">
        <f t="shared" si="1"/>
        <v>0</v>
      </c>
      <c r="F18" s="54" t="s">
        <v>611</v>
      </c>
      <c r="G18" s="53" t="s">
        <v>612</v>
      </c>
      <c r="H18" s="75">
        <v>825141</v>
      </c>
      <c r="I18" s="75">
        <v>0</v>
      </c>
      <c r="J18" s="54" t="s">
        <v>634</v>
      </c>
      <c r="K18" s="53" t="s">
        <v>635</v>
      </c>
      <c r="L18" s="75">
        <v>126081</v>
      </c>
      <c r="M18" s="75">
        <v>0</v>
      </c>
      <c r="N18" s="54"/>
      <c r="O18" s="53"/>
      <c r="P18" s="75">
        <v>0</v>
      </c>
      <c r="Q18" s="75">
        <v>0</v>
      </c>
      <c r="R18" s="54"/>
      <c r="S18" s="53"/>
      <c r="T18" s="75">
        <v>0</v>
      </c>
      <c r="U18" s="75">
        <v>0</v>
      </c>
      <c r="V18" s="54"/>
      <c r="W18" s="53"/>
      <c r="X18" s="75">
        <v>0</v>
      </c>
      <c r="Y18" s="75">
        <v>0</v>
      </c>
      <c r="Z18" s="54"/>
      <c r="AA18" s="53"/>
      <c r="AB18" s="75">
        <v>0</v>
      </c>
      <c r="AC18" s="75">
        <v>0</v>
      </c>
      <c r="AD18" s="54"/>
      <c r="AE18" s="53"/>
      <c r="AF18" s="75">
        <v>0</v>
      </c>
      <c r="AG18" s="75">
        <v>0</v>
      </c>
      <c r="AH18" s="54"/>
      <c r="AI18" s="53"/>
      <c r="AJ18" s="75">
        <v>0</v>
      </c>
      <c r="AK18" s="75">
        <v>0</v>
      </c>
      <c r="AL18" s="54"/>
      <c r="AM18" s="53"/>
      <c r="AN18" s="75">
        <v>0</v>
      </c>
      <c r="AO18" s="75">
        <v>0</v>
      </c>
      <c r="AP18" s="54"/>
      <c r="AQ18" s="53"/>
      <c r="AR18" s="75">
        <v>0</v>
      </c>
      <c r="AS18" s="75">
        <v>0</v>
      </c>
      <c r="AT18" s="54"/>
      <c r="AU18" s="53"/>
      <c r="AV18" s="75">
        <v>0</v>
      </c>
      <c r="AW18" s="75">
        <v>0</v>
      </c>
      <c r="AX18" s="54"/>
      <c r="AY18" s="53"/>
      <c r="AZ18" s="75">
        <v>0</v>
      </c>
      <c r="BA18" s="75">
        <v>0</v>
      </c>
      <c r="BB18" s="54"/>
      <c r="BC18" s="53"/>
      <c r="BD18" s="75">
        <v>0</v>
      </c>
      <c r="BE18" s="75">
        <v>0</v>
      </c>
      <c r="BF18" s="54"/>
      <c r="BG18" s="53"/>
      <c r="BH18" s="75">
        <v>0</v>
      </c>
      <c r="BI18" s="75">
        <v>0</v>
      </c>
      <c r="BJ18" s="54"/>
      <c r="BK18" s="53"/>
      <c r="BL18" s="75">
        <v>0</v>
      </c>
      <c r="BM18" s="75">
        <v>0</v>
      </c>
      <c r="BN18" s="54"/>
      <c r="BO18" s="53"/>
      <c r="BP18" s="75">
        <v>0</v>
      </c>
      <c r="BQ18" s="75">
        <v>0</v>
      </c>
      <c r="BR18" s="54"/>
      <c r="BS18" s="53"/>
      <c r="BT18" s="75">
        <v>0</v>
      </c>
      <c r="BU18" s="75">
        <v>0</v>
      </c>
      <c r="BV18" s="54"/>
      <c r="BW18" s="53"/>
      <c r="BX18" s="75">
        <v>0</v>
      </c>
      <c r="BY18" s="75">
        <v>0</v>
      </c>
      <c r="BZ18" s="54"/>
      <c r="CA18" s="53"/>
      <c r="CB18" s="75">
        <v>0</v>
      </c>
      <c r="CC18" s="75">
        <v>0</v>
      </c>
      <c r="CD18" s="54"/>
      <c r="CE18" s="53"/>
      <c r="CF18" s="75">
        <v>0</v>
      </c>
      <c r="CG18" s="75">
        <v>0</v>
      </c>
      <c r="CH18" s="54"/>
      <c r="CI18" s="53"/>
      <c r="CJ18" s="75">
        <v>0</v>
      </c>
      <c r="CK18" s="75">
        <v>0</v>
      </c>
      <c r="CL18" s="54"/>
      <c r="CM18" s="53"/>
      <c r="CN18" s="75">
        <v>0</v>
      </c>
      <c r="CO18" s="75">
        <v>0</v>
      </c>
      <c r="CP18" s="54"/>
      <c r="CQ18" s="53"/>
      <c r="CR18" s="75">
        <v>0</v>
      </c>
      <c r="CS18" s="75">
        <v>0</v>
      </c>
      <c r="CT18" s="54"/>
      <c r="CU18" s="53"/>
      <c r="CV18" s="75">
        <v>0</v>
      </c>
      <c r="CW18" s="75">
        <v>0</v>
      </c>
      <c r="CX18" s="54"/>
      <c r="CY18" s="53"/>
      <c r="CZ18" s="75">
        <v>0</v>
      </c>
      <c r="DA18" s="75">
        <v>0</v>
      </c>
      <c r="DB18" s="54"/>
      <c r="DC18" s="53"/>
      <c r="DD18" s="75">
        <v>0</v>
      </c>
      <c r="DE18" s="75">
        <v>0</v>
      </c>
      <c r="DF18" s="54"/>
      <c r="DG18" s="53"/>
      <c r="DH18" s="75">
        <v>0</v>
      </c>
      <c r="DI18" s="75">
        <v>0</v>
      </c>
      <c r="DJ18" s="54"/>
      <c r="DK18" s="53"/>
      <c r="DL18" s="75">
        <v>0</v>
      </c>
      <c r="DM18" s="75">
        <v>0</v>
      </c>
      <c r="DN18" s="54"/>
      <c r="DO18" s="53"/>
      <c r="DP18" s="75">
        <v>0</v>
      </c>
      <c r="DQ18" s="75">
        <v>0</v>
      </c>
      <c r="DR18" s="54"/>
      <c r="DS18" s="53"/>
      <c r="DT18" s="75">
        <v>0</v>
      </c>
      <c r="DU18" s="75">
        <v>0</v>
      </c>
    </row>
    <row r="19" spans="1:125" s="50" customFormat="1" ht="12" customHeight="1">
      <c r="A19" s="53" t="s">
        <v>418</v>
      </c>
      <c r="B19" s="54" t="s">
        <v>421</v>
      </c>
      <c r="C19" s="53" t="s">
        <v>422</v>
      </c>
      <c r="D19" s="75">
        <f t="shared" si="0"/>
        <v>759876</v>
      </c>
      <c r="E19" s="75">
        <f t="shared" si="1"/>
        <v>0</v>
      </c>
      <c r="F19" s="54" t="s">
        <v>419</v>
      </c>
      <c r="G19" s="53" t="s">
        <v>420</v>
      </c>
      <c r="H19" s="75">
        <v>694916</v>
      </c>
      <c r="I19" s="75">
        <v>0</v>
      </c>
      <c r="J19" s="54" t="s">
        <v>529</v>
      </c>
      <c r="K19" s="53" t="s">
        <v>530</v>
      </c>
      <c r="L19" s="75">
        <v>64960</v>
      </c>
      <c r="M19" s="75">
        <v>0</v>
      </c>
      <c r="N19" s="54"/>
      <c r="O19" s="53"/>
      <c r="P19" s="75">
        <v>0</v>
      </c>
      <c r="Q19" s="75">
        <v>0</v>
      </c>
      <c r="R19" s="54"/>
      <c r="S19" s="53"/>
      <c r="T19" s="75">
        <v>0</v>
      </c>
      <c r="U19" s="75">
        <v>0</v>
      </c>
      <c r="V19" s="54"/>
      <c r="W19" s="53"/>
      <c r="X19" s="75">
        <v>0</v>
      </c>
      <c r="Y19" s="75">
        <v>0</v>
      </c>
      <c r="Z19" s="54"/>
      <c r="AA19" s="53"/>
      <c r="AB19" s="75">
        <v>0</v>
      </c>
      <c r="AC19" s="75">
        <v>0</v>
      </c>
      <c r="AD19" s="54"/>
      <c r="AE19" s="53"/>
      <c r="AF19" s="75">
        <v>0</v>
      </c>
      <c r="AG19" s="75">
        <v>0</v>
      </c>
      <c r="AH19" s="54"/>
      <c r="AI19" s="53"/>
      <c r="AJ19" s="75">
        <v>0</v>
      </c>
      <c r="AK19" s="75">
        <v>0</v>
      </c>
      <c r="AL19" s="54"/>
      <c r="AM19" s="53"/>
      <c r="AN19" s="75">
        <v>0</v>
      </c>
      <c r="AO19" s="75">
        <v>0</v>
      </c>
      <c r="AP19" s="54"/>
      <c r="AQ19" s="53"/>
      <c r="AR19" s="75">
        <v>0</v>
      </c>
      <c r="AS19" s="75">
        <v>0</v>
      </c>
      <c r="AT19" s="54"/>
      <c r="AU19" s="53"/>
      <c r="AV19" s="75">
        <v>0</v>
      </c>
      <c r="AW19" s="75">
        <v>0</v>
      </c>
      <c r="AX19" s="54"/>
      <c r="AY19" s="53"/>
      <c r="AZ19" s="75">
        <v>0</v>
      </c>
      <c r="BA19" s="75">
        <v>0</v>
      </c>
      <c r="BB19" s="54"/>
      <c r="BC19" s="53"/>
      <c r="BD19" s="75">
        <v>0</v>
      </c>
      <c r="BE19" s="75">
        <v>0</v>
      </c>
      <c r="BF19" s="54"/>
      <c r="BG19" s="53"/>
      <c r="BH19" s="75">
        <v>0</v>
      </c>
      <c r="BI19" s="75">
        <v>0</v>
      </c>
      <c r="BJ19" s="54"/>
      <c r="BK19" s="53"/>
      <c r="BL19" s="75">
        <v>0</v>
      </c>
      <c r="BM19" s="75">
        <v>0</v>
      </c>
      <c r="BN19" s="54"/>
      <c r="BO19" s="53"/>
      <c r="BP19" s="75">
        <v>0</v>
      </c>
      <c r="BQ19" s="75">
        <v>0</v>
      </c>
      <c r="BR19" s="54"/>
      <c r="BS19" s="53"/>
      <c r="BT19" s="75">
        <v>0</v>
      </c>
      <c r="BU19" s="75">
        <v>0</v>
      </c>
      <c r="BV19" s="54"/>
      <c r="BW19" s="53"/>
      <c r="BX19" s="75">
        <v>0</v>
      </c>
      <c r="BY19" s="75">
        <v>0</v>
      </c>
      <c r="BZ19" s="54"/>
      <c r="CA19" s="53"/>
      <c r="CB19" s="75">
        <v>0</v>
      </c>
      <c r="CC19" s="75">
        <v>0</v>
      </c>
      <c r="CD19" s="54"/>
      <c r="CE19" s="53"/>
      <c r="CF19" s="75">
        <v>0</v>
      </c>
      <c r="CG19" s="75">
        <v>0</v>
      </c>
      <c r="CH19" s="54"/>
      <c r="CI19" s="53"/>
      <c r="CJ19" s="75">
        <v>0</v>
      </c>
      <c r="CK19" s="75">
        <v>0</v>
      </c>
      <c r="CL19" s="54"/>
      <c r="CM19" s="53"/>
      <c r="CN19" s="75">
        <v>0</v>
      </c>
      <c r="CO19" s="75">
        <v>0</v>
      </c>
      <c r="CP19" s="54"/>
      <c r="CQ19" s="53"/>
      <c r="CR19" s="75">
        <v>0</v>
      </c>
      <c r="CS19" s="75">
        <v>0</v>
      </c>
      <c r="CT19" s="54"/>
      <c r="CU19" s="53"/>
      <c r="CV19" s="75">
        <v>0</v>
      </c>
      <c r="CW19" s="75">
        <v>0</v>
      </c>
      <c r="CX19" s="54"/>
      <c r="CY19" s="53"/>
      <c r="CZ19" s="75">
        <v>0</v>
      </c>
      <c r="DA19" s="75">
        <v>0</v>
      </c>
      <c r="DB19" s="54"/>
      <c r="DC19" s="53"/>
      <c r="DD19" s="75">
        <v>0</v>
      </c>
      <c r="DE19" s="75">
        <v>0</v>
      </c>
      <c r="DF19" s="54"/>
      <c r="DG19" s="53"/>
      <c r="DH19" s="75">
        <v>0</v>
      </c>
      <c r="DI19" s="75">
        <v>0</v>
      </c>
      <c r="DJ19" s="54"/>
      <c r="DK19" s="53"/>
      <c r="DL19" s="75">
        <v>0</v>
      </c>
      <c r="DM19" s="75">
        <v>0</v>
      </c>
      <c r="DN19" s="54"/>
      <c r="DO19" s="53"/>
      <c r="DP19" s="75">
        <v>0</v>
      </c>
      <c r="DQ19" s="75">
        <v>0</v>
      </c>
      <c r="DR19" s="54"/>
      <c r="DS19" s="53"/>
      <c r="DT19" s="75">
        <v>0</v>
      </c>
      <c r="DU19" s="75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636</v>
      </c>
      <c r="D2" s="25" t="s">
        <v>121</v>
      </c>
      <c r="E2" s="141" t="s">
        <v>637</v>
      </c>
      <c r="F2" s="3"/>
      <c r="G2" s="3"/>
      <c r="H2" s="3"/>
      <c r="I2" s="3"/>
      <c r="J2" s="3"/>
      <c r="K2" s="3"/>
      <c r="L2" s="3" t="str">
        <f>LEFT(D2,2)</f>
        <v>47</v>
      </c>
      <c r="M2" s="3" t="str">
        <f>IF(L2&lt;&gt;"",VLOOKUP(L2,$AK$6:$AL$52,2,FALSE),"-")</f>
        <v>沖縄県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60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1" t="s">
        <v>638</v>
      </c>
      <c r="C6" s="188"/>
      <c r="D6" s="189"/>
      <c r="E6" s="13" t="s">
        <v>69</v>
      </c>
      <c r="F6" s="14" t="s">
        <v>71</v>
      </c>
      <c r="H6" s="168" t="s">
        <v>639</v>
      </c>
      <c r="I6" s="190"/>
      <c r="J6" s="190"/>
      <c r="K6" s="181"/>
      <c r="L6" s="13" t="s">
        <v>69</v>
      </c>
      <c r="M6" s="13" t="s">
        <v>71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640</v>
      </c>
      <c r="AL6" s="28" t="s">
        <v>7</v>
      </c>
    </row>
    <row r="7" spans="2:38" ht="19.5" customHeight="1">
      <c r="B7" s="186" t="s">
        <v>93</v>
      </c>
      <c r="C7" s="191"/>
      <c r="D7" s="191"/>
      <c r="E7" s="17">
        <f aca="true" t="shared" si="0" ref="E7:E12">AF7</f>
        <v>656103</v>
      </c>
      <c r="F7" s="17">
        <f aca="true" t="shared" si="1" ref="F7:F12">AF14</f>
        <v>2057</v>
      </c>
      <c r="H7" s="174" t="s">
        <v>411</v>
      </c>
      <c r="I7" s="174" t="s">
        <v>641</v>
      </c>
      <c r="J7" s="168" t="s">
        <v>99</v>
      </c>
      <c r="K7" s="170"/>
      <c r="L7" s="17">
        <f aca="true" t="shared" si="2" ref="L7:L12">AF21</f>
        <v>0</v>
      </c>
      <c r="M7" s="17">
        <f aca="true" t="shared" si="3" ref="M7:M12">AF42</f>
        <v>0</v>
      </c>
      <c r="AC7" s="15" t="s">
        <v>93</v>
      </c>
      <c r="AD7" s="41" t="s">
        <v>642</v>
      </c>
      <c r="AE7" s="40" t="s">
        <v>643</v>
      </c>
      <c r="AF7" s="36">
        <f aca="true" ca="1" t="shared" si="4" ref="AF7:AF38">IF(AF$2=0,INDIRECT("'"&amp;AD7&amp;"'!"&amp;AE7&amp;$AI$2),0)</f>
        <v>656103</v>
      </c>
      <c r="AG7" s="40"/>
      <c r="AH7" s="142" t="str">
        <f>+'廃棄物事業経費（歳入）'!B7</f>
        <v>47000</v>
      </c>
      <c r="AI7" s="2">
        <v>7</v>
      </c>
      <c r="AK7" s="26" t="s">
        <v>644</v>
      </c>
      <c r="AL7" s="28" t="s">
        <v>8</v>
      </c>
    </row>
    <row r="8" spans="2:38" ht="19.5" customHeight="1">
      <c r="B8" s="186" t="s">
        <v>645</v>
      </c>
      <c r="C8" s="191"/>
      <c r="D8" s="191"/>
      <c r="E8" s="17">
        <f t="shared" si="0"/>
        <v>43466</v>
      </c>
      <c r="F8" s="17">
        <f t="shared" si="1"/>
        <v>0</v>
      </c>
      <c r="H8" s="177"/>
      <c r="I8" s="177"/>
      <c r="J8" s="168" t="s">
        <v>101</v>
      </c>
      <c r="K8" s="181"/>
      <c r="L8" s="17">
        <f t="shared" si="2"/>
        <v>544128</v>
      </c>
      <c r="M8" s="17">
        <f t="shared" si="3"/>
        <v>296587</v>
      </c>
      <c r="AC8" s="15" t="s">
        <v>645</v>
      </c>
      <c r="AD8" s="41" t="s">
        <v>642</v>
      </c>
      <c r="AE8" s="40" t="s">
        <v>646</v>
      </c>
      <c r="AF8" s="36">
        <f ca="1" t="shared" si="4"/>
        <v>43466</v>
      </c>
      <c r="AG8" s="40"/>
      <c r="AH8" s="142" t="str">
        <f>+'廃棄物事業経費（歳入）'!B8</f>
        <v>47201</v>
      </c>
      <c r="AI8" s="2">
        <v>8</v>
      </c>
      <c r="AK8" s="26" t="s">
        <v>647</v>
      </c>
      <c r="AL8" s="28" t="s">
        <v>9</v>
      </c>
    </row>
    <row r="9" spans="2:38" ht="19.5" customHeight="1">
      <c r="B9" s="186" t="s">
        <v>96</v>
      </c>
      <c r="C9" s="191"/>
      <c r="D9" s="191"/>
      <c r="E9" s="17">
        <f t="shared" si="0"/>
        <v>604500</v>
      </c>
      <c r="F9" s="17">
        <f t="shared" si="1"/>
        <v>229740</v>
      </c>
      <c r="H9" s="177"/>
      <c r="I9" s="177"/>
      <c r="J9" s="168" t="s">
        <v>103</v>
      </c>
      <c r="K9" s="170"/>
      <c r="L9" s="17">
        <f t="shared" si="2"/>
        <v>66470</v>
      </c>
      <c r="M9" s="17">
        <f t="shared" si="3"/>
        <v>0</v>
      </c>
      <c r="AC9" s="15" t="s">
        <v>96</v>
      </c>
      <c r="AD9" s="41" t="s">
        <v>642</v>
      </c>
      <c r="AE9" s="40" t="s">
        <v>648</v>
      </c>
      <c r="AF9" s="36">
        <f ca="1" t="shared" si="4"/>
        <v>604500</v>
      </c>
      <c r="AG9" s="40"/>
      <c r="AH9" s="142" t="str">
        <f>+'廃棄物事業経費（歳入）'!B9</f>
        <v>47205</v>
      </c>
      <c r="AI9" s="2">
        <v>9</v>
      </c>
      <c r="AK9" s="26" t="s">
        <v>649</v>
      </c>
      <c r="AL9" s="28" t="s">
        <v>10</v>
      </c>
    </row>
    <row r="10" spans="2:38" ht="19.5" customHeight="1">
      <c r="B10" s="186" t="s">
        <v>650</v>
      </c>
      <c r="C10" s="191"/>
      <c r="D10" s="191"/>
      <c r="E10" s="17">
        <f t="shared" si="0"/>
        <v>2277166</v>
      </c>
      <c r="F10" s="17">
        <f t="shared" si="1"/>
        <v>107911</v>
      </c>
      <c r="H10" s="177"/>
      <c r="I10" s="178"/>
      <c r="J10" s="168" t="s">
        <v>1</v>
      </c>
      <c r="K10" s="170"/>
      <c r="L10" s="17">
        <f t="shared" si="2"/>
        <v>672326</v>
      </c>
      <c r="M10" s="17">
        <f t="shared" si="3"/>
        <v>16004</v>
      </c>
      <c r="AC10" s="15" t="s">
        <v>650</v>
      </c>
      <c r="AD10" s="41" t="s">
        <v>642</v>
      </c>
      <c r="AE10" s="40" t="s">
        <v>651</v>
      </c>
      <c r="AF10" s="36">
        <f ca="1" t="shared" si="4"/>
        <v>2277166</v>
      </c>
      <c r="AG10" s="40"/>
      <c r="AH10" s="142" t="str">
        <f>+'廃棄物事業経費（歳入）'!B10</f>
        <v>47207</v>
      </c>
      <c r="AI10" s="2">
        <v>10</v>
      </c>
      <c r="AK10" s="26" t="s">
        <v>652</v>
      </c>
      <c r="AL10" s="28" t="s">
        <v>11</v>
      </c>
    </row>
    <row r="11" spans="2:38" ht="19.5" customHeight="1">
      <c r="B11" s="186" t="s">
        <v>653</v>
      </c>
      <c r="C11" s="191"/>
      <c r="D11" s="191"/>
      <c r="E11" s="17">
        <f t="shared" si="0"/>
        <v>4838967</v>
      </c>
      <c r="F11" s="17">
        <f t="shared" si="1"/>
        <v>573727</v>
      </c>
      <c r="H11" s="177"/>
      <c r="I11" s="192" t="s">
        <v>84</v>
      </c>
      <c r="J11" s="192"/>
      <c r="K11" s="192"/>
      <c r="L11" s="17">
        <f t="shared" si="2"/>
        <v>37744</v>
      </c>
      <c r="M11" s="17">
        <f t="shared" si="3"/>
        <v>0</v>
      </c>
      <c r="AC11" s="15" t="s">
        <v>653</v>
      </c>
      <c r="AD11" s="41" t="s">
        <v>642</v>
      </c>
      <c r="AE11" s="40" t="s">
        <v>654</v>
      </c>
      <c r="AF11" s="36">
        <f ca="1" t="shared" si="4"/>
        <v>4838967</v>
      </c>
      <c r="AG11" s="40"/>
      <c r="AH11" s="142" t="str">
        <f>+'廃棄物事業経費（歳入）'!B11</f>
        <v>47208</v>
      </c>
      <c r="AI11" s="2">
        <v>11</v>
      </c>
      <c r="AK11" s="26" t="s">
        <v>655</v>
      </c>
      <c r="AL11" s="28" t="s">
        <v>12</v>
      </c>
    </row>
    <row r="12" spans="2:38" ht="19.5" customHeight="1">
      <c r="B12" s="186" t="s">
        <v>1</v>
      </c>
      <c r="C12" s="191"/>
      <c r="D12" s="191"/>
      <c r="E12" s="17">
        <f t="shared" si="0"/>
        <v>367341</v>
      </c>
      <c r="F12" s="17">
        <f t="shared" si="1"/>
        <v>65674</v>
      </c>
      <c r="H12" s="177"/>
      <c r="I12" s="192" t="s">
        <v>656</v>
      </c>
      <c r="J12" s="192"/>
      <c r="K12" s="192"/>
      <c r="L12" s="17">
        <f t="shared" si="2"/>
        <v>40326</v>
      </c>
      <c r="M12" s="17">
        <f t="shared" si="3"/>
        <v>53973</v>
      </c>
      <c r="AC12" s="15" t="s">
        <v>1</v>
      </c>
      <c r="AD12" s="41" t="s">
        <v>642</v>
      </c>
      <c r="AE12" s="40" t="s">
        <v>657</v>
      </c>
      <c r="AF12" s="36">
        <f ca="1" t="shared" si="4"/>
        <v>367341</v>
      </c>
      <c r="AG12" s="40"/>
      <c r="AH12" s="142" t="str">
        <f>+'廃棄物事業経費（歳入）'!B12</f>
        <v>47209</v>
      </c>
      <c r="AI12" s="2">
        <v>12</v>
      </c>
      <c r="AK12" s="26" t="s">
        <v>658</v>
      </c>
      <c r="AL12" s="28" t="s">
        <v>13</v>
      </c>
    </row>
    <row r="13" spans="2:38" ht="19.5" customHeight="1">
      <c r="B13" s="182" t="s">
        <v>659</v>
      </c>
      <c r="C13" s="193"/>
      <c r="D13" s="193"/>
      <c r="E13" s="18">
        <f>SUM(E7:E12)</f>
        <v>8787543</v>
      </c>
      <c r="F13" s="18">
        <f>SUM(F7:F12)</f>
        <v>979109</v>
      </c>
      <c r="H13" s="177"/>
      <c r="I13" s="171" t="s">
        <v>415</v>
      </c>
      <c r="J13" s="172"/>
      <c r="K13" s="173"/>
      <c r="L13" s="19">
        <f>SUM(L7:L12)</f>
        <v>1360994</v>
      </c>
      <c r="M13" s="19">
        <f>SUM(M7:M12)</f>
        <v>366564</v>
      </c>
      <c r="AC13" s="15" t="s">
        <v>81</v>
      </c>
      <c r="AD13" s="41" t="s">
        <v>642</v>
      </c>
      <c r="AE13" s="40" t="s">
        <v>660</v>
      </c>
      <c r="AF13" s="36">
        <f ca="1" t="shared" si="4"/>
        <v>11508886</v>
      </c>
      <c r="AG13" s="40"/>
      <c r="AH13" s="142" t="str">
        <f>+'廃棄物事業経費（歳入）'!B13</f>
        <v>47210</v>
      </c>
      <c r="AI13" s="2">
        <v>13</v>
      </c>
      <c r="AK13" s="26" t="s">
        <v>661</v>
      </c>
      <c r="AL13" s="28" t="s">
        <v>14</v>
      </c>
    </row>
    <row r="14" spans="2:38" ht="19.5" customHeight="1">
      <c r="B14" s="20"/>
      <c r="C14" s="184" t="s">
        <v>662</v>
      </c>
      <c r="D14" s="185"/>
      <c r="E14" s="22">
        <f>E13-E11</f>
        <v>3948576</v>
      </c>
      <c r="F14" s="22">
        <f>F13-F11</f>
        <v>405382</v>
      </c>
      <c r="H14" s="178"/>
      <c r="I14" s="20"/>
      <c r="J14" s="24"/>
      <c r="K14" s="21" t="s">
        <v>662</v>
      </c>
      <c r="L14" s="23">
        <f>L13-L12</f>
        <v>1320668</v>
      </c>
      <c r="M14" s="23">
        <f>M13-M12</f>
        <v>312591</v>
      </c>
      <c r="AC14" s="15" t="s">
        <v>93</v>
      </c>
      <c r="AD14" s="41" t="s">
        <v>642</v>
      </c>
      <c r="AE14" s="40" t="s">
        <v>663</v>
      </c>
      <c r="AF14" s="36">
        <f ca="1" t="shared" si="4"/>
        <v>2057</v>
      </c>
      <c r="AG14" s="40"/>
      <c r="AH14" s="142" t="str">
        <f>+'廃棄物事業経費（歳入）'!B14</f>
        <v>47211</v>
      </c>
      <c r="AI14" s="2">
        <v>14</v>
      </c>
      <c r="AK14" s="26" t="s">
        <v>664</v>
      </c>
      <c r="AL14" s="28" t="s">
        <v>15</v>
      </c>
    </row>
    <row r="15" spans="2:38" ht="19.5" customHeight="1">
      <c r="B15" s="186" t="s">
        <v>81</v>
      </c>
      <c r="C15" s="191"/>
      <c r="D15" s="191"/>
      <c r="E15" s="17">
        <f>AF13</f>
        <v>11508886</v>
      </c>
      <c r="F15" s="17">
        <f>AF20</f>
        <v>869704</v>
      </c>
      <c r="H15" s="174" t="s">
        <v>665</v>
      </c>
      <c r="I15" s="174" t="s">
        <v>666</v>
      </c>
      <c r="J15" s="16" t="s">
        <v>105</v>
      </c>
      <c r="K15" s="27"/>
      <c r="L15" s="17">
        <f aca="true" t="shared" si="5" ref="L15:L28">AF27</f>
        <v>1490072</v>
      </c>
      <c r="M15" s="17">
        <f aca="true" t="shared" si="6" ref="M15:M28">AF48</f>
        <v>155173</v>
      </c>
      <c r="AC15" s="15" t="s">
        <v>645</v>
      </c>
      <c r="AD15" s="41" t="s">
        <v>642</v>
      </c>
      <c r="AE15" s="40" t="s">
        <v>667</v>
      </c>
      <c r="AF15" s="36">
        <f ca="1" t="shared" si="4"/>
        <v>0</v>
      </c>
      <c r="AG15" s="40"/>
      <c r="AH15" s="142" t="str">
        <f>+'廃棄物事業経費（歳入）'!B15</f>
        <v>47212</v>
      </c>
      <c r="AI15" s="2">
        <v>15</v>
      </c>
      <c r="AK15" s="26" t="s">
        <v>668</v>
      </c>
      <c r="AL15" s="28" t="s">
        <v>16</v>
      </c>
    </row>
    <row r="16" spans="2:38" ht="19.5" customHeight="1">
      <c r="B16" s="182" t="s">
        <v>2</v>
      </c>
      <c r="C16" s="183"/>
      <c r="D16" s="183"/>
      <c r="E16" s="18">
        <f>SUM(E13,E15)</f>
        <v>20296429</v>
      </c>
      <c r="F16" s="18">
        <f>SUM(F13,F15)</f>
        <v>1848813</v>
      </c>
      <c r="H16" s="175"/>
      <c r="I16" s="177"/>
      <c r="J16" s="177" t="s">
        <v>669</v>
      </c>
      <c r="K16" s="13" t="s">
        <v>107</v>
      </c>
      <c r="L16" s="17">
        <f t="shared" si="5"/>
        <v>651289</v>
      </c>
      <c r="M16" s="17">
        <f t="shared" si="6"/>
        <v>1124</v>
      </c>
      <c r="AC16" s="15" t="s">
        <v>96</v>
      </c>
      <c r="AD16" s="41" t="s">
        <v>642</v>
      </c>
      <c r="AE16" s="40" t="s">
        <v>670</v>
      </c>
      <c r="AF16" s="36">
        <f ca="1" t="shared" si="4"/>
        <v>229740</v>
      </c>
      <c r="AG16" s="40"/>
      <c r="AH16" s="142" t="str">
        <f>+'廃棄物事業経費（歳入）'!B16</f>
        <v>47213</v>
      </c>
      <c r="AI16" s="2">
        <v>16</v>
      </c>
      <c r="AK16" s="26" t="s">
        <v>671</v>
      </c>
      <c r="AL16" s="28" t="s">
        <v>17</v>
      </c>
    </row>
    <row r="17" spans="2:38" ht="19.5" customHeight="1">
      <c r="B17" s="20"/>
      <c r="C17" s="184" t="s">
        <v>662</v>
      </c>
      <c r="D17" s="185"/>
      <c r="E17" s="22">
        <f>SUM(E14:E15)</f>
        <v>15457462</v>
      </c>
      <c r="F17" s="22">
        <f>SUM(F14:F15)</f>
        <v>1275086</v>
      </c>
      <c r="H17" s="175"/>
      <c r="I17" s="177"/>
      <c r="J17" s="177"/>
      <c r="K17" s="13" t="s">
        <v>109</v>
      </c>
      <c r="L17" s="17">
        <f t="shared" si="5"/>
        <v>865149</v>
      </c>
      <c r="M17" s="17">
        <f t="shared" si="6"/>
        <v>23101</v>
      </c>
      <c r="AC17" s="15" t="s">
        <v>650</v>
      </c>
      <c r="AD17" s="41" t="s">
        <v>642</v>
      </c>
      <c r="AE17" s="40" t="s">
        <v>672</v>
      </c>
      <c r="AF17" s="36">
        <f ca="1" t="shared" si="4"/>
        <v>107911</v>
      </c>
      <c r="AG17" s="40"/>
      <c r="AH17" s="142" t="str">
        <f>+'廃棄物事業経費（歳入）'!B17</f>
        <v>47214</v>
      </c>
      <c r="AI17" s="2">
        <v>17</v>
      </c>
      <c r="AK17" s="26" t="s">
        <v>673</v>
      </c>
      <c r="AL17" s="28" t="s">
        <v>18</v>
      </c>
    </row>
    <row r="18" spans="8:38" ht="19.5" customHeight="1">
      <c r="H18" s="175"/>
      <c r="I18" s="178"/>
      <c r="J18" s="178"/>
      <c r="K18" s="13" t="s">
        <v>111</v>
      </c>
      <c r="L18" s="17">
        <f t="shared" si="5"/>
        <v>54222</v>
      </c>
      <c r="M18" s="17">
        <f t="shared" si="6"/>
        <v>0</v>
      </c>
      <c r="AC18" s="15" t="s">
        <v>653</v>
      </c>
      <c r="AD18" s="41" t="s">
        <v>642</v>
      </c>
      <c r="AE18" s="40" t="s">
        <v>674</v>
      </c>
      <c r="AF18" s="36">
        <f ca="1" t="shared" si="4"/>
        <v>573727</v>
      </c>
      <c r="AG18" s="40"/>
      <c r="AH18" s="142" t="str">
        <f>+'廃棄物事業経費（歳入）'!B18</f>
        <v>47215</v>
      </c>
      <c r="AI18" s="2">
        <v>18</v>
      </c>
      <c r="AK18" s="26" t="s">
        <v>675</v>
      </c>
      <c r="AL18" s="28" t="s">
        <v>19</v>
      </c>
    </row>
    <row r="19" spans="8:38" ht="19.5" customHeight="1">
      <c r="H19" s="175"/>
      <c r="I19" s="174" t="s">
        <v>676</v>
      </c>
      <c r="J19" s="168" t="s">
        <v>113</v>
      </c>
      <c r="K19" s="170"/>
      <c r="L19" s="17">
        <f t="shared" si="5"/>
        <v>234631</v>
      </c>
      <c r="M19" s="17">
        <f t="shared" si="6"/>
        <v>0</v>
      </c>
      <c r="AC19" s="15" t="s">
        <v>1</v>
      </c>
      <c r="AD19" s="41" t="s">
        <v>642</v>
      </c>
      <c r="AE19" s="40" t="s">
        <v>677</v>
      </c>
      <c r="AF19" s="36">
        <f ca="1" t="shared" si="4"/>
        <v>65674</v>
      </c>
      <c r="AG19" s="40"/>
      <c r="AH19" s="142" t="str">
        <f>+'廃棄物事業経費（歳入）'!B19</f>
        <v>47301</v>
      </c>
      <c r="AI19" s="2">
        <v>19</v>
      </c>
      <c r="AK19" s="26" t="s">
        <v>678</v>
      </c>
      <c r="AL19" s="28" t="s">
        <v>20</v>
      </c>
    </row>
    <row r="20" spans="2:38" ht="19.5" customHeight="1">
      <c r="B20" s="186" t="s">
        <v>679</v>
      </c>
      <c r="C20" s="187"/>
      <c r="D20" s="187"/>
      <c r="E20" s="29">
        <f>E11</f>
        <v>4838967</v>
      </c>
      <c r="F20" s="29">
        <f>F11</f>
        <v>573727</v>
      </c>
      <c r="H20" s="175"/>
      <c r="I20" s="177"/>
      <c r="J20" s="168" t="s">
        <v>115</v>
      </c>
      <c r="K20" s="170"/>
      <c r="L20" s="17">
        <f t="shared" si="5"/>
        <v>3662268</v>
      </c>
      <c r="M20" s="17">
        <f t="shared" si="6"/>
        <v>269807</v>
      </c>
      <c r="AC20" s="15" t="s">
        <v>81</v>
      </c>
      <c r="AD20" s="41" t="s">
        <v>642</v>
      </c>
      <c r="AE20" s="40" t="s">
        <v>680</v>
      </c>
      <c r="AF20" s="36">
        <f ca="1" t="shared" si="4"/>
        <v>869704</v>
      </c>
      <c r="AG20" s="40"/>
      <c r="AH20" s="142" t="str">
        <f>+'廃棄物事業経費（歳入）'!B20</f>
        <v>47302</v>
      </c>
      <c r="AI20" s="2">
        <v>20</v>
      </c>
      <c r="AK20" s="26" t="s">
        <v>681</v>
      </c>
      <c r="AL20" s="28" t="s">
        <v>21</v>
      </c>
    </row>
    <row r="21" spans="2:38" ht="19.5" customHeight="1">
      <c r="B21" s="186" t="s">
        <v>682</v>
      </c>
      <c r="C21" s="186"/>
      <c r="D21" s="186"/>
      <c r="E21" s="29">
        <f>L12+L27</f>
        <v>4838967</v>
      </c>
      <c r="F21" s="29">
        <f>M12+M27</f>
        <v>573727</v>
      </c>
      <c r="H21" s="175"/>
      <c r="I21" s="178"/>
      <c r="J21" s="168" t="s">
        <v>117</v>
      </c>
      <c r="K21" s="170"/>
      <c r="L21" s="17">
        <f t="shared" si="5"/>
        <v>181483</v>
      </c>
      <c r="M21" s="17">
        <f t="shared" si="6"/>
        <v>0</v>
      </c>
      <c r="AB21" s="28" t="s">
        <v>69</v>
      </c>
      <c r="AC21" s="15" t="s">
        <v>683</v>
      </c>
      <c r="AD21" s="41" t="s">
        <v>684</v>
      </c>
      <c r="AE21" s="40" t="s">
        <v>643</v>
      </c>
      <c r="AF21" s="36">
        <f ca="1" t="shared" si="4"/>
        <v>0</v>
      </c>
      <c r="AG21" s="40"/>
      <c r="AH21" s="142" t="str">
        <f>+'廃棄物事業経費（歳入）'!B21</f>
        <v>47303</v>
      </c>
      <c r="AI21" s="2">
        <v>21</v>
      </c>
      <c r="AK21" s="26" t="s">
        <v>685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5"/>
      <c r="I22" s="168" t="s">
        <v>89</v>
      </c>
      <c r="J22" s="169"/>
      <c r="K22" s="170"/>
      <c r="L22" s="17">
        <f t="shared" si="5"/>
        <v>21376</v>
      </c>
      <c r="M22" s="17">
        <f t="shared" si="6"/>
        <v>3200</v>
      </c>
      <c r="AB22" s="28" t="s">
        <v>69</v>
      </c>
      <c r="AC22" s="15" t="s">
        <v>686</v>
      </c>
      <c r="AD22" s="41" t="s">
        <v>684</v>
      </c>
      <c r="AE22" s="40" t="s">
        <v>646</v>
      </c>
      <c r="AF22" s="36">
        <f ca="1" t="shared" si="4"/>
        <v>544128</v>
      </c>
      <c r="AH22" s="142" t="str">
        <f>+'廃棄物事業経費（歳入）'!B22</f>
        <v>47306</v>
      </c>
      <c r="AI22" s="2">
        <v>22</v>
      </c>
      <c r="AK22" s="26" t="s">
        <v>687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5"/>
      <c r="I23" s="174" t="s">
        <v>688</v>
      </c>
      <c r="J23" s="171" t="s">
        <v>113</v>
      </c>
      <c r="K23" s="173"/>
      <c r="L23" s="17">
        <f t="shared" si="5"/>
        <v>2958290</v>
      </c>
      <c r="M23" s="17">
        <f t="shared" si="6"/>
        <v>435</v>
      </c>
      <c r="AB23" s="28" t="s">
        <v>69</v>
      </c>
      <c r="AC23" s="1" t="s">
        <v>689</v>
      </c>
      <c r="AD23" s="41" t="s">
        <v>684</v>
      </c>
      <c r="AE23" s="35" t="s">
        <v>648</v>
      </c>
      <c r="AF23" s="36">
        <f ca="1" t="shared" si="4"/>
        <v>66470</v>
      </c>
      <c r="AH23" s="142" t="str">
        <f>+'廃棄物事業経費（歳入）'!B23</f>
        <v>47308</v>
      </c>
      <c r="AI23" s="2">
        <v>23</v>
      </c>
      <c r="AK23" s="26" t="s">
        <v>690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5"/>
      <c r="I24" s="177"/>
      <c r="J24" s="168" t="s">
        <v>115</v>
      </c>
      <c r="K24" s="170"/>
      <c r="L24" s="17">
        <f t="shared" si="5"/>
        <v>2201033</v>
      </c>
      <c r="M24" s="17">
        <f t="shared" si="6"/>
        <v>348659</v>
      </c>
      <c r="AB24" s="28" t="s">
        <v>69</v>
      </c>
      <c r="AC24" s="15" t="s">
        <v>1</v>
      </c>
      <c r="AD24" s="41" t="s">
        <v>684</v>
      </c>
      <c r="AE24" s="40" t="s">
        <v>651</v>
      </c>
      <c r="AF24" s="36">
        <f ca="1" t="shared" si="4"/>
        <v>672326</v>
      </c>
      <c r="AH24" s="142" t="str">
        <f>+'廃棄物事業経費（歳入）'!B24</f>
        <v>47311</v>
      </c>
      <c r="AI24" s="2">
        <v>24</v>
      </c>
      <c r="AK24" s="26" t="s">
        <v>691</v>
      </c>
      <c r="AL24" s="28" t="s">
        <v>25</v>
      </c>
    </row>
    <row r="25" spans="8:38" ht="19.5" customHeight="1">
      <c r="H25" s="175"/>
      <c r="I25" s="177"/>
      <c r="J25" s="168" t="s">
        <v>117</v>
      </c>
      <c r="K25" s="170"/>
      <c r="L25" s="17">
        <f t="shared" si="5"/>
        <v>424958</v>
      </c>
      <c r="M25" s="17">
        <f t="shared" si="6"/>
        <v>47879</v>
      </c>
      <c r="AB25" s="28" t="s">
        <v>69</v>
      </c>
      <c r="AC25" s="15" t="s">
        <v>84</v>
      </c>
      <c r="AD25" s="41" t="s">
        <v>684</v>
      </c>
      <c r="AE25" s="40" t="s">
        <v>654</v>
      </c>
      <c r="AF25" s="36">
        <f ca="1" t="shared" si="4"/>
        <v>37744</v>
      </c>
      <c r="AH25" s="142" t="str">
        <f>+'廃棄物事業経費（歳入）'!B25</f>
        <v>47313</v>
      </c>
      <c r="AI25" s="2">
        <v>25</v>
      </c>
      <c r="AK25" s="26" t="s">
        <v>692</v>
      </c>
      <c r="AL25" s="28" t="s">
        <v>26</v>
      </c>
    </row>
    <row r="26" spans="8:38" ht="19.5" customHeight="1">
      <c r="H26" s="175"/>
      <c r="I26" s="178"/>
      <c r="J26" s="179" t="s">
        <v>1</v>
      </c>
      <c r="K26" s="180"/>
      <c r="L26" s="17">
        <f t="shared" si="5"/>
        <v>272786</v>
      </c>
      <c r="M26" s="17">
        <f t="shared" si="6"/>
        <v>38856</v>
      </c>
      <c r="AB26" s="28" t="s">
        <v>69</v>
      </c>
      <c r="AC26" s="1" t="s">
        <v>656</v>
      </c>
      <c r="AD26" s="41" t="s">
        <v>684</v>
      </c>
      <c r="AE26" s="35" t="s">
        <v>657</v>
      </c>
      <c r="AF26" s="36">
        <f ca="1" t="shared" si="4"/>
        <v>40326</v>
      </c>
      <c r="AH26" s="142" t="str">
        <f>+'廃棄物事業経費（歳入）'!B26</f>
        <v>47314</v>
      </c>
      <c r="AI26" s="2">
        <v>26</v>
      </c>
      <c r="AK26" s="26" t="s">
        <v>693</v>
      </c>
      <c r="AL26" s="28" t="s">
        <v>27</v>
      </c>
    </row>
    <row r="27" spans="8:38" ht="19.5" customHeight="1">
      <c r="H27" s="175"/>
      <c r="I27" s="168" t="s">
        <v>656</v>
      </c>
      <c r="J27" s="169"/>
      <c r="K27" s="170"/>
      <c r="L27" s="17">
        <f t="shared" si="5"/>
        <v>4798641</v>
      </c>
      <c r="M27" s="17">
        <f t="shared" si="6"/>
        <v>519754</v>
      </c>
      <c r="AB27" s="28" t="s">
        <v>69</v>
      </c>
      <c r="AC27" s="1" t="s">
        <v>694</v>
      </c>
      <c r="AD27" s="41" t="s">
        <v>684</v>
      </c>
      <c r="AE27" s="35" t="s">
        <v>695</v>
      </c>
      <c r="AF27" s="36">
        <f ca="1" t="shared" si="4"/>
        <v>1490072</v>
      </c>
      <c r="AH27" s="142" t="str">
        <f>+'廃棄物事業経費（歳入）'!B27</f>
        <v>47315</v>
      </c>
      <c r="AI27" s="2">
        <v>27</v>
      </c>
      <c r="AK27" s="26" t="s">
        <v>696</v>
      </c>
      <c r="AL27" s="28" t="s">
        <v>28</v>
      </c>
    </row>
    <row r="28" spans="8:38" ht="19.5" customHeight="1">
      <c r="H28" s="175"/>
      <c r="I28" s="168" t="s">
        <v>43</v>
      </c>
      <c r="J28" s="169"/>
      <c r="K28" s="170"/>
      <c r="L28" s="17">
        <f t="shared" si="5"/>
        <v>8122</v>
      </c>
      <c r="M28" s="17">
        <f t="shared" si="6"/>
        <v>10</v>
      </c>
      <c r="AB28" s="28" t="s">
        <v>69</v>
      </c>
      <c r="AC28" s="1" t="s">
        <v>697</v>
      </c>
      <c r="AD28" s="41" t="s">
        <v>684</v>
      </c>
      <c r="AE28" s="35" t="s">
        <v>663</v>
      </c>
      <c r="AF28" s="36">
        <f ca="1" t="shared" si="4"/>
        <v>651289</v>
      </c>
      <c r="AH28" s="142" t="str">
        <f>+'廃棄物事業経費（歳入）'!B28</f>
        <v>47324</v>
      </c>
      <c r="AI28" s="2">
        <v>28</v>
      </c>
      <c r="AK28" s="26" t="s">
        <v>698</v>
      </c>
      <c r="AL28" s="28" t="s">
        <v>29</v>
      </c>
    </row>
    <row r="29" spans="8:38" ht="19.5" customHeight="1">
      <c r="H29" s="175"/>
      <c r="I29" s="171" t="s">
        <v>415</v>
      </c>
      <c r="J29" s="172"/>
      <c r="K29" s="173"/>
      <c r="L29" s="19">
        <f>SUM(L15:L28)</f>
        <v>17824320</v>
      </c>
      <c r="M29" s="19">
        <f>SUM(M15:M28)</f>
        <v>1407998</v>
      </c>
      <c r="AB29" s="28" t="s">
        <v>69</v>
      </c>
      <c r="AC29" s="1" t="s">
        <v>699</v>
      </c>
      <c r="AD29" s="41" t="s">
        <v>684</v>
      </c>
      <c r="AE29" s="35" t="s">
        <v>667</v>
      </c>
      <c r="AF29" s="36">
        <f ca="1" t="shared" si="4"/>
        <v>865149</v>
      </c>
      <c r="AH29" s="142" t="str">
        <f>+'廃棄物事業経費（歳入）'!B29</f>
        <v>47325</v>
      </c>
      <c r="AI29" s="2">
        <v>29</v>
      </c>
      <c r="AK29" s="26" t="s">
        <v>700</v>
      </c>
      <c r="AL29" s="28" t="s">
        <v>30</v>
      </c>
    </row>
    <row r="30" spans="8:38" ht="19.5" customHeight="1">
      <c r="H30" s="176"/>
      <c r="I30" s="20"/>
      <c r="J30" s="24"/>
      <c r="K30" s="21" t="s">
        <v>662</v>
      </c>
      <c r="L30" s="23">
        <f>L29-L27</f>
        <v>13025679</v>
      </c>
      <c r="M30" s="23">
        <f>M29-M27</f>
        <v>888244</v>
      </c>
      <c r="AB30" s="28" t="s">
        <v>69</v>
      </c>
      <c r="AC30" s="1" t="s">
        <v>701</v>
      </c>
      <c r="AD30" s="41" t="s">
        <v>684</v>
      </c>
      <c r="AE30" s="35" t="s">
        <v>670</v>
      </c>
      <c r="AF30" s="36">
        <f ca="1" t="shared" si="4"/>
        <v>54222</v>
      </c>
      <c r="AH30" s="142" t="str">
        <f>+'廃棄物事業経費（歳入）'!B30</f>
        <v>47326</v>
      </c>
      <c r="AI30" s="2">
        <v>30</v>
      </c>
      <c r="AK30" s="26" t="s">
        <v>702</v>
      </c>
      <c r="AL30" s="28" t="s">
        <v>31</v>
      </c>
    </row>
    <row r="31" spans="8:38" ht="19.5" customHeight="1">
      <c r="H31" s="168" t="s">
        <v>1</v>
      </c>
      <c r="I31" s="169"/>
      <c r="J31" s="169"/>
      <c r="K31" s="170"/>
      <c r="L31" s="17">
        <f>AF41</f>
        <v>1111115</v>
      </c>
      <c r="M31" s="17">
        <f>AF62</f>
        <v>74251</v>
      </c>
      <c r="AB31" s="28" t="s">
        <v>69</v>
      </c>
      <c r="AC31" s="1" t="s">
        <v>703</v>
      </c>
      <c r="AD31" s="41" t="s">
        <v>684</v>
      </c>
      <c r="AE31" s="35" t="s">
        <v>674</v>
      </c>
      <c r="AF31" s="36">
        <f ca="1" t="shared" si="4"/>
        <v>234631</v>
      </c>
      <c r="AH31" s="142" t="str">
        <f>+'廃棄物事業経費（歳入）'!B31</f>
        <v>47327</v>
      </c>
      <c r="AI31" s="2">
        <v>31</v>
      </c>
      <c r="AK31" s="26" t="s">
        <v>704</v>
      </c>
      <c r="AL31" s="28" t="s">
        <v>32</v>
      </c>
    </row>
    <row r="32" spans="8:38" ht="19.5" customHeight="1">
      <c r="H32" s="171" t="s">
        <v>2</v>
      </c>
      <c r="I32" s="172"/>
      <c r="J32" s="172"/>
      <c r="K32" s="173"/>
      <c r="L32" s="19">
        <f>SUM(L13,L29,L31)</f>
        <v>20296429</v>
      </c>
      <c r="M32" s="19">
        <f>SUM(M13,M29,M31)</f>
        <v>1848813</v>
      </c>
      <c r="AB32" s="28" t="s">
        <v>69</v>
      </c>
      <c r="AC32" s="1" t="s">
        <v>705</v>
      </c>
      <c r="AD32" s="41" t="s">
        <v>684</v>
      </c>
      <c r="AE32" s="35" t="s">
        <v>677</v>
      </c>
      <c r="AF32" s="36">
        <f ca="1" t="shared" si="4"/>
        <v>3662268</v>
      </c>
      <c r="AH32" s="142" t="str">
        <f>+'廃棄物事業経費（歳入）'!B32</f>
        <v>47328</v>
      </c>
      <c r="AI32" s="2">
        <v>32</v>
      </c>
      <c r="AK32" s="26" t="s">
        <v>706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662</v>
      </c>
      <c r="L33" s="23">
        <f>SUM(L14,L30,L31)</f>
        <v>15457462</v>
      </c>
      <c r="M33" s="23">
        <f>SUM(M14,M30,M31)</f>
        <v>1275086</v>
      </c>
      <c r="AB33" s="28" t="s">
        <v>69</v>
      </c>
      <c r="AC33" s="1" t="s">
        <v>707</v>
      </c>
      <c r="AD33" s="41" t="s">
        <v>684</v>
      </c>
      <c r="AE33" s="35" t="s">
        <v>680</v>
      </c>
      <c r="AF33" s="36">
        <f ca="1" t="shared" si="4"/>
        <v>181483</v>
      </c>
      <c r="AH33" s="142" t="str">
        <f>+'廃棄物事業経費（歳入）'!B33</f>
        <v>47329</v>
      </c>
      <c r="AI33" s="2">
        <v>33</v>
      </c>
      <c r="AK33" s="26" t="s">
        <v>708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69</v>
      </c>
      <c r="AC34" s="15" t="s">
        <v>89</v>
      </c>
      <c r="AD34" s="41" t="s">
        <v>684</v>
      </c>
      <c r="AE34" s="35" t="s">
        <v>709</v>
      </c>
      <c r="AF34" s="36">
        <f ca="1" t="shared" si="4"/>
        <v>21376</v>
      </c>
      <c r="AH34" s="142" t="str">
        <f>+'廃棄物事業経費（歳入）'!B34</f>
        <v>47348</v>
      </c>
      <c r="AI34" s="2">
        <v>34</v>
      </c>
      <c r="AK34" s="26" t="s">
        <v>710</v>
      </c>
      <c r="AL34" s="28" t="s">
        <v>35</v>
      </c>
    </row>
    <row r="35" spans="28:38" ht="14.25" hidden="1">
      <c r="AB35" s="28" t="s">
        <v>69</v>
      </c>
      <c r="AC35" s="1" t="s">
        <v>711</v>
      </c>
      <c r="AD35" s="41" t="s">
        <v>684</v>
      </c>
      <c r="AE35" s="35" t="s">
        <v>712</v>
      </c>
      <c r="AF35" s="36">
        <f ca="1" t="shared" si="4"/>
        <v>2958290</v>
      </c>
      <c r="AH35" s="142" t="str">
        <f>+'廃棄物事業経費（歳入）'!B35</f>
        <v>47350</v>
      </c>
      <c r="AI35" s="2">
        <v>35</v>
      </c>
      <c r="AK35" s="128" t="s">
        <v>713</v>
      </c>
      <c r="AL35" s="28" t="s">
        <v>44</v>
      </c>
    </row>
    <row r="36" spans="28:38" ht="14.25" hidden="1">
      <c r="AB36" s="28" t="s">
        <v>69</v>
      </c>
      <c r="AC36" s="1" t="s">
        <v>714</v>
      </c>
      <c r="AD36" s="41" t="s">
        <v>684</v>
      </c>
      <c r="AE36" s="35" t="s">
        <v>715</v>
      </c>
      <c r="AF36" s="36">
        <f ca="1" t="shared" si="4"/>
        <v>2201033</v>
      </c>
      <c r="AH36" s="142" t="str">
        <f>+'廃棄物事業経費（歳入）'!B36</f>
        <v>47353</v>
      </c>
      <c r="AI36" s="2">
        <v>36</v>
      </c>
      <c r="AK36" s="128" t="s">
        <v>716</v>
      </c>
      <c r="AL36" s="28" t="s">
        <v>45</v>
      </c>
    </row>
    <row r="37" spans="28:38" ht="14.25" hidden="1">
      <c r="AB37" s="28" t="s">
        <v>69</v>
      </c>
      <c r="AC37" s="1" t="s">
        <v>717</v>
      </c>
      <c r="AD37" s="41" t="s">
        <v>684</v>
      </c>
      <c r="AE37" s="35" t="s">
        <v>718</v>
      </c>
      <c r="AF37" s="36">
        <f ca="1" t="shared" si="4"/>
        <v>424958</v>
      </c>
      <c r="AH37" s="142" t="str">
        <f>+'廃棄物事業経費（歳入）'!B37</f>
        <v>47354</v>
      </c>
      <c r="AI37" s="2">
        <v>37</v>
      </c>
      <c r="AK37" s="128" t="s">
        <v>719</v>
      </c>
      <c r="AL37" s="28" t="s">
        <v>46</v>
      </c>
    </row>
    <row r="38" spans="28:38" ht="14.25" hidden="1">
      <c r="AB38" s="28" t="s">
        <v>69</v>
      </c>
      <c r="AC38" s="1" t="s">
        <v>1</v>
      </c>
      <c r="AD38" s="41" t="s">
        <v>684</v>
      </c>
      <c r="AE38" s="35" t="s">
        <v>720</v>
      </c>
      <c r="AF38" s="35">
        <f ca="1" t="shared" si="4"/>
        <v>272786</v>
      </c>
      <c r="AH38" s="142" t="str">
        <f>+'廃棄物事業経費（歳入）'!B38</f>
        <v>47355</v>
      </c>
      <c r="AI38" s="2">
        <v>38</v>
      </c>
      <c r="AK38" s="128" t="s">
        <v>721</v>
      </c>
      <c r="AL38" s="28" t="s">
        <v>47</v>
      </c>
    </row>
    <row r="39" spans="28:38" ht="14.25" hidden="1">
      <c r="AB39" s="28" t="s">
        <v>69</v>
      </c>
      <c r="AC39" s="1" t="s">
        <v>656</v>
      </c>
      <c r="AD39" s="41" t="s">
        <v>684</v>
      </c>
      <c r="AE39" s="35" t="s">
        <v>722</v>
      </c>
      <c r="AF39" s="35">
        <f aca="true" ca="1" t="shared" si="7" ref="AF39:AF62">IF(AF$2=0,INDIRECT("'"&amp;AD39&amp;"'!"&amp;AE39&amp;$AI$2),0)</f>
        <v>4798641</v>
      </c>
      <c r="AH39" s="142" t="str">
        <f>+'廃棄物事業経費（歳入）'!B39</f>
        <v>47356</v>
      </c>
      <c r="AI39" s="2">
        <v>39</v>
      </c>
      <c r="AK39" s="128" t="s">
        <v>723</v>
      </c>
      <c r="AL39" s="28" t="s">
        <v>48</v>
      </c>
    </row>
    <row r="40" spans="28:38" ht="14.25" hidden="1">
      <c r="AB40" s="28" t="s">
        <v>69</v>
      </c>
      <c r="AC40" s="1" t="s">
        <v>43</v>
      </c>
      <c r="AD40" s="41" t="s">
        <v>684</v>
      </c>
      <c r="AE40" s="35" t="s">
        <v>724</v>
      </c>
      <c r="AF40" s="35">
        <f ca="1" t="shared" si="7"/>
        <v>8122</v>
      </c>
      <c r="AH40" s="142" t="str">
        <f>+'廃棄物事業経費（歳入）'!B40</f>
        <v>47357</v>
      </c>
      <c r="AI40" s="2">
        <v>40</v>
      </c>
      <c r="AK40" s="128" t="s">
        <v>725</v>
      </c>
      <c r="AL40" s="28" t="s">
        <v>49</v>
      </c>
    </row>
    <row r="41" spans="28:38" ht="14.25" hidden="1">
      <c r="AB41" s="28" t="s">
        <v>69</v>
      </c>
      <c r="AC41" s="1" t="s">
        <v>1</v>
      </c>
      <c r="AD41" s="41" t="s">
        <v>684</v>
      </c>
      <c r="AE41" s="35" t="s">
        <v>726</v>
      </c>
      <c r="AF41" s="35">
        <f ca="1" t="shared" si="7"/>
        <v>1111115</v>
      </c>
      <c r="AH41" s="142" t="str">
        <f>+'廃棄物事業経費（歳入）'!B41</f>
        <v>47358</v>
      </c>
      <c r="AI41" s="2">
        <v>41</v>
      </c>
      <c r="AK41" s="128" t="s">
        <v>727</v>
      </c>
      <c r="AL41" s="28" t="s">
        <v>50</v>
      </c>
    </row>
    <row r="42" spans="28:38" ht="14.25" hidden="1">
      <c r="AB42" s="28" t="s">
        <v>71</v>
      </c>
      <c r="AC42" s="15" t="s">
        <v>683</v>
      </c>
      <c r="AD42" s="41" t="s">
        <v>684</v>
      </c>
      <c r="AE42" s="35" t="s">
        <v>728</v>
      </c>
      <c r="AF42" s="35">
        <f ca="1" t="shared" si="7"/>
        <v>0</v>
      </c>
      <c r="AH42" s="142" t="str">
        <f>+'廃棄物事業経費（歳入）'!B42</f>
        <v>47359</v>
      </c>
      <c r="AI42" s="2">
        <v>42</v>
      </c>
      <c r="AK42" s="128" t="s">
        <v>729</v>
      </c>
      <c r="AL42" s="28" t="s">
        <v>51</v>
      </c>
    </row>
    <row r="43" spans="28:38" ht="14.25" hidden="1">
      <c r="AB43" s="28" t="s">
        <v>71</v>
      </c>
      <c r="AC43" s="15" t="s">
        <v>686</v>
      </c>
      <c r="AD43" s="41" t="s">
        <v>684</v>
      </c>
      <c r="AE43" s="35" t="s">
        <v>730</v>
      </c>
      <c r="AF43" s="35">
        <f ca="1" t="shared" si="7"/>
        <v>296587</v>
      </c>
      <c r="AH43" s="142" t="str">
        <f>+'廃棄物事業経費（歳入）'!B43</f>
        <v>47360</v>
      </c>
      <c r="AI43" s="2">
        <v>43</v>
      </c>
      <c r="AK43" s="128" t="s">
        <v>731</v>
      </c>
      <c r="AL43" s="28" t="s">
        <v>52</v>
      </c>
    </row>
    <row r="44" spans="28:38" ht="14.25" hidden="1">
      <c r="AB44" s="28" t="s">
        <v>71</v>
      </c>
      <c r="AC44" s="1" t="s">
        <v>689</v>
      </c>
      <c r="AD44" s="41" t="s">
        <v>684</v>
      </c>
      <c r="AE44" s="35" t="s">
        <v>732</v>
      </c>
      <c r="AF44" s="35">
        <f ca="1" t="shared" si="7"/>
        <v>0</v>
      </c>
      <c r="AH44" s="142" t="str">
        <f>+'廃棄物事業経費（歳入）'!B44</f>
        <v>47361</v>
      </c>
      <c r="AI44" s="2">
        <v>44</v>
      </c>
      <c r="AK44" s="128" t="s">
        <v>733</v>
      </c>
      <c r="AL44" s="28" t="s">
        <v>53</v>
      </c>
    </row>
    <row r="45" spans="28:38" ht="14.25" hidden="1">
      <c r="AB45" s="28" t="s">
        <v>71</v>
      </c>
      <c r="AC45" s="15" t="s">
        <v>1</v>
      </c>
      <c r="AD45" s="41" t="s">
        <v>684</v>
      </c>
      <c r="AE45" s="35" t="s">
        <v>734</v>
      </c>
      <c r="AF45" s="35">
        <f ca="1" t="shared" si="7"/>
        <v>16004</v>
      </c>
      <c r="AH45" s="142" t="str">
        <f>+'廃棄物事業経費（歳入）'!B45</f>
        <v>47362</v>
      </c>
      <c r="AI45" s="2">
        <v>45</v>
      </c>
      <c r="AK45" s="128" t="s">
        <v>735</v>
      </c>
      <c r="AL45" s="28" t="s">
        <v>54</v>
      </c>
    </row>
    <row r="46" spans="28:38" ht="14.25" hidden="1">
      <c r="AB46" s="28" t="s">
        <v>71</v>
      </c>
      <c r="AC46" s="15" t="s">
        <v>84</v>
      </c>
      <c r="AD46" s="41" t="s">
        <v>684</v>
      </c>
      <c r="AE46" s="35" t="s">
        <v>736</v>
      </c>
      <c r="AF46" s="35">
        <f ca="1" t="shared" si="7"/>
        <v>0</v>
      </c>
      <c r="AH46" s="142" t="str">
        <f>+'廃棄物事業経費（歳入）'!B46</f>
        <v>47375</v>
      </c>
      <c r="AI46" s="2">
        <v>46</v>
      </c>
      <c r="AK46" s="128" t="s">
        <v>737</v>
      </c>
      <c r="AL46" s="28" t="s">
        <v>55</v>
      </c>
    </row>
    <row r="47" spans="28:38" ht="14.25" hidden="1">
      <c r="AB47" s="28" t="s">
        <v>71</v>
      </c>
      <c r="AC47" s="1" t="s">
        <v>656</v>
      </c>
      <c r="AD47" s="41" t="s">
        <v>684</v>
      </c>
      <c r="AE47" s="35" t="s">
        <v>738</v>
      </c>
      <c r="AF47" s="35">
        <f ca="1" t="shared" si="7"/>
        <v>53973</v>
      </c>
      <c r="AH47" s="142" t="str">
        <f>+'廃棄物事業経費（歳入）'!B47</f>
        <v>47381</v>
      </c>
      <c r="AI47" s="2">
        <v>47</v>
      </c>
      <c r="AK47" s="128" t="s">
        <v>739</v>
      </c>
      <c r="AL47" s="28" t="s">
        <v>56</v>
      </c>
    </row>
    <row r="48" spans="28:38" ht="14.25" hidden="1">
      <c r="AB48" s="28" t="s">
        <v>71</v>
      </c>
      <c r="AC48" s="1" t="s">
        <v>694</v>
      </c>
      <c r="AD48" s="41" t="s">
        <v>684</v>
      </c>
      <c r="AE48" s="35" t="s">
        <v>740</v>
      </c>
      <c r="AF48" s="35">
        <f ca="1" t="shared" si="7"/>
        <v>155173</v>
      </c>
      <c r="AH48" s="142" t="str">
        <f>+'廃棄物事業経費（歳入）'!B48</f>
        <v>47382</v>
      </c>
      <c r="AI48" s="2">
        <v>48</v>
      </c>
      <c r="AK48" s="128" t="s">
        <v>741</v>
      </c>
      <c r="AL48" s="28" t="s">
        <v>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71</v>
      </c>
      <c r="AC49" s="1" t="s">
        <v>697</v>
      </c>
      <c r="AD49" s="41" t="s">
        <v>684</v>
      </c>
      <c r="AE49" s="35" t="s">
        <v>742</v>
      </c>
      <c r="AF49" s="35">
        <f ca="1" t="shared" si="7"/>
        <v>1124</v>
      </c>
      <c r="AG49" s="28"/>
      <c r="AH49" s="142" t="str">
        <f>+'廃棄物事業経費（歳入）'!B49</f>
        <v>47803</v>
      </c>
      <c r="AI49" s="2">
        <v>49</v>
      </c>
      <c r="AK49" s="128" t="s">
        <v>743</v>
      </c>
      <c r="AL49" s="28" t="s">
        <v>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71</v>
      </c>
      <c r="AC50" s="1" t="s">
        <v>699</v>
      </c>
      <c r="AD50" s="41" t="s">
        <v>684</v>
      </c>
      <c r="AE50" s="35" t="s">
        <v>744</v>
      </c>
      <c r="AF50" s="35">
        <f ca="1" t="shared" si="7"/>
        <v>23101</v>
      </c>
      <c r="AG50" s="28"/>
      <c r="AH50" s="142" t="str">
        <f>+'廃棄物事業経費（歳入）'!B50</f>
        <v>47804</v>
      </c>
      <c r="AI50" s="2">
        <v>50</v>
      </c>
      <c r="AK50" s="128" t="s">
        <v>745</v>
      </c>
      <c r="AL50" s="28" t="s">
        <v>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71</v>
      </c>
      <c r="AC51" s="1" t="s">
        <v>701</v>
      </c>
      <c r="AD51" s="41" t="s">
        <v>684</v>
      </c>
      <c r="AE51" s="35" t="s">
        <v>746</v>
      </c>
      <c r="AF51" s="35">
        <f ca="1" t="shared" si="7"/>
        <v>0</v>
      </c>
      <c r="AG51" s="28"/>
      <c r="AH51" s="142" t="str">
        <f>+'廃棄物事業経費（歳入）'!B51</f>
        <v>47808</v>
      </c>
      <c r="AI51" s="2">
        <v>51</v>
      </c>
      <c r="AK51" s="128" t="s">
        <v>747</v>
      </c>
      <c r="AL51" s="28" t="s">
        <v>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71</v>
      </c>
      <c r="AC52" s="1" t="s">
        <v>703</v>
      </c>
      <c r="AD52" s="41" t="s">
        <v>684</v>
      </c>
      <c r="AE52" s="35" t="s">
        <v>748</v>
      </c>
      <c r="AF52" s="35">
        <f ca="1" t="shared" si="7"/>
        <v>0</v>
      </c>
      <c r="AG52" s="28"/>
      <c r="AH52" s="142" t="str">
        <f>+'廃棄物事業経費（歳入）'!B52</f>
        <v>47809</v>
      </c>
      <c r="AI52" s="2">
        <v>52</v>
      </c>
      <c r="AK52" s="128" t="s">
        <v>749</v>
      </c>
      <c r="AL52" s="28" t="s">
        <v>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71</v>
      </c>
      <c r="AC53" s="1" t="s">
        <v>705</v>
      </c>
      <c r="AD53" s="41" t="s">
        <v>684</v>
      </c>
      <c r="AE53" s="35" t="s">
        <v>750</v>
      </c>
      <c r="AF53" s="35">
        <f ca="1" t="shared" si="7"/>
        <v>269807</v>
      </c>
      <c r="AG53" s="28"/>
      <c r="AH53" s="142" t="str">
        <f>+'廃棄物事業経費（歳入）'!B53</f>
        <v>47818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71</v>
      </c>
      <c r="AC54" s="1" t="s">
        <v>707</v>
      </c>
      <c r="AD54" s="41" t="s">
        <v>684</v>
      </c>
      <c r="AE54" s="35" t="s">
        <v>751</v>
      </c>
      <c r="AF54" s="35">
        <f ca="1" t="shared" si="7"/>
        <v>0</v>
      </c>
      <c r="AG54" s="28"/>
      <c r="AH54" s="142" t="str">
        <f>+'廃棄物事業経費（歳入）'!B54</f>
        <v>47822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71</v>
      </c>
      <c r="AC55" s="15" t="s">
        <v>89</v>
      </c>
      <c r="AD55" s="41" t="s">
        <v>684</v>
      </c>
      <c r="AE55" s="35" t="s">
        <v>752</v>
      </c>
      <c r="AF55" s="35">
        <f ca="1" t="shared" si="7"/>
        <v>3200</v>
      </c>
      <c r="AG55" s="28"/>
      <c r="AH55" s="142" t="str">
        <f>+'廃棄物事業経費（歳入）'!B55</f>
        <v>47823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71</v>
      </c>
      <c r="AC56" s="1" t="s">
        <v>711</v>
      </c>
      <c r="AD56" s="41" t="s">
        <v>684</v>
      </c>
      <c r="AE56" s="35" t="s">
        <v>753</v>
      </c>
      <c r="AF56" s="35">
        <f ca="1" t="shared" si="7"/>
        <v>435</v>
      </c>
      <c r="AG56" s="28"/>
      <c r="AH56" s="142" t="str">
        <f>+'廃棄物事業経費（歳入）'!B56</f>
        <v>47825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71</v>
      </c>
      <c r="AC57" s="1" t="s">
        <v>714</v>
      </c>
      <c r="AD57" s="41" t="s">
        <v>684</v>
      </c>
      <c r="AE57" s="35" t="s">
        <v>754</v>
      </c>
      <c r="AF57" s="35">
        <f ca="1" t="shared" si="7"/>
        <v>348659</v>
      </c>
      <c r="AG57" s="28"/>
      <c r="AH57" s="142" t="str">
        <f>+'廃棄物事業経費（歳入）'!B57</f>
        <v>47829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71</v>
      </c>
      <c r="AC58" s="1" t="s">
        <v>717</v>
      </c>
      <c r="AD58" s="41" t="s">
        <v>684</v>
      </c>
      <c r="AE58" s="35" t="s">
        <v>755</v>
      </c>
      <c r="AF58" s="35">
        <f ca="1" t="shared" si="7"/>
        <v>47879</v>
      </c>
      <c r="AG58" s="28"/>
      <c r="AH58" s="142" t="str">
        <f>+'廃棄物事業経費（歳入）'!B58</f>
        <v>47839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71</v>
      </c>
      <c r="AC59" s="1" t="s">
        <v>1</v>
      </c>
      <c r="AD59" s="41" t="s">
        <v>684</v>
      </c>
      <c r="AE59" s="35" t="s">
        <v>756</v>
      </c>
      <c r="AF59" s="35">
        <f ca="1" t="shared" si="7"/>
        <v>38856</v>
      </c>
      <c r="AG59" s="28"/>
      <c r="AH59" s="142" t="str">
        <f>+'廃棄物事業経費（歳入）'!B59</f>
        <v>47840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71</v>
      </c>
      <c r="AC60" s="1" t="s">
        <v>656</v>
      </c>
      <c r="AD60" s="41" t="s">
        <v>684</v>
      </c>
      <c r="AE60" s="35" t="s">
        <v>757</v>
      </c>
      <c r="AF60" s="35">
        <f ca="1" t="shared" si="7"/>
        <v>519754</v>
      </c>
      <c r="AG60" s="28"/>
      <c r="AH60" s="142" t="str">
        <f>+'廃棄物事業経費（歳入）'!B60</f>
        <v>47842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71</v>
      </c>
      <c r="AC61" s="1" t="s">
        <v>43</v>
      </c>
      <c r="AD61" s="41" t="s">
        <v>684</v>
      </c>
      <c r="AE61" s="35" t="s">
        <v>758</v>
      </c>
      <c r="AF61" s="35">
        <f ca="1" t="shared" si="7"/>
        <v>10</v>
      </c>
      <c r="AG61" s="28"/>
      <c r="AH61" s="14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71</v>
      </c>
      <c r="AC62" s="1" t="s">
        <v>1</v>
      </c>
      <c r="AD62" s="41" t="s">
        <v>684</v>
      </c>
      <c r="AE62" s="35" t="s">
        <v>759</v>
      </c>
      <c r="AF62" s="35">
        <f ca="1" t="shared" si="7"/>
        <v>74251</v>
      </c>
      <c r="AG62" s="28"/>
      <c r="AH62" s="14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2013-10-21T06:44:47Z</dcterms:modified>
  <cp:category/>
  <cp:version/>
  <cp:contentType/>
  <cp:contentStatus/>
</cp:coreProperties>
</file>