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'し尿処理状況'!$2:$48</definedName>
    <definedName name="_xlnm.Print_Area" localSheetId="0">'水洗化人口等'!$2:$48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<sst xmlns="http://schemas.openxmlformats.org/spreadsheetml/2006/main" count="814" uniqueCount="382">
  <si>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</si>
  <si>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</si>
  <si>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</si>
  <si>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</si>
  <si>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</si>
  <si>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</si>
  <si>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</si>
  <si>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</si>
  <si>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</si>
  <si>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</si>
  <si>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</si>
  <si>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</si>
  <si>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</si>
  <si>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</si>
  <si>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</si>
  <si>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</si>
  <si>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</si>
  <si>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</si>
  <si>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</si>
  <si>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</si>
  <si>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</si>
  <si>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</si>
  <si>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</si>
  <si>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</si>
  <si>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</si>
  <si>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</si>
  <si>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</si>
  <si>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</si>
  <si>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</si>
  <si>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</si>
  <si>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</si>
  <si>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</si>
  <si>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</si>
  <si>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</si>
  <si>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</si>
  <si>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</si>
  <si>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</si>
  <si>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</si>
  <si>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</si>
  <si>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</si>
  <si>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</si>
  <si>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</si>
  <si>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</si>
  <si>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</si>
  <si>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</si>
  <si>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</si>
  <si>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</si>
  <si>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</si>
  <si>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</si>
  <si>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</si>
  <si>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</si>
  <si>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</si>
  <si>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</si>
  <si>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</si>
  <si>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</si>
  <si>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</si>
  <si>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し尿処理の状況（平成23年度実績）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</si>
  <si>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</si>
  <si>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</si>
  <si>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</si>
  <si>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</si>
  <si>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</si>
  <si>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</si>
  <si>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</si>
  <si>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</si>
  <si>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</si>
  <si>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</si>
  <si>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</si>
  <si>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</si>
  <si>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</si>
  <si>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</si>
  <si>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</si>
  <si>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</si>
  <si>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</si>
  <si>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</si>
  <si>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</si>
  <si>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</si>
  <si>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</si>
  <si>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</si>
  <si>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</si>
  <si>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</si>
  <si>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</si>
  <si>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</si>
  <si>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</si>
  <si>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</si>
  <si>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</si>
  <si>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兵庫県</t>
  </si>
  <si>
    <t>28000</t>
  </si>
  <si>
    <t>28000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</si>
  <si>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</si>
  <si>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</si>
  <si>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</si>
  <si>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</si>
  <si>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</si>
  <si>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</si>
  <si>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</si>
  <si>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</si>
  <si>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</si>
  <si>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</si>
  <si>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</si>
  <si>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</si>
  <si>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</si>
  <si>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</si>
  <si>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</si>
  <si>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</si>
  <si>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</si>
  <si>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</si>
  <si>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</si>
  <si>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</si>
  <si>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</si>
  <si>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</si>
  <si>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</si>
  <si>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</si>
  <si>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</si>
  <si>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</si>
  <si>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</si>
  <si>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</si>
  <si>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</si>
  <si>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</si>
  <si>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</si>
  <si>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</si>
  <si>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</si>
  <si>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</si>
  <si>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</si>
  <si>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</si>
  <si>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</si>
  <si>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</si>
  <si>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</si>
  <si>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</si>
  <si>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</si>
  <si>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</si>
  <si>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</si>
  <si>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</si>
  <si>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</si>
  <si>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</si>
  <si>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</si>
  <si>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</si>
  <si>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</si>
  <si>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</si>
  <si>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</si>
  <si>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</si>
  <si>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</si>
  <si>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</si>
  <si>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</si>
  <si>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</si>
  <si>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</si>
  <si>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</si>
  <si>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</si>
  <si>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</si>
  <si>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</si>
  <si>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</si>
  <si>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</si>
  <si>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</si>
  <si>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</si>
  <si>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</si>
  <si>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</si>
  <si>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</si>
  <si>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</si>
  <si>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</si>
  <si>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</si>
  <si>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</si>
  <si>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</si>
  <si>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</si>
  <si>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</si>
  <si>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</si>
  <si>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</si>
  <si>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</si>
  <si>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</si>
  <si>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</si>
  <si>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</si>
  <si>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</si>
  <si>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</si>
  <si>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</si>
  <si>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</si>
  <si>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</si>
  <si>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</si>
  <si>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</si>
  <si>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</si>
  <si>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</si>
  <si>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</si>
  <si>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</si>
  <si>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</si>
  <si>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</si>
  <si>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</si>
  <si>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</si>
  <si>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</si>
  <si>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</si>
  <si>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</si>
  <si>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</si>
  <si>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</si>
  <si>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</si>
  <si>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</si>
  <si>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</si>
  <si>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</si>
  <si>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</si>
  <si>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</si>
  <si>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</si>
  <si>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</si>
  <si>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</si>
  <si>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</si>
  <si>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</si>
  <si>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</si>
  <si>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</si>
  <si>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</si>
  <si>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</si>
  <si>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</si>
  <si>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</si>
  <si>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兵庫県</t>
  </si>
  <si>
    <t>28100</t>
  </si>
  <si>
    <t>神戸市</t>
  </si>
  <si>
    <t>28201</t>
  </si>
  <si>
    <t>姫路市</t>
  </si>
  <si>
    <t>兵庫県</t>
  </si>
  <si>
    <t>28206</t>
  </si>
  <si>
    <t>芦屋市</t>
  </si>
  <si>
    <t>28207</t>
  </si>
  <si>
    <t>伊丹市</t>
  </si>
  <si>
    <t>28210</t>
  </si>
  <si>
    <t>加古川市</t>
  </si>
  <si>
    <t>28212</t>
  </si>
  <si>
    <t>赤穂市</t>
  </si>
  <si>
    <t>兵庫県</t>
  </si>
  <si>
    <t>28213</t>
  </si>
  <si>
    <t>西脇市</t>
  </si>
  <si>
    <t>28214</t>
  </si>
  <si>
    <t>宝塚市</t>
  </si>
  <si>
    <t>28216</t>
  </si>
  <si>
    <t>高砂市</t>
  </si>
  <si>
    <t>28217</t>
  </si>
  <si>
    <t>川西市</t>
  </si>
  <si>
    <t>28220</t>
  </si>
  <si>
    <t>加西市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</si>
  <si>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</si>
  <si>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</si>
  <si>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</si>
  <si>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</si>
  <si>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</si>
  <si>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</si>
  <si>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</si>
  <si>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</si>
  <si>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</si>
  <si>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</si>
  <si>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兵庫県</t>
  </si>
  <si>
    <t>28381</t>
  </si>
  <si>
    <t>稲美町</t>
  </si>
  <si>
    <t>28382</t>
  </si>
  <si>
    <t>播磨町</t>
  </si>
  <si>
    <t>28446</t>
  </si>
  <si>
    <t>神河町</t>
  </si>
  <si>
    <t>兵庫県</t>
  </si>
  <si>
    <t>28464</t>
  </si>
  <si>
    <t>太子町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</si>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</sst>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57</v>
      </c>
      <c r="B2" s="141" t="s">
        <v>58</v>
      </c>
      <c r="C2" s="141" t="s">
        <v>59</v>
      </c>
      <c r="D2" s="101" t="s">
        <v>60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62</v>
      </c>
      <c r="S2" s="128" t="s">
        <v>63</v>
      </c>
      <c r="T2" s="129"/>
      <c r="U2" s="129"/>
      <c r="V2" s="130"/>
      <c r="W2" s="128" t="s">
        <v>64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65</v>
      </c>
      <c r="E3" s="120" t="s">
        <v>66</v>
      </c>
      <c r="F3" s="102"/>
      <c r="G3" s="102"/>
      <c r="H3" s="103"/>
      <c r="I3" s="120" t="s">
        <v>67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65</v>
      </c>
      <c r="F4" s="134" t="s">
        <v>68</v>
      </c>
      <c r="G4" s="134" t="s">
        <v>69</v>
      </c>
      <c r="H4" s="134" t="s">
        <v>71</v>
      </c>
      <c r="I4" s="137" t="s">
        <v>65</v>
      </c>
      <c r="J4" s="134" t="s">
        <v>72</v>
      </c>
      <c r="K4" s="134" t="s">
        <v>73</v>
      </c>
      <c r="L4" s="134" t="s">
        <v>74</v>
      </c>
      <c r="M4" s="134" t="s">
        <v>75</v>
      </c>
      <c r="N4" s="134" t="s">
        <v>76</v>
      </c>
      <c r="O4" s="138" t="s">
        <v>77</v>
      </c>
      <c r="P4" s="107"/>
      <c r="Q4" s="134" t="s">
        <v>78</v>
      </c>
      <c r="R4" s="108"/>
      <c r="S4" s="134" t="s">
        <v>79</v>
      </c>
      <c r="T4" s="134" t="s">
        <v>80</v>
      </c>
      <c r="U4" s="134" t="s">
        <v>81</v>
      </c>
      <c r="V4" s="134" t="s">
        <v>82</v>
      </c>
      <c r="W4" s="134" t="s">
        <v>79</v>
      </c>
      <c r="X4" s="134" t="s">
        <v>80</v>
      </c>
      <c r="Y4" s="134" t="s">
        <v>81</v>
      </c>
      <c r="Z4" s="134" t="s">
        <v>82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83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84</v>
      </c>
      <c r="E6" s="71" t="s">
        <v>84</v>
      </c>
      <c r="F6" s="52" t="s">
        <v>85</v>
      </c>
      <c r="G6" s="71" t="s">
        <v>84</v>
      </c>
      <c r="H6" s="71" t="s">
        <v>84</v>
      </c>
      <c r="I6" s="71" t="s">
        <v>84</v>
      </c>
      <c r="J6" s="52" t="s">
        <v>85</v>
      </c>
      <c r="K6" s="71" t="s">
        <v>84</v>
      </c>
      <c r="L6" s="52" t="s">
        <v>85</v>
      </c>
      <c r="M6" s="71" t="s">
        <v>84</v>
      </c>
      <c r="N6" s="52" t="s">
        <v>85</v>
      </c>
      <c r="O6" s="71" t="s">
        <v>84</v>
      </c>
      <c r="P6" s="71" t="s">
        <v>84</v>
      </c>
      <c r="Q6" s="52" t="s">
        <v>85</v>
      </c>
      <c r="R6" s="72" t="s">
        <v>84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86</v>
      </c>
      <c r="B7" s="64" t="s">
        <v>88</v>
      </c>
      <c r="C7" s="56" t="s">
        <v>65</v>
      </c>
      <c r="D7" s="73">
        <f>SUM(D8:D48)</f>
        <v>5599303</v>
      </c>
      <c r="E7" s="73">
        <f>SUM(E8:E48)</f>
        <v>155017</v>
      </c>
      <c r="F7" s="77">
        <f aca="true" t="shared" si="0" ref="F7:F48">IF(D7&gt;0,E7/D7*100,"-")</f>
        <v>2.768505294319668</v>
      </c>
      <c r="G7" s="73">
        <f>SUM(G8:G48)</f>
        <v>154472</v>
      </c>
      <c r="H7" s="73">
        <f>SUM(H8:H48)</f>
        <v>545</v>
      </c>
      <c r="I7" s="73">
        <f>SUM(I8:I48)</f>
        <v>5444286</v>
      </c>
      <c r="J7" s="77">
        <f aca="true" t="shared" si="1" ref="J7:J48">IF($D7&gt;0,I7/$D7*100,"-")</f>
        <v>97.23149470568033</v>
      </c>
      <c r="K7" s="73">
        <f>SUM(K8:K48)</f>
        <v>5003061</v>
      </c>
      <c r="L7" s="77">
        <f aca="true" t="shared" si="2" ref="L7:L48">IF($D7&gt;0,K7/$D7*100,"-")</f>
        <v>89.35149607013587</v>
      </c>
      <c r="M7" s="73">
        <f>SUM(M8:M48)</f>
        <v>70020</v>
      </c>
      <c r="N7" s="77">
        <f aca="true" t="shared" si="3" ref="N7:N48">IF($D7&gt;0,M7/$D7*100,"-")</f>
        <v>1.250512787037958</v>
      </c>
      <c r="O7" s="73">
        <f>SUM(O8:O48)</f>
        <v>371205</v>
      </c>
      <c r="P7" s="73">
        <f>SUM(P8:P48)</f>
        <v>251220</v>
      </c>
      <c r="Q7" s="77">
        <f aca="true" t="shared" si="4" ref="Q7:Q48">IF($D7&gt;0,O7/$D7*100,"-")</f>
        <v>6.629485848506501</v>
      </c>
      <c r="R7" s="73">
        <f>SUM(R8:R48)</f>
        <v>98329</v>
      </c>
      <c r="S7" s="112">
        <f aca="true" t="shared" si="5" ref="S7:Z7">COUNTIF(S8:S48,"○")</f>
        <v>33</v>
      </c>
      <c r="T7" s="112">
        <f t="shared" si="5"/>
        <v>4</v>
      </c>
      <c r="U7" s="112">
        <f t="shared" si="5"/>
        <v>1</v>
      </c>
      <c r="V7" s="112">
        <f t="shared" si="5"/>
        <v>3</v>
      </c>
      <c r="W7" s="112">
        <f t="shared" si="5"/>
        <v>28</v>
      </c>
      <c r="X7" s="112">
        <f t="shared" si="5"/>
        <v>1</v>
      </c>
      <c r="Y7" s="112">
        <f t="shared" si="5"/>
        <v>2</v>
      </c>
      <c r="Z7" s="112">
        <f t="shared" si="5"/>
        <v>10</v>
      </c>
    </row>
    <row r="8" spans="1:26" s="59" customFormat="1" ht="12" customHeight="1">
      <c r="A8" s="58" t="s">
        <v>86</v>
      </c>
      <c r="B8" s="65" t="s">
        <v>89</v>
      </c>
      <c r="C8" s="58" t="s">
        <v>90</v>
      </c>
      <c r="D8" s="74">
        <f aca="true" t="shared" si="6" ref="D8:D48">+SUM(E8,+I8)</f>
        <v>1513385</v>
      </c>
      <c r="E8" s="74">
        <f aca="true" t="shared" si="7" ref="E8:E48">+SUM(G8,+H8)</f>
        <v>4690</v>
      </c>
      <c r="F8" s="78">
        <f t="shared" si="0"/>
        <v>0.3099013139419249</v>
      </c>
      <c r="G8" s="74">
        <v>4480</v>
      </c>
      <c r="H8" s="74">
        <v>210</v>
      </c>
      <c r="I8" s="74">
        <f aca="true" t="shared" si="8" ref="I8:I48">+SUM(K8,+M8,+O8)</f>
        <v>1508695</v>
      </c>
      <c r="J8" s="78">
        <f t="shared" si="1"/>
        <v>99.69009868605806</v>
      </c>
      <c r="K8" s="74">
        <v>1491485</v>
      </c>
      <c r="L8" s="78">
        <f t="shared" si="2"/>
        <v>98.55291284108142</v>
      </c>
      <c r="M8" s="74">
        <v>0</v>
      </c>
      <c r="N8" s="78">
        <f t="shared" si="3"/>
        <v>0</v>
      </c>
      <c r="O8" s="74">
        <v>17210</v>
      </c>
      <c r="P8" s="74">
        <v>16584</v>
      </c>
      <c r="Q8" s="78">
        <f t="shared" si="4"/>
        <v>1.1371858449766583</v>
      </c>
      <c r="R8" s="74">
        <v>43698</v>
      </c>
      <c r="S8" s="66"/>
      <c r="T8" s="66"/>
      <c r="U8" s="66" t="s">
        <v>91</v>
      </c>
      <c r="V8" s="66"/>
      <c r="W8" s="67"/>
      <c r="X8" s="67"/>
      <c r="Y8" s="67" t="s">
        <v>91</v>
      </c>
      <c r="Z8" s="67"/>
    </row>
    <row r="9" spans="1:26" s="59" customFormat="1" ht="12" customHeight="1">
      <c r="A9" s="58" t="s">
        <v>86</v>
      </c>
      <c r="B9" s="65" t="s">
        <v>92</v>
      </c>
      <c r="C9" s="58" t="s">
        <v>93</v>
      </c>
      <c r="D9" s="74">
        <f t="shared" si="6"/>
        <v>536370</v>
      </c>
      <c r="E9" s="74">
        <f t="shared" si="7"/>
        <v>22853</v>
      </c>
      <c r="F9" s="78">
        <f t="shared" si="0"/>
        <v>4.260678263139251</v>
      </c>
      <c r="G9" s="74">
        <v>22853</v>
      </c>
      <c r="H9" s="74">
        <v>0</v>
      </c>
      <c r="I9" s="74">
        <f t="shared" si="8"/>
        <v>513517</v>
      </c>
      <c r="J9" s="78">
        <f t="shared" si="1"/>
        <v>95.73932173686075</v>
      </c>
      <c r="K9" s="74">
        <v>472889</v>
      </c>
      <c r="L9" s="78">
        <f t="shared" si="2"/>
        <v>88.16469974085052</v>
      </c>
      <c r="M9" s="74">
        <v>18641</v>
      </c>
      <c r="N9" s="78">
        <f t="shared" si="3"/>
        <v>3.4753994444133713</v>
      </c>
      <c r="O9" s="74">
        <v>21987</v>
      </c>
      <c r="P9" s="74">
        <v>6946</v>
      </c>
      <c r="Q9" s="78">
        <f t="shared" si="4"/>
        <v>4.099222551596846</v>
      </c>
      <c r="R9" s="74">
        <v>10436</v>
      </c>
      <c r="S9" s="66" t="s">
        <v>91</v>
      </c>
      <c r="T9" s="66"/>
      <c r="U9" s="66"/>
      <c r="V9" s="66"/>
      <c r="W9" s="66"/>
      <c r="X9" s="66"/>
      <c r="Y9" s="66"/>
      <c r="Z9" s="66" t="s">
        <v>91</v>
      </c>
    </row>
    <row r="10" spans="1:26" s="59" customFormat="1" ht="12" customHeight="1">
      <c r="A10" s="58" t="s">
        <v>86</v>
      </c>
      <c r="B10" s="65" t="s">
        <v>94</v>
      </c>
      <c r="C10" s="58" t="s">
        <v>95</v>
      </c>
      <c r="D10" s="74">
        <f t="shared" si="6"/>
        <v>458971</v>
      </c>
      <c r="E10" s="74">
        <f t="shared" si="7"/>
        <v>1349</v>
      </c>
      <c r="F10" s="78">
        <f t="shared" si="0"/>
        <v>0.29391835213989553</v>
      </c>
      <c r="G10" s="74">
        <v>1349</v>
      </c>
      <c r="H10" s="74">
        <v>0</v>
      </c>
      <c r="I10" s="74">
        <f t="shared" si="8"/>
        <v>457622</v>
      </c>
      <c r="J10" s="78">
        <f t="shared" si="1"/>
        <v>99.7060816478601</v>
      </c>
      <c r="K10" s="74">
        <v>454583</v>
      </c>
      <c r="L10" s="78">
        <f t="shared" si="2"/>
        <v>99.04394831045971</v>
      </c>
      <c r="M10" s="74">
        <v>0</v>
      </c>
      <c r="N10" s="78">
        <f t="shared" si="3"/>
        <v>0</v>
      </c>
      <c r="O10" s="74">
        <v>3039</v>
      </c>
      <c r="P10" s="74">
        <v>13</v>
      </c>
      <c r="Q10" s="78">
        <f t="shared" si="4"/>
        <v>0.6621333374004023</v>
      </c>
      <c r="R10" s="74">
        <v>11486</v>
      </c>
      <c r="S10" s="66" t="s">
        <v>91</v>
      </c>
      <c r="T10" s="66"/>
      <c r="U10" s="66"/>
      <c r="V10" s="66"/>
      <c r="W10" s="67"/>
      <c r="X10" s="67"/>
      <c r="Y10" s="67"/>
      <c r="Z10" s="67" t="s">
        <v>91</v>
      </c>
    </row>
    <row r="11" spans="1:26" s="59" customFormat="1" ht="12" customHeight="1">
      <c r="A11" s="58" t="s">
        <v>86</v>
      </c>
      <c r="B11" s="65" t="s">
        <v>96</v>
      </c>
      <c r="C11" s="58" t="s">
        <v>97</v>
      </c>
      <c r="D11" s="74">
        <f t="shared" si="6"/>
        <v>293580</v>
      </c>
      <c r="E11" s="74">
        <f t="shared" si="7"/>
        <v>3385</v>
      </c>
      <c r="F11" s="78">
        <f t="shared" si="0"/>
        <v>1.1530076980720758</v>
      </c>
      <c r="G11" s="74">
        <v>3385</v>
      </c>
      <c r="H11" s="74">
        <v>0</v>
      </c>
      <c r="I11" s="74">
        <f t="shared" si="8"/>
        <v>290195</v>
      </c>
      <c r="J11" s="78">
        <f t="shared" si="1"/>
        <v>98.84699230192793</v>
      </c>
      <c r="K11" s="74">
        <v>277926</v>
      </c>
      <c r="L11" s="78">
        <f t="shared" si="2"/>
        <v>94.66789290823625</v>
      </c>
      <c r="M11" s="74">
        <v>0</v>
      </c>
      <c r="N11" s="78">
        <f t="shared" si="3"/>
        <v>0</v>
      </c>
      <c r="O11" s="74">
        <v>12269</v>
      </c>
      <c r="P11" s="74">
        <v>1978</v>
      </c>
      <c r="Q11" s="78">
        <f t="shared" si="4"/>
        <v>4.1790993936916685</v>
      </c>
      <c r="R11" s="74">
        <v>3138</v>
      </c>
      <c r="S11" s="66" t="s">
        <v>91</v>
      </c>
      <c r="T11" s="66"/>
      <c r="U11" s="66"/>
      <c r="V11" s="66"/>
      <c r="W11" s="67" t="s">
        <v>91</v>
      </c>
      <c r="X11" s="67"/>
      <c r="Y11" s="67"/>
      <c r="Z11" s="67"/>
    </row>
    <row r="12" spans="1:26" s="59" customFormat="1" ht="12" customHeight="1">
      <c r="A12" s="60" t="s">
        <v>86</v>
      </c>
      <c r="B12" s="61" t="s">
        <v>98</v>
      </c>
      <c r="C12" s="60" t="s">
        <v>99</v>
      </c>
      <c r="D12" s="75">
        <f t="shared" si="6"/>
        <v>483598</v>
      </c>
      <c r="E12" s="75">
        <f t="shared" si="7"/>
        <v>336</v>
      </c>
      <c r="F12" s="95">
        <f t="shared" si="0"/>
        <v>0.06947919553017176</v>
      </c>
      <c r="G12" s="75">
        <v>336</v>
      </c>
      <c r="H12" s="75">
        <v>0</v>
      </c>
      <c r="I12" s="75">
        <f t="shared" si="8"/>
        <v>483262</v>
      </c>
      <c r="J12" s="95">
        <f t="shared" si="1"/>
        <v>99.93052080446982</v>
      </c>
      <c r="K12" s="75">
        <v>480916</v>
      </c>
      <c r="L12" s="95">
        <f t="shared" si="2"/>
        <v>99.4454071356788</v>
      </c>
      <c r="M12" s="75">
        <v>0</v>
      </c>
      <c r="N12" s="95">
        <f t="shared" si="3"/>
        <v>0</v>
      </c>
      <c r="O12" s="75">
        <v>2346</v>
      </c>
      <c r="P12" s="75">
        <v>338</v>
      </c>
      <c r="Q12" s="95">
        <f t="shared" si="4"/>
        <v>0.4851136687910206</v>
      </c>
      <c r="R12" s="75">
        <v>6429</v>
      </c>
      <c r="S12" s="68" t="s">
        <v>91</v>
      </c>
      <c r="T12" s="68"/>
      <c r="U12" s="68"/>
      <c r="V12" s="68"/>
      <c r="W12" s="68" t="s">
        <v>91</v>
      </c>
      <c r="X12" s="68"/>
      <c r="Y12" s="68"/>
      <c r="Z12" s="68"/>
    </row>
    <row r="13" spans="1:26" s="59" customFormat="1" ht="12" customHeight="1">
      <c r="A13" s="60" t="s">
        <v>86</v>
      </c>
      <c r="B13" s="61" t="s">
        <v>100</v>
      </c>
      <c r="C13" s="60" t="s">
        <v>101</v>
      </c>
      <c r="D13" s="75">
        <f t="shared" si="6"/>
        <v>48160</v>
      </c>
      <c r="E13" s="75">
        <f t="shared" si="7"/>
        <v>10935</v>
      </c>
      <c r="F13" s="95">
        <f t="shared" si="0"/>
        <v>22.705564784053156</v>
      </c>
      <c r="G13" s="75">
        <v>10935</v>
      </c>
      <c r="H13" s="75">
        <v>0</v>
      </c>
      <c r="I13" s="75">
        <f t="shared" si="8"/>
        <v>37225</v>
      </c>
      <c r="J13" s="95">
        <f t="shared" si="1"/>
        <v>77.29443521594685</v>
      </c>
      <c r="K13" s="75">
        <v>7882</v>
      </c>
      <c r="L13" s="95">
        <f t="shared" si="2"/>
        <v>16.366279069767444</v>
      </c>
      <c r="M13" s="75">
        <v>808</v>
      </c>
      <c r="N13" s="95">
        <f t="shared" si="3"/>
        <v>1.6777408637873754</v>
      </c>
      <c r="O13" s="75">
        <v>28535</v>
      </c>
      <c r="P13" s="75">
        <v>16445</v>
      </c>
      <c r="Q13" s="95">
        <f t="shared" si="4"/>
        <v>59.25041528239202</v>
      </c>
      <c r="R13" s="75">
        <v>244</v>
      </c>
      <c r="S13" s="68"/>
      <c r="T13" s="68"/>
      <c r="U13" s="68"/>
      <c r="V13" s="68" t="s">
        <v>91</v>
      </c>
      <c r="W13" s="68"/>
      <c r="X13" s="68"/>
      <c r="Y13" s="68"/>
      <c r="Z13" s="68" t="s">
        <v>91</v>
      </c>
    </row>
    <row r="14" spans="1:26" s="59" customFormat="1" ht="12" customHeight="1">
      <c r="A14" s="60" t="s">
        <v>86</v>
      </c>
      <c r="B14" s="61" t="s">
        <v>102</v>
      </c>
      <c r="C14" s="60" t="s">
        <v>103</v>
      </c>
      <c r="D14" s="75">
        <f t="shared" si="6"/>
        <v>96015</v>
      </c>
      <c r="E14" s="75">
        <f t="shared" si="7"/>
        <v>0</v>
      </c>
      <c r="F14" s="95">
        <f t="shared" si="0"/>
        <v>0</v>
      </c>
      <c r="G14" s="75">
        <v>0</v>
      </c>
      <c r="H14" s="75">
        <v>0</v>
      </c>
      <c r="I14" s="75">
        <f t="shared" si="8"/>
        <v>96015</v>
      </c>
      <c r="J14" s="95">
        <f t="shared" si="1"/>
        <v>100</v>
      </c>
      <c r="K14" s="75">
        <v>96015</v>
      </c>
      <c r="L14" s="95">
        <f t="shared" si="2"/>
        <v>100</v>
      </c>
      <c r="M14" s="75">
        <v>0</v>
      </c>
      <c r="N14" s="95">
        <f t="shared" si="3"/>
        <v>0</v>
      </c>
      <c r="O14" s="75">
        <v>0</v>
      </c>
      <c r="P14" s="75">
        <v>0</v>
      </c>
      <c r="Q14" s="95">
        <f t="shared" si="4"/>
        <v>0</v>
      </c>
      <c r="R14" s="75">
        <v>1602</v>
      </c>
      <c r="S14" s="68" t="s">
        <v>91</v>
      </c>
      <c r="T14" s="68"/>
      <c r="U14" s="68"/>
      <c r="V14" s="68"/>
      <c r="W14" s="68"/>
      <c r="X14" s="68"/>
      <c r="Y14" s="68"/>
      <c r="Z14" s="68" t="s">
        <v>91</v>
      </c>
    </row>
    <row r="15" spans="1:26" s="59" customFormat="1" ht="12" customHeight="1">
      <c r="A15" s="60" t="s">
        <v>86</v>
      </c>
      <c r="B15" s="61" t="s">
        <v>104</v>
      </c>
      <c r="C15" s="60" t="s">
        <v>105</v>
      </c>
      <c r="D15" s="75">
        <f t="shared" si="6"/>
        <v>197094</v>
      </c>
      <c r="E15" s="75">
        <f t="shared" si="7"/>
        <v>428</v>
      </c>
      <c r="F15" s="95">
        <f t="shared" si="0"/>
        <v>0.21715526601520088</v>
      </c>
      <c r="G15" s="75">
        <v>428</v>
      </c>
      <c r="H15" s="75">
        <v>0</v>
      </c>
      <c r="I15" s="75">
        <f t="shared" si="8"/>
        <v>196666</v>
      </c>
      <c r="J15" s="95">
        <f t="shared" si="1"/>
        <v>99.7828447339848</v>
      </c>
      <c r="K15" s="75">
        <v>196301</v>
      </c>
      <c r="L15" s="95">
        <f t="shared" si="2"/>
        <v>99.59765391133165</v>
      </c>
      <c r="M15" s="75">
        <v>0</v>
      </c>
      <c r="N15" s="95">
        <f t="shared" si="3"/>
        <v>0</v>
      </c>
      <c r="O15" s="75">
        <v>365</v>
      </c>
      <c r="P15" s="75">
        <v>6</v>
      </c>
      <c r="Q15" s="95">
        <f t="shared" si="4"/>
        <v>0.18519082265315026</v>
      </c>
      <c r="R15" s="75">
        <v>3290</v>
      </c>
      <c r="S15" s="68"/>
      <c r="T15" s="68" t="s">
        <v>91</v>
      </c>
      <c r="U15" s="68"/>
      <c r="V15" s="68"/>
      <c r="W15" s="68" t="s">
        <v>91</v>
      </c>
      <c r="X15" s="68"/>
      <c r="Y15" s="68"/>
      <c r="Z15" s="68"/>
    </row>
    <row r="16" spans="1:26" s="59" customFormat="1" ht="12" customHeight="1">
      <c r="A16" s="60" t="s">
        <v>86</v>
      </c>
      <c r="B16" s="61" t="s">
        <v>106</v>
      </c>
      <c r="C16" s="60" t="s">
        <v>107</v>
      </c>
      <c r="D16" s="75">
        <f t="shared" si="6"/>
        <v>30871</v>
      </c>
      <c r="E16" s="75">
        <f t="shared" si="7"/>
        <v>510</v>
      </c>
      <c r="F16" s="95">
        <f t="shared" si="0"/>
        <v>1.6520358912895599</v>
      </c>
      <c r="G16" s="75">
        <v>510</v>
      </c>
      <c r="H16" s="75">
        <v>0</v>
      </c>
      <c r="I16" s="75">
        <f t="shared" si="8"/>
        <v>30361</v>
      </c>
      <c r="J16" s="95">
        <f t="shared" si="1"/>
        <v>98.34796410871044</v>
      </c>
      <c r="K16" s="75">
        <v>26041</v>
      </c>
      <c r="L16" s="95">
        <f t="shared" si="2"/>
        <v>84.35424832366947</v>
      </c>
      <c r="M16" s="75">
        <v>0</v>
      </c>
      <c r="N16" s="95">
        <f t="shared" si="3"/>
        <v>0</v>
      </c>
      <c r="O16" s="75">
        <v>4320</v>
      </c>
      <c r="P16" s="75">
        <v>4058</v>
      </c>
      <c r="Q16" s="95">
        <f t="shared" si="4"/>
        <v>13.993715785040978</v>
      </c>
      <c r="R16" s="75">
        <v>378</v>
      </c>
      <c r="S16" s="68" t="s">
        <v>91</v>
      </c>
      <c r="T16" s="68"/>
      <c r="U16" s="68"/>
      <c r="V16" s="68"/>
      <c r="W16" s="68" t="s">
        <v>91</v>
      </c>
      <c r="X16" s="68"/>
      <c r="Y16" s="68"/>
      <c r="Z16" s="68"/>
    </row>
    <row r="17" spans="1:26" s="59" customFormat="1" ht="12" customHeight="1">
      <c r="A17" s="60" t="s">
        <v>86</v>
      </c>
      <c r="B17" s="61" t="s">
        <v>108</v>
      </c>
      <c r="C17" s="60" t="s">
        <v>109</v>
      </c>
      <c r="D17" s="75">
        <f t="shared" si="6"/>
        <v>87782</v>
      </c>
      <c r="E17" s="75">
        <f t="shared" si="7"/>
        <v>3358</v>
      </c>
      <c r="F17" s="95">
        <f t="shared" si="0"/>
        <v>3.8253856143628537</v>
      </c>
      <c r="G17" s="75">
        <v>3358</v>
      </c>
      <c r="H17" s="75">
        <v>0</v>
      </c>
      <c r="I17" s="75">
        <f t="shared" si="8"/>
        <v>84424</v>
      </c>
      <c r="J17" s="95">
        <f t="shared" si="1"/>
        <v>96.17461438563714</v>
      </c>
      <c r="K17" s="75">
        <v>64037</v>
      </c>
      <c r="L17" s="95">
        <f t="shared" si="2"/>
        <v>72.95003531475702</v>
      </c>
      <c r="M17" s="75">
        <v>2487</v>
      </c>
      <c r="N17" s="95">
        <f t="shared" si="3"/>
        <v>2.833154860905425</v>
      </c>
      <c r="O17" s="75">
        <v>17900</v>
      </c>
      <c r="P17" s="75">
        <v>17572</v>
      </c>
      <c r="Q17" s="95">
        <f t="shared" si="4"/>
        <v>20.39142420997471</v>
      </c>
      <c r="R17" s="75">
        <v>541</v>
      </c>
      <c r="S17" s="68" t="s">
        <v>91</v>
      </c>
      <c r="T17" s="68"/>
      <c r="U17" s="68"/>
      <c r="V17" s="68"/>
      <c r="W17" s="68" t="s">
        <v>91</v>
      </c>
      <c r="X17" s="68"/>
      <c r="Y17" s="68"/>
      <c r="Z17" s="68"/>
    </row>
    <row r="18" spans="1:26" s="59" customFormat="1" ht="12" customHeight="1">
      <c r="A18" s="60" t="s">
        <v>86</v>
      </c>
      <c r="B18" s="61" t="s">
        <v>110</v>
      </c>
      <c r="C18" s="60" t="s">
        <v>111</v>
      </c>
      <c r="D18" s="75">
        <f t="shared" si="6"/>
        <v>267935</v>
      </c>
      <c r="E18" s="75">
        <f t="shared" si="7"/>
        <v>21186</v>
      </c>
      <c r="F18" s="95">
        <f t="shared" si="0"/>
        <v>7.907141657491555</v>
      </c>
      <c r="G18" s="75">
        <v>21186</v>
      </c>
      <c r="H18" s="75">
        <v>0</v>
      </c>
      <c r="I18" s="75">
        <f t="shared" si="8"/>
        <v>246749</v>
      </c>
      <c r="J18" s="95">
        <f t="shared" si="1"/>
        <v>92.09285834250845</v>
      </c>
      <c r="K18" s="75">
        <v>221637</v>
      </c>
      <c r="L18" s="95">
        <f t="shared" si="2"/>
        <v>82.72043592662399</v>
      </c>
      <c r="M18" s="75">
        <v>0</v>
      </c>
      <c r="N18" s="95">
        <f t="shared" si="3"/>
        <v>0</v>
      </c>
      <c r="O18" s="75">
        <v>25112</v>
      </c>
      <c r="P18" s="75">
        <v>13695</v>
      </c>
      <c r="Q18" s="95">
        <f t="shared" si="4"/>
        <v>9.37242241588445</v>
      </c>
      <c r="R18" s="75">
        <v>2484</v>
      </c>
      <c r="S18" s="68" t="s">
        <v>91</v>
      </c>
      <c r="T18" s="68"/>
      <c r="U18" s="68"/>
      <c r="V18" s="68"/>
      <c r="W18" s="68"/>
      <c r="X18" s="68"/>
      <c r="Y18" s="68" t="s">
        <v>91</v>
      </c>
      <c r="Z18" s="68"/>
    </row>
    <row r="19" spans="1:26" s="59" customFormat="1" ht="12" customHeight="1">
      <c r="A19" s="60" t="s">
        <v>86</v>
      </c>
      <c r="B19" s="61" t="s">
        <v>112</v>
      </c>
      <c r="C19" s="60" t="s">
        <v>113</v>
      </c>
      <c r="D19" s="75">
        <f t="shared" si="6"/>
        <v>50821</v>
      </c>
      <c r="E19" s="75">
        <f t="shared" si="7"/>
        <v>635</v>
      </c>
      <c r="F19" s="95">
        <f t="shared" si="0"/>
        <v>1.2494834812380708</v>
      </c>
      <c r="G19" s="75">
        <v>635</v>
      </c>
      <c r="H19" s="75">
        <v>0</v>
      </c>
      <c r="I19" s="75">
        <f t="shared" si="8"/>
        <v>50186</v>
      </c>
      <c r="J19" s="95">
        <f t="shared" si="1"/>
        <v>98.75051651876193</v>
      </c>
      <c r="K19" s="75">
        <v>47170</v>
      </c>
      <c r="L19" s="95">
        <f t="shared" si="2"/>
        <v>92.8159619055115</v>
      </c>
      <c r="M19" s="75">
        <v>0</v>
      </c>
      <c r="N19" s="95">
        <f t="shared" si="3"/>
        <v>0</v>
      </c>
      <c r="O19" s="75">
        <v>3016</v>
      </c>
      <c r="P19" s="75">
        <v>2572</v>
      </c>
      <c r="Q19" s="95">
        <f t="shared" si="4"/>
        <v>5.934554613250428</v>
      </c>
      <c r="R19" s="75">
        <v>301</v>
      </c>
      <c r="S19" s="68" t="s">
        <v>91</v>
      </c>
      <c r="T19" s="68"/>
      <c r="U19" s="68"/>
      <c r="V19" s="68"/>
      <c r="W19" s="68" t="s">
        <v>91</v>
      </c>
      <c r="X19" s="68"/>
      <c r="Y19" s="68"/>
      <c r="Z19" s="68"/>
    </row>
    <row r="20" spans="1:26" s="59" customFormat="1" ht="12" customHeight="1">
      <c r="A20" s="60" t="s">
        <v>86</v>
      </c>
      <c r="B20" s="61" t="s">
        <v>114</v>
      </c>
      <c r="C20" s="60" t="s">
        <v>115</v>
      </c>
      <c r="D20" s="75">
        <f t="shared" si="6"/>
        <v>43888</v>
      </c>
      <c r="E20" s="75">
        <f t="shared" si="7"/>
        <v>5396</v>
      </c>
      <c r="F20" s="95">
        <f t="shared" si="0"/>
        <v>12.294932555596063</v>
      </c>
      <c r="G20" s="75">
        <v>5396</v>
      </c>
      <c r="H20" s="75">
        <v>0</v>
      </c>
      <c r="I20" s="75">
        <f t="shared" si="8"/>
        <v>38492</v>
      </c>
      <c r="J20" s="95">
        <f t="shared" si="1"/>
        <v>87.70506744440394</v>
      </c>
      <c r="K20" s="75">
        <v>30505</v>
      </c>
      <c r="L20" s="95">
        <f t="shared" si="2"/>
        <v>69.50647101713452</v>
      </c>
      <c r="M20" s="75">
        <v>42</v>
      </c>
      <c r="N20" s="95">
        <f t="shared" si="3"/>
        <v>0.0956981407218374</v>
      </c>
      <c r="O20" s="75">
        <v>7945</v>
      </c>
      <c r="P20" s="75">
        <v>6635</v>
      </c>
      <c r="Q20" s="95">
        <f t="shared" si="4"/>
        <v>18.102898286547575</v>
      </c>
      <c r="R20" s="75">
        <v>420</v>
      </c>
      <c r="S20" s="68" t="s">
        <v>91</v>
      </c>
      <c r="T20" s="68"/>
      <c r="U20" s="68"/>
      <c r="V20" s="68"/>
      <c r="W20" s="68" t="s">
        <v>91</v>
      </c>
      <c r="X20" s="68"/>
      <c r="Y20" s="68"/>
      <c r="Z20" s="68"/>
    </row>
    <row r="21" spans="1:26" s="59" customFormat="1" ht="12" customHeight="1">
      <c r="A21" s="60" t="s">
        <v>86</v>
      </c>
      <c r="B21" s="61" t="s">
        <v>116</v>
      </c>
      <c r="C21" s="60" t="s">
        <v>117</v>
      </c>
      <c r="D21" s="75">
        <f t="shared" si="6"/>
        <v>229683</v>
      </c>
      <c r="E21" s="75">
        <f t="shared" si="7"/>
        <v>2388</v>
      </c>
      <c r="F21" s="95">
        <f t="shared" si="0"/>
        <v>1.039693838899701</v>
      </c>
      <c r="G21" s="75">
        <v>2388</v>
      </c>
      <c r="H21" s="75">
        <v>0</v>
      </c>
      <c r="I21" s="75">
        <f t="shared" si="8"/>
        <v>227295</v>
      </c>
      <c r="J21" s="95">
        <f t="shared" si="1"/>
        <v>98.96030616110029</v>
      </c>
      <c r="K21" s="75">
        <v>224131</v>
      </c>
      <c r="L21" s="95">
        <f t="shared" si="2"/>
        <v>97.58275536282616</v>
      </c>
      <c r="M21" s="75">
        <v>0</v>
      </c>
      <c r="N21" s="95">
        <f t="shared" si="3"/>
        <v>0</v>
      </c>
      <c r="O21" s="75">
        <v>3164</v>
      </c>
      <c r="P21" s="75">
        <v>2115</v>
      </c>
      <c r="Q21" s="95">
        <f t="shared" si="4"/>
        <v>1.377550798274143</v>
      </c>
      <c r="R21" s="75">
        <v>3220</v>
      </c>
      <c r="S21" s="68" t="s">
        <v>91</v>
      </c>
      <c r="T21" s="68"/>
      <c r="U21" s="68"/>
      <c r="V21" s="68"/>
      <c r="W21" s="68" t="s">
        <v>91</v>
      </c>
      <c r="X21" s="68"/>
      <c r="Y21" s="68"/>
      <c r="Z21" s="68"/>
    </row>
    <row r="22" spans="1:26" s="59" customFormat="1" ht="12" customHeight="1">
      <c r="A22" s="60" t="s">
        <v>86</v>
      </c>
      <c r="B22" s="61" t="s">
        <v>118</v>
      </c>
      <c r="C22" s="60" t="s">
        <v>119</v>
      </c>
      <c r="D22" s="75">
        <f t="shared" si="6"/>
        <v>80952</v>
      </c>
      <c r="E22" s="75">
        <f t="shared" si="7"/>
        <v>3786</v>
      </c>
      <c r="F22" s="95">
        <f t="shared" si="0"/>
        <v>4.67684553809665</v>
      </c>
      <c r="G22" s="75">
        <v>3786</v>
      </c>
      <c r="H22" s="75">
        <v>0</v>
      </c>
      <c r="I22" s="75">
        <f t="shared" si="8"/>
        <v>77166</v>
      </c>
      <c r="J22" s="95">
        <f t="shared" si="1"/>
        <v>95.32315446190334</v>
      </c>
      <c r="K22" s="75">
        <v>62758</v>
      </c>
      <c r="L22" s="95">
        <f t="shared" si="2"/>
        <v>77.52495305860263</v>
      </c>
      <c r="M22" s="75">
        <v>0</v>
      </c>
      <c r="N22" s="95">
        <f t="shared" si="3"/>
        <v>0</v>
      </c>
      <c r="O22" s="75">
        <v>14408</v>
      </c>
      <c r="P22" s="75">
        <v>7589</v>
      </c>
      <c r="Q22" s="95">
        <f t="shared" si="4"/>
        <v>17.79820140330072</v>
      </c>
      <c r="R22" s="75">
        <v>957</v>
      </c>
      <c r="S22" s="68" t="s">
        <v>91</v>
      </c>
      <c r="T22" s="68"/>
      <c r="U22" s="68"/>
      <c r="V22" s="68"/>
      <c r="W22" s="68" t="s">
        <v>91</v>
      </c>
      <c r="X22" s="68"/>
      <c r="Y22" s="68"/>
      <c r="Z22" s="68"/>
    </row>
    <row r="23" spans="1:26" s="59" customFormat="1" ht="12" customHeight="1">
      <c r="A23" s="60" t="s">
        <v>86</v>
      </c>
      <c r="B23" s="61" t="s">
        <v>120</v>
      </c>
      <c r="C23" s="60" t="s">
        <v>121</v>
      </c>
      <c r="D23" s="75">
        <f t="shared" si="6"/>
        <v>94631</v>
      </c>
      <c r="E23" s="75">
        <f t="shared" si="7"/>
        <v>3413</v>
      </c>
      <c r="F23" s="95">
        <f t="shared" si="0"/>
        <v>3.6066405300588604</v>
      </c>
      <c r="G23" s="75">
        <v>3413</v>
      </c>
      <c r="H23" s="75">
        <v>0</v>
      </c>
      <c r="I23" s="75">
        <f t="shared" si="8"/>
        <v>91218</v>
      </c>
      <c r="J23" s="95">
        <f t="shared" si="1"/>
        <v>96.39335946994115</v>
      </c>
      <c r="K23" s="75">
        <v>86100</v>
      </c>
      <c r="L23" s="95">
        <f t="shared" si="2"/>
        <v>90.98498377909988</v>
      </c>
      <c r="M23" s="75">
        <v>0</v>
      </c>
      <c r="N23" s="95">
        <f t="shared" si="3"/>
        <v>0</v>
      </c>
      <c r="O23" s="75">
        <v>5118</v>
      </c>
      <c r="P23" s="75">
        <v>3787</v>
      </c>
      <c r="Q23" s="95">
        <f t="shared" si="4"/>
        <v>5.408375690841267</v>
      </c>
      <c r="R23" s="75">
        <v>1061</v>
      </c>
      <c r="S23" s="68" t="s">
        <v>91</v>
      </c>
      <c r="T23" s="68"/>
      <c r="U23" s="68"/>
      <c r="V23" s="68"/>
      <c r="W23" s="68" t="s">
        <v>91</v>
      </c>
      <c r="X23" s="68"/>
      <c r="Y23" s="68"/>
      <c r="Z23" s="68"/>
    </row>
    <row r="24" spans="1:26" s="59" customFormat="1" ht="12" customHeight="1">
      <c r="A24" s="60" t="s">
        <v>86</v>
      </c>
      <c r="B24" s="61" t="s">
        <v>122</v>
      </c>
      <c r="C24" s="60" t="s">
        <v>123</v>
      </c>
      <c r="D24" s="75">
        <f t="shared" si="6"/>
        <v>160875</v>
      </c>
      <c r="E24" s="75">
        <f t="shared" si="7"/>
        <v>1157</v>
      </c>
      <c r="F24" s="95">
        <f t="shared" si="0"/>
        <v>0.7191919191919192</v>
      </c>
      <c r="G24" s="75">
        <v>1157</v>
      </c>
      <c r="H24" s="75">
        <v>0</v>
      </c>
      <c r="I24" s="75">
        <f t="shared" si="8"/>
        <v>159718</v>
      </c>
      <c r="J24" s="95">
        <f t="shared" si="1"/>
        <v>99.28080808080809</v>
      </c>
      <c r="K24" s="75">
        <v>158620</v>
      </c>
      <c r="L24" s="95">
        <f t="shared" si="2"/>
        <v>98.59829059829059</v>
      </c>
      <c r="M24" s="75">
        <v>0</v>
      </c>
      <c r="N24" s="95">
        <f t="shared" si="3"/>
        <v>0</v>
      </c>
      <c r="O24" s="75">
        <v>1098</v>
      </c>
      <c r="P24" s="75">
        <v>243</v>
      </c>
      <c r="Q24" s="95">
        <f t="shared" si="4"/>
        <v>0.6825174825174825</v>
      </c>
      <c r="R24" s="75">
        <v>1235</v>
      </c>
      <c r="S24" s="68"/>
      <c r="T24" s="68" t="s">
        <v>91</v>
      </c>
      <c r="U24" s="68"/>
      <c r="V24" s="68"/>
      <c r="W24" s="68" t="s">
        <v>91</v>
      </c>
      <c r="X24" s="68"/>
      <c r="Y24" s="68"/>
      <c r="Z24" s="68"/>
    </row>
    <row r="25" spans="1:26" s="59" customFormat="1" ht="12" customHeight="1">
      <c r="A25" s="60" t="s">
        <v>86</v>
      </c>
      <c r="B25" s="61" t="s">
        <v>124</v>
      </c>
      <c r="C25" s="60" t="s">
        <v>125</v>
      </c>
      <c r="D25" s="75">
        <f t="shared" si="6"/>
        <v>49943</v>
      </c>
      <c r="E25" s="75">
        <f t="shared" si="7"/>
        <v>3564</v>
      </c>
      <c r="F25" s="95">
        <f t="shared" si="0"/>
        <v>7.136135194121299</v>
      </c>
      <c r="G25" s="75">
        <v>3564</v>
      </c>
      <c r="H25" s="75">
        <v>0</v>
      </c>
      <c r="I25" s="75">
        <f t="shared" si="8"/>
        <v>46379</v>
      </c>
      <c r="J25" s="95">
        <f t="shared" si="1"/>
        <v>92.8638648058787</v>
      </c>
      <c r="K25" s="75">
        <v>39909</v>
      </c>
      <c r="L25" s="95">
        <f t="shared" si="2"/>
        <v>79.90909636986164</v>
      </c>
      <c r="M25" s="75">
        <v>0</v>
      </c>
      <c r="N25" s="95">
        <f t="shared" si="3"/>
        <v>0</v>
      </c>
      <c r="O25" s="75">
        <v>6470</v>
      </c>
      <c r="P25" s="75">
        <v>6470</v>
      </c>
      <c r="Q25" s="95">
        <f t="shared" si="4"/>
        <v>12.954768436017059</v>
      </c>
      <c r="R25" s="75">
        <v>622</v>
      </c>
      <c r="S25" s="68" t="s">
        <v>91</v>
      </c>
      <c r="T25" s="68"/>
      <c r="U25" s="68"/>
      <c r="V25" s="68"/>
      <c r="W25" s="68"/>
      <c r="X25" s="68"/>
      <c r="Y25" s="68"/>
      <c r="Z25" s="68" t="s">
        <v>91</v>
      </c>
    </row>
    <row r="26" spans="1:26" s="59" customFormat="1" ht="12" customHeight="1">
      <c r="A26" s="60" t="s">
        <v>86</v>
      </c>
      <c r="B26" s="61" t="s">
        <v>126</v>
      </c>
      <c r="C26" s="60" t="s">
        <v>127</v>
      </c>
      <c r="D26" s="75">
        <f t="shared" si="6"/>
        <v>115061</v>
      </c>
      <c r="E26" s="75">
        <f t="shared" si="7"/>
        <v>2555</v>
      </c>
      <c r="F26" s="95">
        <f t="shared" si="0"/>
        <v>2.2205612675015862</v>
      </c>
      <c r="G26" s="75">
        <v>2425</v>
      </c>
      <c r="H26" s="75">
        <v>130</v>
      </c>
      <c r="I26" s="75">
        <f t="shared" si="8"/>
        <v>112506</v>
      </c>
      <c r="J26" s="95">
        <f t="shared" si="1"/>
        <v>97.77943873249842</v>
      </c>
      <c r="K26" s="75">
        <v>98195</v>
      </c>
      <c r="L26" s="95">
        <f t="shared" si="2"/>
        <v>85.34168832184668</v>
      </c>
      <c r="M26" s="75">
        <v>2792</v>
      </c>
      <c r="N26" s="95">
        <f t="shared" si="3"/>
        <v>2.4265389662874477</v>
      </c>
      <c r="O26" s="75">
        <v>11519</v>
      </c>
      <c r="P26" s="75">
        <v>6074</v>
      </c>
      <c r="Q26" s="95">
        <f t="shared" si="4"/>
        <v>10.011211444364294</v>
      </c>
      <c r="R26" s="75">
        <v>1002</v>
      </c>
      <c r="S26" s="68" t="s">
        <v>91</v>
      </c>
      <c r="T26" s="68"/>
      <c r="U26" s="68"/>
      <c r="V26" s="68"/>
      <c r="W26" s="68" t="s">
        <v>91</v>
      </c>
      <c r="X26" s="68"/>
      <c r="Y26" s="68"/>
      <c r="Z26" s="68"/>
    </row>
    <row r="27" spans="1:26" s="59" customFormat="1" ht="12" customHeight="1">
      <c r="A27" s="60" t="s">
        <v>86</v>
      </c>
      <c r="B27" s="61" t="s">
        <v>128</v>
      </c>
      <c r="C27" s="60" t="s">
        <v>129</v>
      </c>
      <c r="D27" s="75">
        <f t="shared" si="6"/>
        <v>47459</v>
      </c>
      <c r="E27" s="75">
        <f t="shared" si="7"/>
        <v>8573</v>
      </c>
      <c r="F27" s="95">
        <f t="shared" si="0"/>
        <v>18.064013148191073</v>
      </c>
      <c r="G27" s="75">
        <v>8573</v>
      </c>
      <c r="H27" s="75">
        <v>0</v>
      </c>
      <c r="I27" s="75">
        <f t="shared" si="8"/>
        <v>38886</v>
      </c>
      <c r="J27" s="95">
        <f t="shared" si="1"/>
        <v>81.93598685180893</v>
      </c>
      <c r="K27" s="75">
        <v>22180</v>
      </c>
      <c r="L27" s="95">
        <f t="shared" si="2"/>
        <v>46.73507659242715</v>
      </c>
      <c r="M27" s="75">
        <v>7785</v>
      </c>
      <c r="N27" s="95">
        <f t="shared" si="3"/>
        <v>16.40363260919952</v>
      </c>
      <c r="O27" s="75">
        <v>8921</v>
      </c>
      <c r="P27" s="75">
        <v>8569</v>
      </c>
      <c r="Q27" s="95">
        <f t="shared" si="4"/>
        <v>18.797277650182263</v>
      </c>
      <c r="R27" s="75">
        <v>798</v>
      </c>
      <c r="S27" s="68" t="s">
        <v>91</v>
      </c>
      <c r="T27" s="68"/>
      <c r="U27" s="68"/>
      <c r="V27" s="68"/>
      <c r="W27" s="68" t="s">
        <v>91</v>
      </c>
      <c r="X27" s="68"/>
      <c r="Y27" s="68"/>
      <c r="Z27" s="68"/>
    </row>
    <row r="28" spans="1:26" s="59" customFormat="1" ht="12" customHeight="1">
      <c r="A28" s="60" t="s">
        <v>86</v>
      </c>
      <c r="B28" s="61" t="s">
        <v>130</v>
      </c>
      <c r="C28" s="60" t="s">
        <v>131</v>
      </c>
      <c r="D28" s="75">
        <f t="shared" si="6"/>
        <v>44116</v>
      </c>
      <c r="E28" s="75">
        <f t="shared" si="7"/>
        <v>2171</v>
      </c>
      <c r="F28" s="95">
        <f t="shared" si="0"/>
        <v>4.921117055036722</v>
      </c>
      <c r="G28" s="75">
        <v>2171</v>
      </c>
      <c r="H28" s="75">
        <v>0</v>
      </c>
      <c r="I28" s="75">
        <f t="shared" si="8"/>
        <v>41945</v>
      </c>
      <c r="J28" s="95">
        <f t="shared" si="1"/>
        <v>95.07888294496328</v>
      </c>
      <c r="K28" s="75">
        <v>28708</v>
      </c>
      <c r="L28" s="95">
        <f t="shared" si="2"/>
        <v>65.07389609212078</v>
      </c>
      <c r="M28" s="75">
        <v>2476</v>
      </c>
      <c r="N28" s="95">
        <f t="shared" si="3"/>
        <v>5.612476199111433</v>
      </c>
      <c r="O28" s="75">
        <v>10761</v>
      </c>
      <c r="P28" s="75">
        <v>9947</v>
      </c>
      <c r="Q28" s="95">
        <f t="shared" si="4"/>
        <v>24.392510653731073</v>
      </c>
      <c r="R28" s="75">
        <v>513</v>
      </c>
      <c r="S28" s="68" t="s">
        <v>91</v>
      </c>
      <c r="T28" s="68"/>
      <c r="U28" s="68"/>
      <c r="V28" s="68"/>
      <c r="W28" s="68" t="s">
        <v>91</v>
      </c>
      <c r="X28" s="68"/>
      <c r="Y28" s="68"/>
      <c r="Z28" s="68"/>
    </row>
    <row r="29" spans="1:26" s="59" customFormat="1" ht="12" customHeight="1">
      <c r="A29" s="60" t="s">
        <v>86</v>
      </c>
      <c r="B29" s="61" t="s">
        <v>132</v>
      </c>
      <c r="C29" s="60" t="s">
        <v>133</v>
      </c>
      <c r="D29" s="75">
        <f t="shared" si="6"/>
        <v>26996</v>
      </c>
      <c r="E29" s="75">
        <f t="shared" si="7"/>
        <v>1193</v>
      </c>
      <c r="F29" s="95">
        <f t="shared" si="0"/>
        <v>4.4191732108460515</v>
      </c>
      <c r="G29" s="75">
        <v>1193</v>
      </c>
      <c r="H29" s="75">
        <v>0</v>
      </c>
      <c r="I29" s="75">
        <f t="shared" si="8"/>
        <v>25803</v>
      </c>
      <c r="J29" s="95">
        <f t="shared" si="1"/>
        <v>95.58082678915395</v>
      </c>
      <c r="K29" s="75">
        <v>14104</v>
      </c>
      <c r="L29" s="95">
        <f t="shared" si="2"/>
        <v>52.244777004000596</v>
      </c>
      <c r="M29" s="75">
        <v>3117</v>
      </c>
      <c r="N29" s="95">
        <f t="shared" si="3"/>
        <v>11.54615498592384</v>
      </c>
      <c r="O29" s="75">
        <v>8582</v>
      </c>
      <c r="P29" s="75">
        <v>8124</v>
      </c>
      <c r="Q29" s="95">
        <f t="shared" si="4"/>
        <v>31.78989479922952</v>
      </c>
      <c r="R29" s="75">
        <v>106</v>
      </c>
      <c r="S29" s="68" t="s">
        <v>91</v>
      </c>
      <c r="T29" s="68"/>
      <c r="U29" s="68"/>
      <c r="V29" s="68"/>
      <c r="W29" s="68" t="s">
        <v>91</v>
      </c>
      <c r="X29" s="68"/>
      <c r="Y29" s="68"/>
      <c r="Z29" s="68"/>
    </row>
    <row r="30" spans="1:26" s="59" customFormat="1" ht="12" customHeight="1">
      <c r="A30" s="60" t="s">
        <v>86</v>
      </c>
      <c r="B30" s="61" t="s">
        <v>134</v>
      </c>
      <c r="C30" s="60" t="s">
        <v>135</v>
      </c>
      <c r="D30" s="75">
        <f t="shared" si="6"/>
        <v>69098</v>
      </c>
      <c r="E30" s="75">
        <f t="shared" si="7"/>
        <v>4199</v>
      </c>
      <c r="F30" s="95">
        <f t="shared" si="0"/>
        <v>6.07687632058815</v>
      </c>
      <c r="G30" s="75">
        <v>4189</v>
      </c>
      <c r="H30" s="75">
        <v>10</v>
      </c>
      <c r="I30" s="75">
        <f t="shared" si="8"/>
        <v>64899</v>
      </c>
      <c r="J30" s="95">
        <f t="shared" si="1"/>
        <v>93.92312367941184</v>
      </c>
      <c r="K30" s="75">
        <v>33022</v>
      </c>
      <c r="L30" s="95">
        <f t="shared" si="2"/>
        <v>47.790095227068804</v>
      </c>
      <c r="M30" s="75">
        <v>2440</v>
      </c>
      <c r="N30" s="95">
        <f t="shared" si="3"/>
        <v>3.5312165330400305</v>
      </c>
      <c r="O30" s="75">
        <v>29437</v>
      </c>
      <c r="P30" s="75">
        <v>28741</v>
      </c>
      <c r="Q30" s="95">
        <f t="shared" si="4"/>
        <v>42.60181191930302</v>
      </c>
      <c r="R30" s="75">
        <v>694</v>
      </c>
      <c r="S30" s="68" t="s">
        <v>91</v>
      </c>
      <c r="T30" s="68"/>
      <c r="U30" s="68"/>
      <c r="V30" s="68"/>
      <c r="W30" s="68" t="s">
        <v>91</v>
      </c>
      <c r="X30" s="68"/>
      <c r="Y30" s="68"/>
      <c r="Z30" s="68"/>
    </row>
    <row r="31" spans="1:26" s="59" customFormat="1" ht="12" customHeight="1">
      <c r="A31" s="60" t="s">
        <v>86</v>
      </c>
      <c r="B31" s="61" t="s">
        <v>136</v>
      </c>
      <c r="C31" s="60" t="s">
        <v>137</v>
      </c>
      <c r="D31" s="75">
        <f t="shared" si="6"/>
        <v>51291</v>
      </c>
      <c r="E31" s="75">
        <f t="shared" si="7"/>
        <v>0</v>
      </c>
      <c r="F31" s="95">
        <f t="shared" si="0"/>
        <v>0</v>
      </c>
      <c r="G31" s="75">
        <v>0</v>
      </c>
      <c r="H31" s="75">
        <v>0</v>
      </c>
      <c r="I31" s="75">
        <f t="shared" si="8"/>
        <v>51291</v>
      </c>
      <c r="J31" s="95">
        <f t="shared" si="1"/>
        <v>100</v>
      </c>
      <c r="K31" s="75">
        <v>40803</v>
      </c>
      <c r="L31" s="95">
        <f t="shared" si="2"/>
        <v>79.55196818155233</v>
      </c>
      <c r="M31" s="75">
        <v>1161</v>
      </c>
      <c r="N31" s="95">
        <f t="shared" si="3"/>
        <v>2.263555009650816</v>
      </c>
      <c r="O31" s="75">
        <v>9327</v>
      </c>
      <c r="P31" s="75">
        <v>0</v>
      </c>
      <c r="Q31" s="95">
        <f t="shared" si="4"/>
        <v>18.184476808796866</v>
      </c>
      <c r="R31" s="75">
        <v>215</v>
      </c>
      <c r="S31" s="68"/>
      <c r="T31" s="68"/>
      <c r="U31" s="68"/>
      <c r="V31" s="68" t="s">
        <v>91</v>
      </c>
      <c r="W31" s="68"/>
      <c r="X31" s="68"/>
      <c r="Y31" s="68"/>
      <c r="Z31" s="68" t="s">
        <v>91</v>
      </c>
    </row>
    <row r="32" spans="1:26" s="59" customFormat="1" ht="12" customHeight="1">
      <c r="A32" s="60" t="s">
        <v>86</v>
      </c>
      <c r="B32" s="61" t="s">
        <v>138</v>
      </c>
      <c r="C32" s="60" t="s">
        <v>139</v>
      </c>
      <c r="D32" s="75">
        <f t="shared" si="6"/>
        <v>33515</v>
      </c>
      <c r="E32" s="75">
        <f t="shared" si="7"/>
        <v>2214</v>
      </c>
      <c r="F32" s="95">
        <f t="shared" si="0"/>
        <v>6.605997314635238</v>
      </c>
      <c r="G32" s="75">
        <v>2214</v>
      </c>
      <c r="H32" s="75">
        <v>0</v>
      </c>
      <c r="I32" s="75">
        <f t="shared" si="8"/>
        <v>31301</v>
      </c>
      <c r="J32" s="95">
        <f t="shared" si="1"/>
        <v>93.39400268536477</v>
      </c>
      <c r="K32" s="75">
        <v>12815</v>
      </c>
      <c r="L32" s="95">
        <f t="shared" si="2"/>
        <v>38.23661047292257</v>
      </c>
      <c r="M32" s="75">
        <v>8964</v>
      </c>
      <c r="N32" s="95">
        <f t="shared" si="3"/>
        <v>26.74623302998657</v>
      </c>
      <c r="O32" s="75">
        <v>9522</v>
      </c>
      <c r="P32" s="75">
        <v>1636</v>
      </c>
      <c r="Q32" s="95">
        <f t="shared" si="4"/>
        <v>28.411159182455613</v>
      </c>
      <c r="R32" s="75">
        <v>195</v>
      </c>
      <c r="S32" s="68" t="s">
        <v>91</v>
      </c>
      <c r="T32" s="68"/>
      <c r="U32" s="68"/>
      <c r="V32" s="68"/>
      <c r="W32" s="68" t="s">
        <v>91</v>
      </c>
      <c r="X32" s="68"/>
      <c r="Y32" s="68"/>
      <c r="Z32" s="68"/>
    </row>
    <row r="33" spans="1:26" s="59" customFormat="1" ht="12" customHeight="1">
      <c r="A33" s="60" t="s">
        <v>86</v>
      </c>
      <c r="B33" s="61" t="s">
        <v>140</v>
      </c>
      <c r="C33" s="60" t="s">
        <v>141</v>
      </c>
      <c r="D33" s="75">
        <f t="shared" si="6"/>
        <v>47956</v>
      </c>
      <c r="E33" s="75">
        <f t="shared" si="7"/>
        <v>7402</v>
      </c>
      <c r="F33" s="95">
        <f t="shared" si="0"/>
        <v>15.434982066894653</v>
      </c>
      <c r="G33" s="75">
        <v>7402</v>
      </c>
      <c r="H33" s="75">
        <v>0</v>
      </c>
      <c r="I33" s="75">
        <f t="shared" si="8"/>
        <v>40554</v>
      </c>
      <c r="J33" s="95">
        <f t="shared" si="1"/>
        <v>84.56501793310535</v>
      </c>
      <c r="K33" s="75">
        <v>18402</v>
      </c>
      <c r="L33" s="95">
        <f t="shared" si="2"/>
        <v>38.37267495203937</v>
      </c>
      <c r="M33" s="75">
        <v>974</v>
      </c>
      <c r="N33" s="95">
        <f t="shared" si="3"/>
        <v>2.031028442739178</v>
      </c>
      <c r="O33" s="75">
        <v>21178</v>
      </c>
      <c r="P33" s="75">
        <v>11755</v>
      </c>
      <c r="Q33" s="95">
        <f t="shared" si="4"/>
        <v>44.1613145383268</v>
      </c>
      <c r="R33" s="75">
        <v>224</v>
      </c>
      <c r="S33" s="68"/>
      <c r="T33" s="68"/>
      <c r="U33" s="68"/>
      <c r="V33" s="68" t="s">
        <v>91</v>
      </c>
      <c r="W33" s="68"/>
      <c r="X33" s="68"/>
      <c r="Y33" s="68"/>
      <c r="Z33" s="68" t="s">
        <v>91</v>
      </c>
    </row>
    <row r="34" spans="1:26" s="59" customFormat="1" ht="12" customHeight="1">
      <c r="A34" s="60" t="s">
        <v>86</v>
      </c>
      <c r="B34" s="61" t="s">
        <v>142</v>
      </c>
      <c r="C34" s="60" t="s">
        <v>143</v>
      </c>
      <c r="D34" s="75">
        <f t="shared" si="6"/>
        <v>42505</v>
      </c>
      <c r="E34" s="75">
        <f t="shared" si="7"/>
        <v>4030</v>
      </c>
      <c r="F34" s="95">
        <f t="shared" si="0"/>
        <v>9.481237501470416</v>
      </c>
      <c r="G34" s="75">
        <v>4030</v>
      </c>
      <c r="H34" s="75">
        <v>0</v>
      </c>
      <c r="I34" s="75">
        <f t="shared" si="8"/>
        <v>38475</v>
      </c>
      <c r="J34" s="95">
        <f t="shared" si="1"/>
        <v>90.51876249852958</v>
      </c>
      <c r="K34" s="75">
        <v>20607</v>
      </c>
      <c r="L34" s="95">
        <f t="shared" si="2"/>
        <v>48.481355134690034</v>
      </c>
      <c r="M34" s="75">
        <v>8666</v>
      </c>
      <c r="N34" s="95">
        <f t="shared" si="3"/>
        <v>20.38818962475003</v>
      </c>
      <c r="O34" s="75">
        <v>9202</v>
      </c>
      <c r="P34" s="75">
        <v>9202</v>
      </c>
      <c r="Q34" s="95">
        <f t="shared" si="4"/>
        <v>21.64921773908952</v>
      </c>
      <c r="R34" s="75">
        <v>225</v>
      </c>
      <c r="S34" s="68" t="s">
        <v>91</v>
      </c>
      <c r="T34" s="68"/>
      <c r="U34" s="68"/>
      <c r="V34" s="68"/>
      <c r="W34" s="68" t="s">
        <v>91</v>
      </c>
      <c r="X34" s="68"/>
      <c r="Y34" s="68"/>
      <c r="Z34" s="68"/>
    </row>
    <row r="35" spans="1:26" s="59" customFormat="1" ht="12" customHeight="1">
      <c r="A35" s="60" t="s">
        <v>86</v>
      </c>
      <c r="B35" s="61" t="s">
        <v>144</v>
      </c>
      <c r="C35" s="60" t="s">
        <v>145</v>
      </c>
      <c r="D35" s="75">
        <f t="shared" si="6"/>
        <v>39678</v>
      </c>
      <c r="E35" s="75">
        <f t="shared" si="7"/>
        <v>5585</v>
      </c>
      <c r="F35" s="95">
        <f t="shared" si="0"/>
        <v>14.075810272695197</v>
      </c>
      <c r="G35" s="75">
        <v>5585</v>
      </c>
      <c r="H35" s="75">
        <v>0</v>
      </c>
      <c r="I35" s="75">
        <f t="shared" si="8"/>
        <v>34093</v>
      </c>
      <c r="J35" s="95">
        <f t="shared" si="1"/>
        <v>85.9241897273048</v>
      </c>
      <c r="K35" s="75">
        <v>29475</v>
      </c>
      <c r="L35" s="95">
        <f t="shared" si="2"/>
        <v>74.28549826100107</v>
      </c>
      <c r="M35" s="75">
        <v>1242</v>
      </c>
      <c r="N35" s="95">
        <f t="shared" si="3"/>
        <v>3.13019809466203</v>
      </c>
      <c r="O35" s="75">
        <v>3376</v>
      </c>
      <c r="P35" s="75">
        <v>3315</v>
      </c>
      <c r="Q35" s="95">
        <f t="shared" si="4"/>
        <v>8.508493371641716</v>
      </c>
      <c r="R35" s="75">
        <v>481</v>
      </c>
      <c r="S35" s="68" t="s">
        <v>91</v>
      </c>
      <c r="T35" s="68"/>
      <c r="U35" s="68"/>
      <c r="V35" s="68"/>
      <c r="W35" s="68" t="s">
        <v>91</v>
      </c>
      <c r="X35" s="68"/>
      <c r="Y35" s="68"/>
      <c r="Z35" s="68"/>
    </row>
    <row r="36" spans="1:26" s="59" customFormat="1" ht="12" customHeight="1">
      <c r="A36" s="60" t="s">
        <v>86</v>
      </c>
      <c r="B36" s="61" t="s">
        <v>146</v>
      </c>
      <c r="C36" s="60" t="s">
        <v>147</v>
      </c>
      <c r="D36" s="75">
        <f t="shared" si="6"/>
        <v>80937</v>
      </c>
      <c r="E36" s="75">
        <f t="shared" si="7"/>
        <v>4425</v>
      </c>
      <c r="F36" s="95">
        <f t="shared" si="0"/>
        <v>5.467215241484117</v>
      </c>
      <c r="G36" s="75">
        <v>4425</v>
      </c>
      <c r="H36" s="75">
        <v>0</v>
      </c>
      <c r="I36" s="75">
        <f t="shared" si="8"/>
        <v>76512</v>
      </c>
      <c r="J36" s="95">
        <f t="shared" si="1"/>
        <v>94.53278475851589</v>
      </c>
      <c r="K36" s="75">
        <v>65220</v>
      </c>
      <c r="L36" s="95">
        <f t="shared" si="2"/>
        <v>80.5811927795693</v>
      </c>
      <c r="M36" s="75">
        <v>106</v>
      </c>
      <c r="N36" s="95">
        <f t="shared" si="3"/>
        <v>0.1309660600219924</v>
      </c>
      <c r="O36" s="75">
        <v>11186</v>
      </c>
      <c r="P36" s="75">
        <v>9324</v>
      </c>
      <c r="Q36" s="95">
        <f t="shared" si="4"/>
        <v>13.820625918924595</v>
      </c>
      <c r="R36" s="75">
        <v>416</v>
      </c>
      <c r="S36" s="68" t="s">
        <v>91</v>
      </c>
      <c r="T36" s="68"/>
      <c r="U36" s="68"/>
      <c r="V36" s="68"/>
      <c r="W36" s="68"/>
      <c r="X36" s="68"/>
      <c r="Y36" s="68"/>
      <c r="Z36" s="68" t="s">
        <v>91</v>
      </c>
    </row>
    <row r="37" spans="1:26" s="59" customFormat="1" ht="12" customHeight="1">
      <c r="A37" s="60" t="s">
        <v>86</v>
      </c>
      <c r="B37" s="61" t="s">
        <v>148</v>
      </c>
      <c r="C37" s="60" t="s">
        <v>149</v>
      </c>
      <c r="D37" s="75">
        <f t="shared" si="6"/>
        <v>32285</v>
      </c>
      <c r="E37" s="75">
        <f t="shared" si="7"/>
        <v>502</v>
      </c>
      <c r="F37" s="95">
        <f t="shared" si="0"/>
        <v>1.554901657116308</v>
      </c>
      <c r="G37" s="75">
        <v>502</v>
      </c>
      <c r="H37" s="75">
        <v>0</v>
      </c>
      <c r="I37" s="75">
        <f t="shared" si="8"/>
        <v>31783</v>
      </c>
      <c r="J37" s="95">
        <f t="shared" si="1"/>
        <v>98.4450983428837</v>
      </c>
      <c r="K37" s="75">
        <v>31187</v>
      </c>
      <c r="L37" s="95">
        <f t="shared" si="2"/>
        <v>96.59903980176553</v>
      </c>
      <c r="M37" s="75">
        <v>0</v>
      </c>
      <c r="N37" s="95">
        <f t="shared" si="3"/>
        <v>0</v>
      </c>
      <c r="O37" s="75">
        <v>596</v>
      </c>
      <c r="P37" s="75">
        <v>556</v>
      </c>
      <c r="Q37" s="95">
        <f t="shared" si="4"/>
        <v>1.8460585411181663</v>
      </c>
      <c r="R37" s="75">
        <v>178</v>
      </c>
      <c r="S37" s="68"/>
      <c r="T37" s="68" t="s">
        <v>91</v>
      </c>
      <c r="U37" s="68"/>
      <c r="V37" s="68"/>
      <c r="W37" s="68" t="s">
        <v>91</v>
      </c>
      <c r="X37" s="68"/>
      <c r="Y37" s="68"/>
      <c r="Z37" s="68"/>
    </row>
    <row r="38" spans="1:26" s="59" customFormat="1" ht="12" customHeight="1">
      <c r="A38" s="60" t="s">
        <v>86</v>
      </c>
      <c r="B38" s="61" t="s">
        <v>150</v>
      </c>
      <c r="C38" s="60" t="s">
        <v>151</v>
      </c>
      <c r="D38" s="75">
        <f t="shared" si="6"/>
        <v>23459</v>
      </c>
      <c r="E38" s="75">
        <f t="shared" si="7"/>
        <v>1005</v>
      </c>
      <c r="F38" s="95">
        <f t="shared" si="0"/>
        <v>4.284070079713543</v>
      </c>
      <c r="G38" s="75">
        <v>1005</v>
      </c>
      <c r="H38" s="75">
        <v>0</v>
      </c>
      <c r="I38" s="75">
        <f t="shared" si="8"/>
        <v>22454</v>
      </c>
      <c r="J38" s="95">
        <f t="shared" si="1"/>
        <v>95.71592992028646</v>
      </c>
      <c r="K38" s="75">
        <v>9962</v>
      </c>
      <c r="L38" s="95">
        <f t="shared" si="2"/>
        <v>42.46557824289185</v>
      </c>
      <c r="M38" s="75">
        <v>2200</v>
      </c>
      <c r="N38" s="95">
        <f t="shared" si="3"/>
        <v>9.378063856089348</v>
      </c>
      <c r="O38" s="75">
        <v>10292</v>
      </c>
      <c r="P38" s="75">
        <v>10110</v>
      </c>
      <c r="Q38" s="95">
        <f t="shared" si="4"/>
        <v>43.87228782130526</v>
      </c>
      <c r="R38" s="75">
        <v>138</v>
      </c>
      <c r="S38" s="68" t="s">
        <v>91</v>
      </c>
      <c r="T38" s="68"/>
      <c r="U38" s="68"/>
      <c r="V38" s="68"/>
      <c r="W38" s="68" t="s">
        <v>91</v>
      </c>
      <c r="X38" s="68"/>
      <c r="Y38" s="68"/>
      <c r="Z38" s="68"/>
    </row>
    <row r="39" spans="1:26" s="59" customFormat="1" ht="12" customHeight="1">
      <c r="A39" s="60" t="s">
        <v>86</v>
      </c>
      <c r="B39" s="61" t="s">
        <v>152</v>
      </c>
      <c r="C39" s="60" t="s">
        <v>153</v>
      </c>
      <c r="D39" s="75">
        <f t="shared" si="6"/>
        <v>31691</v>
      </c>
      <c r="E39" s="75">
        <f t="shared" si="7"/>
        <v>2826</v>
      </c>
      <c r="F39" s="95">
        <f t="shared" si="0"/>
        <v>8.917358240509923</v>
      </c>
      <c r="G39" s="75">
        <v>2826</v>
      </c>
      <c r="H39" s="75">
        <v>0</v>
      </c>
      <c r="I39" s="75">
        <f t="shared" si="8"/>
        <v>28865</v>
      </c>
      <c r="J39" s="95">
        <f t="shared" si="1"/>
        <v>91.08264175949007</v>
      </c>
      <c r="K39" s="75">
        <v>23870</v>
      </c>
      <c r="L39" s="95">
        <f t="shared" si="2"/>
        <v>75.32106907323846</v>
      </c>
      <c r="M39" s="75">
        <v>0</v>
      </c>
      <c r="N39" s="95">
        <f t="shared" si="3"/>
        <v>0</v>
      </c>
      <c r="O39" s="75">
        <v>4995</v>
      </c>
      <c r="P39" s="75">
        <v>4995</v>
      </c>
      <c r="Q39" s="95">
        <f t="shared" si="4"/>
        <v>15.761572686251618</v>
      </c>
      <c r="R39" s="75">
        <v>208</v>
      </c>
      <c r="S39" s="68" t="s">
        <v>91</v>
      </c>
      <c r="T39" s="68"/>
      <c r="U39" s="68"/>
      <c r="V39" s="68"/>
      <c r="W39" s="68"/>
      <c r="X39" s="68" t="s">
        <v>91</v>
      </c>
      <c r="Y39" s="68"/>
      <c r="Z39" s="68"/>
    </row>
    <row r="40" spans="1:26" s="59" customFormat="1" ht="12" customHeight="1">
      <c r="A40" s="60" t="s">
        <v>86</v>
      </c>
      <c r="B40" s="61" t="s">
        <v>154</v>
      </c>
      <c r="C40" s="60" t="s">
        <v>155</v>
      </c>
      <c r="D40" s="75">
        <f t="shared" si="6"/>
        <v>34487</v>
      </c>
      <c r="E40" s="75">
        <f t="shared" si="7"/>
        <v>580</v>
      </c>
      <c r="F40" s="95">
        <f t="shared" si="0"/>
        <v>1.6817931394438483</v>
      </c>
      <c r="G40" s="75">
        <v>580</v>
      </c>
      <c r="H40" s="75">
        <v>0</v>
      </c>
      <c r="I40" s="75">
        <f t="shared" si="8"/>
        <v>33907</v>
      </c>
      <c r="J40" s="95">
        <f t="shared" si="1"/>
        <v>98.31820686055616</v>
      </c>
      <c r="K40" s="75">
        <v>30848</v>
      </c>
      <c r="L40" s="95">
        <f t="shared" si="2"/>
        <v>89.44819787166179</v>
      </c>
      <c r="M40" s="75">
        <v>0</v>
      </c>
      <c r="N40" s="95">
        <f t="shared" si="3"/>
        <v>0</v>
      </c>
      <c r="O40" s="75">
        <v>3059</v>
      </c>
      <c r="P40" s="75">
        <v>120</v>
      </c>
      <c r="Q40" s="95">
        <f t="shared" si="4"/>
        <v>8.870008988894366</v>
      </c>
      <c r="R40" s="75">
        <v>404</v>
      </c>
      <c r="S40" s="68"/>
      <c r="T40" s="68" t="s">
        <v>91</v>
      </c>
      <c r="U40" s="68"/>
      <c r="V40" s="68"/>
      <c r="W40" s="68"/>
      <c r="X40" s="68"/>
      <c r="Y40" s="68"/>
      <c r="Z40" s="68" t="s">
        <v>91</v>
      </c>
    </row>
    <row r="41" spans="1:26" s="59" customFormat="1" ht="12" customHeight="1">
      <c r="A41" s="60" t="s">
        <v>86</v>
      </c>
      <c r="B41" s="61" t="s">
        <v>156</v>
      </c>
      <c r="C41" s="60" t="s">
        <v>157</v>
      </c>
      <c r="D41" s="75">
        <f t="shared" si="6"/>
        <v>13547</v>
      </c>
      <c r="E41" s="75">
        <f t="shared" si="7"/>
        <v>4200</v>
      </c>
      <c r="F41" s="95">
        <f t="shared" si="0"/>
        <v>31.00317413449472</v>
      </c>
      <c r="G41" s="75">
        <v>4190</v>
      </c>
      <c r="H41" s="75">
        <v>10</v>
      </c>
      <c r="I41" s="75">
        <f t="shared" si="8"/>
        <v>9347</v>
      </c>
      <c r="J41" s="95">
        <f t="shared" si="1"/>
        <v>68.99682586550527</v>
      </c>
      <c r="K41" s="75">
        <v>220</v>
      </c>
      <c r="L41" s="95">
        <f t="shared" si="2"/>
        <v>1.6239757879973424</v>
      </c>
      <c r="M41" s="75">
        <v>1212</v>
      </c>
      <c r="N41" s="95">
        <f t="shared" si="3"/>
        <v>8.946630250239904</v>
      </c>
      <c r="O41" s="75">
        <v>7915</v>
      </c>
      <c r="P41" s="75">
        <v>7075</v>
      </c>
      <c r="Q41" s="95">
        <f t="shared" si="4"/>
        <v>58.426219827268035</v>
      </c>
      <c r="R41" s="75">
        <v>71</v>
      </c>
      <c r="S41" s="68" t="s">
        <v>91</v>
      </c>
      <c r="T41" s="68"/>
      <c r="U41" s="68"/>
      <c r="V41" s="68"/>
      <c r="W41" s="68" t="s">
        <v>91</v>
      </c>
      <c r="X41" s="68"/>
      <c r="Y41" s="68"/>
      <c r="Z41" s="68"/>
    </row>
    <row r="42" spans="1:26" s="59" customFormat="1" ht="12" customHeight="1">
      <c r="A42" s="60" t="s">
        <v>86</v>
      </c>
      <c r="B42" s="61" t="s">
        <v>158</v>
      </c>
      <c r="C42" s="60" t="s">
        <v>159</v>
      </c>
      <c r="D42" s="75">
        <f t="shared" si="6"/>
        <v>19852</v>
      </c>
      <c r="E42" s="75">
        <f t="shared" si="7"/>
        <v>3772</v>
      </c>
      <c r="F42" s="95">
        <f t="shared" si="0"/>
        <v>19.000604473100946</v>
      </c>
      <c r="G42" s="75">
        <v>3752</v>
      </c>
      <c r="H42" s="75">
        <v>20</v>
      </c>
      <c r="I42" s="75">
        <f t="shared" si="8"/>
        <v>16080</v>
      </c>
      <c r="J42" s="95">
        <f t="shared" si="1"/>
        <v>80.99939552689905</v>
      </c>
      <c r="K42" s="75">
        <v>9248</v>
      </c>
      <c r="L42" s="95">
        <f t="shared" si="2"/>
        <v>46.5847269796494</v>
      </c>
      <c r="M42" s="75">
        <v>300</v>
      </c>
      <c r="N42" s="95">
        <f t="shared" si="3"/>
        <v>1.5111827523675196</v>
      </c>
      <c r="O42" s="75">
        <v>6532</v>
      </c>
      <c r="P42" s="75">
        <v>6487</v>
      </c>
      <c r="Q42" s="95">
        <f t="shared" si="4"/>
        <v>32.90348579488212</v>
      </c>
      <c r="R42" s="75">
        <v>388</v>
      </c>
      <c r="S42" s="68" t="s">
        <v>91</v>
      </c>
      <c r="T42" s="68"/>
      <c r="U42" s="68"/>
      <c r="V42" s="68"/>
      <c r="W42" s="68" t="s">
        <v>91</v>
      </c>
      <c r="X42" s="68"/>
      <c r="Y42" s="68"/>
      <c r="Z42" s="68"/>
    </row>
    <row r="43" spans="1:26" s="59" customFormat="1" ht="12" customHeight="1">
      <c r="A43" s="60" t="s">
        <v>86</v>
      </c>
      <c r="B43" s="61" t="s">
        <v>160</v>
      </c>
      <c r="C43" s="60" t="s">
        <v>161</v>
      </c>
      <c r="D43" s="75">
        <f t="shared" si="6"/>
        <v>12682</v>
      </c>
      <c r="E43" s="75">
        <f t="shared" si="7"/>
        <v>405</v>
      </c>
      <c r="F43" s="95">
        <f t="shared" si="0"/>
        <v>3.193502602113232</v>
      </c>
      <c r="G43" s="75">
        <v>405</v>
      </c>
      <c r="H43" s="75">
        <v>0</v>
      </c>
      <c r="I43" s="75">
        <f t="shared" si="8"/>
        <v>12277</v>
      </c>
      <c r="J43" s="95">
        <f t="shared" si="1"/>
        <v>96.80649739788677</v>
      </c>
      <c r="K43" s="75">
        <v>6550</v>
      </c>
      <c r="L43" s="95">
        <f t="shared" si="2"/>
        <v>51.64800504652263</v>
      </c>
      <c r="M43" s="75">
        <v>1430</v>
      </c>
      <c r="N43" s="95">
        <f t="shared" si="3"/>
        <v>11.275824002523262</v>
      </c>
      <c r="O43" s="75">
        <v>4297</v>
      </c>
      <c r="P43" s="75">
        <v>1237</v>
      </c>
      <c r="Q43" s="95">
        <f t="shared" si="4"/>
        <v>33.88266834884088</v>
      </c>
      <c r="R43" s="75">
        <v>23</v>
      </c>
      <c r="S43" s="68" t="s">
        <v>91</v>
      </c>
      <c r="T43" s="68"/>
      <c r="U43" s="68"/>
      <c r="V43" s="68"/>
      <c r="W43" s="68" t="s">
        <v>91</v>
      </c>
      <c r="X43" s="68"/>
      <c r="Y43" s="68"/>
      <c r="Z43" s="68"/>
    </row>
    <row r="44" spans="1:26" s="59" customFormat="1" ht="12" customHeight="1">
      <c r="A44" s="60" t="s">
        <v>86</v>
      </c>
      <c r="B44" s="61" t="s">
        <v>162</v>
      </c>
      <c r="C44" s="60" t="s">
        <v>163</v>
      </c>
      <c r="D44" s="75">
        <f t="shared" si="6"/>
        <v>34541</v>
      </c>
      <c r="E44" s="75">
        <f t="shared" si="7"/>
        <v>832</v>
      </c>
      <c r="F44" s="95">
        <f t="shared" si="0"/>
        <v>2.408731652239368</v>
      </c>
      <c r="G44" s="75">
        <v>832</v>
      </c>
      <c r="H44" s="75">
        <v>0</v>
      </c>
      <c r="I44" s="75">
        <f t="shared" si="8"/>
        <v>33709</v>
      </c>
      <c r="J44" s="95">
        <f t="shared" si="1"/>
        <v>97.59126834776063</v>
      </c>
      <c r="K44" s="75">
        <v>33125</v>
      </c>
      <c r="L44" s="95">
        <f t="shared" si="2"/>
        <v>95.90052401493877</v>
      </c>
      <c r="M44" s="75">
        <v>0</v>
      </c>
      <c r="N44" s="95">
        <f t="shared" si="3"/>
        <v>0</v>
      </c>
      <c r="O44" s="75">
        <v>584</v>
      </c>
      <c r="P44" s="75">
        <v>237</v>
      </c>
      <c r="Q44" s="95">
        <f t="shared" si="4"/>
        <v>1.6907443328218636</v>
      </c>
      <c r="R44" s="75">
        <v>202</v>
      </c>
      <c r="S44" s="68" t="s">
        <v>91</v>
      </c>
      <c r="T44" s="68"/>
      <c r="U44" s="68"/>
      <c r="V44" s="68"/>
      <c r="W44" s="68"/>
      <c r="X44" s="68"/>
      <c r="Y44" s="68"/>
      <c r="Z44" s="68" t="s">
        <v>91</v>
      </c>
    </row>
    <row r="45" spans="1:26" s="59" customFormat="1" ht="12" customHeight="1">
      <c r="A45" s="60" t="s">
        <v>86</v>
      </c>
      <c r="B45" s="61" t="s">
        <v>164</v>
      </c>
      <c r="C45" s="60" t="s">
        <v>165</v>
      </c>
      <c r="D45" s="75">
        <f t="shared" si="6"/>
        <v>16879</v>
      </c>
      <c r="E45" s="75">
        <f t="shared" si="7"/>
        <v>1544</v>
      </c>
      <c r="F45" s="95">
        <f t="shared" si="0"/>
        <v>9.147461342496593</v>
      </c>
      <c r="G45" s="75">
        <v>1484</v>
      </c>
      <c r="H45" s="75">
        <v>60</v>
      </c>
      <c r="I45" s="75">
        <f t="shared" si="8"/>
        <v>15335</v>
      </c>
      <c r="J45" s="95">
        <f t="shared" si="1"/>
        <v>90.8525386575034</v>
      </c>
      <c r="K45" s="75">
        <v>11114</v>
      </c>
      <c r="L45" s="95">
        <f t="shared" si="2"/>
        <v>65.84513300550981</v>
      </c>
      <c r="M45" s="75">
        <v>621</v>
      </c>
      <c r="N45" s="95">
        <f t="shared" si="3"/>
        <v>3.6791279104212338</v>
      </c>
      <c r="O45" s="75">
        <v>3600</v>
      </c>
      <c r="P45" s="75">
        <v>3600</v>
      </c>
      <c r="Q45" s="95">
        <f t="shared" si="4"/>
        <v>21.328277741572368</v>
      </c>
      <c r="R45" s="75">
        <v>115</v>
      </c>
      <c r="S45" s="68" t="s">
        <v>91</v>
      </c>
      <c r="T45" s="68"/>
      <c r="U45" s="68"/>
      <c r="V45" s="68"/>
      <c r="W45" s="68" t="s">
        <v>91</v>
      </c>
      <c r="X45" s="68"/>
      <c r="Y45" s="68"/>
      <c r="Z45" s="68"/>
    </row>
    <row r="46" spans="1:26" s="59" customFormat="1" ht="12" customHeight="1">
      <c r="A46" s="60" t="s">
        <v>86</v>
      </c>
      <c r="B46" s="61" t="s">
        <v>166</v>
      </c>
      <c r="C46" s="60" t="s">
        <v>167</v>
      </c>
      <c r="D46" s="75">
        <f t="shared" si="6"/>
        <v>19418</v>
      </c>
      <c r="E46" s="75">
        <f t="shared" si="7"/>
        <v>813</v>
      </c>
      <c r="F46" s="95">
        <f t="shared" si="0"/>
        <v>4.186836955402204</v>
      </c>
      <c r="G46" s="75">
        <v>813</v>
      </c>
      <c r="H46" s="75">
        <v>0</v>
      </c>
      <c r="I46" s="75">
        <f t="shared" si="8"/>
        <v>18605</v>
      </c>
      <c r="J46" s="95">
        <f t="shared" si="1"/>
        <v>95.81316304459779</v>
      </c>
      <c r="K46" s="75">
        <v>9354</v>
      </c>
      <c r="L46" s="95">
        <f t="shared" si="2"/>
        <v>48.171799361417236</v>
      </c>
      <c r="M46" s="75">
        <v>350</v>
      </c>
      <c r="N46" s="95">
        <f t="shared" si="3"/>
        <v>1.802451333813987</v>
      </c>
      <c r="O46" s="75">
        <v>8901</v>
      </c>
      <c r="P46" s="75">
        <v>5678</v>
      </c>
      <c r="Q46" s="95">
        <f t="shared" si="4"/>
        <v>45.838912349366566</v>
      </c>
      <c r="R46" s="75">
        <v>0</v>
      </c>
      <c r="S46" s="68" t="s">
        <v>91</v>
      </c>
      <c r="T46" s="68"/>
      <c r="U46" s="68"/>
      <c r="V46" s="68"/>
      <c r="W46" s="68" t="s">
        <v>91</v>
      </c>
      <c r="X46" s="68"/>
      <c r="Y46" s="68"/>
      <c r="Z46" s="68"/>
    </row>
    <row r="47" spans="1:26" s="59" customFormat="1" ht="12" customHeight="1">
      <c r="A47" s="60" t="s">
        <v>86</v>
      </c>
      <c r="B47" s="61" t="s">
        <v>168</v>
      </c>
      <c r="C47" s="60" t="s">
        <v>169</v>
      </c>
      <c r="D47" s="75">
        <f t="shared" si="6"/>
        <v>20656</v>
      </c>
      <c r="E47" s="75">
        <f t="shared" si="7"/>
        <v>3354</v>
      </c>
      <c r="F47" s="95">
        <f t="shared" si="0"/>
        <v>16.23741285824942</v>
      </c>
      <c r="G47" s="75">
        <v>3249</v>
      </c>
      <c r="H47" s="75">
        <v>105</v>
      </c>
      <c r="I47" s="75">
        <f t="shared" si="8"/>
        <v>17302</v>
      </c>
      <c r="J47" s="95">
        <f t="shared" si="1"/>
        <v>83.76258714175057</v>
      </c>
      <c r="K47" s="75">
        <v>11123</v>
      </c>
      <c r="L47" s="95">
        <f t="shared" si="2"/>
        <v>53.8487606506584</v>
      </c>
      <c r="M47" s="75">
        <v>1384</v>
      </c>
      <c r="N47" s="95">
        <f t="shared" si="3"/>
        <v>6.700232378001549</v>
      </c>
      <c r="O47" s="75">
        <v>4795</v>
      </c>
      <c r="P47" s="75">
        <v>2109</v>
      </c>
      <c r="Q47" s="95">
        <f t="shared" si="4"/>
        <v>23.213594113090625</v>
      </c>
      <c r="R47" s="75">
        <v>115</v>
      </c>
      <c r="S47" s="68" t="s">
        <v>91</v>
      </c>
      <c r="T47" s="68"/>
      <c r="U47" s="68"/>
      <c r="V47" s="68"/>
      <c r="W47" s="68" t="s">
        <v>91</v>
      </c>
      <c r="X47" s="68"/>
      <c r="Y47" s="68"/>
      <c r="Z47" s="68"/>
    </row>
    <row r="48" spans="1:26" s="59" customFormat="1" ht="12" customHeight="1">
      <c r="A48" s="60" t="s">
        <v>86</v>
      </c>
      <c r="B48" s="61" t="s">
        <v>170</v>
      </c>
      <c r="C48" s="60" t="s">
        <v>171</v>
      </c>
      <c r="D48" s="75">
        <f t="shared" si="6"/>
        <v>16640</v>
      </c>
      <c r="E48" s="75">
        <f t="shared" si="7"/>
        <v>3468</v>
      </c>
      <c r="F48" s="95">
        <f t="shared" si="0"/>
        <v>20.841346153846153</v>
      </c>
      <c r="G48" s="75">
        <v>3468</v>
      </c>
      <c r="H48" s="75">
        <v>0</v>
      </c>
      <c r="I48" s="75">
        <f t="shared" si="8"/>
        <v>13172</v>
      </c>
      <c r="J48" s="95">
        <f t="shared" si="1"/>
        <v>79.15865384615385</v>
      </c>
      <c r="K48" s="75">
        <v>4024</v>
      </c>
      <c r="L48" s="95">
        <f t="shared" si="2"/>
        <v>24.182692307692307</v>
      </c>
      <c r="M48" s="75">
        <v>822</v>
      </c>
      <c r="N48" s="95">
        <f t="shared" si="3"/>
        <v>4.939903846153846</v>
      </c>
      <c r="O48" s="75">
        <v>8326</v>
      </c>
      <c r="P48" s="75">
        <v>5283</v>
      </c>
      <c r="Q48" s="95">
        <f t="shared" si="4"/>
        <v>50.036057692307686</v>
      </c>
      <c r="R48" s="75">
        <v>76</v>
      </c>
      <c r="S48" s="68" t="s">
        <v>91</v>
      </c>
      <c r="T48" s="68"/>
      <c r="U48" s="68"/>
      <c r="V48" s="68"/>
      <c r="W48" s="68" t="s">
        <v>91</v>
      </c>
      <c r="X48" s="68"/>
      <c r="Y48" s="68"/>
      <c r="Z48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56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57</v>
      </c>
      <c r="B2" s="144" t="s">
        <v>58</v>
      </c>
      <c r="C2" s="144" t="s">
        <v>59</v>
      </c>
      <c r="D2" s="121" t="s">
        <v>172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173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174</v>
      </c>
      <c r="AG2" s="151"/>
      <c r="AH2" s="151"/>
      <c r="AI2" s="152"/>
      <c r="AJ2" s="150" t="s">
        <v>175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176</v>
      </c>
      <c r="AU2" s="144"/>
      <c r="AV2" s="144"/>
      <c r="AW2" s="144"/>
      <c r="AX2" s="144"/>
      <c r="AY2" s="144"/>
      <c r="AZ2" s="150" t="s">
        <v>177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65</v>
      </c>
      <c r="E3" s="153" t="s">
        <v>178</v>
      </c>
      <c r="F3" s="151"/>
      <c r="G3" s="152"/>
      <c r="H3" s="156" t="s">
        <v>179</v>
      </c>
      <c r="I3" s="157"/>
      <c r="J3" s="158"/>
      <c r="K3" s="153" t="s">
        <v>180</v>
      </c>
      <c r="L3" s="157"/>
      <c r="M3" s="158"/>
      <c r="N3" s="88" t="s">
        <v>65</v>
      </c>
      <c r="O3" s="153" t="s">
        <v>181</v>
      </c>
      <c r="P3" s="154"/>
      <c r="Q3" s="154"/>
      <c r="R3" s="154"/>
      <c r="S3" s="154"/>
      <c r="T3" s="154"/>
      <c r="U3" s="155"/>
      <c r="V3" s="153" t="s">
        <v>182</v>
      </c>
      <c r="W3" s="154"/>
      <c r="X3" s="154"/>
      <c r="Y3" s="154"/>
      <c r="Z3" s="154"/>
      <c r="AA3" s="154"/>
      <c r="AB3" s="155"/>
      <c r="AC3" s="122" t="s">
        <v>183</v>
      </c>
      <c r="AD3" s="86"/>
      <c r="AE3" s="87"/>
      <c r="AF3" s="147" t="s">
        <v>65</v>
      </c>
      <c r="AG3" s="144" t="s">
        <v>185</v>
      </c>
      <c r="AH3" s="144" t="s">
        <v>187</v>
      </c>
      <c r="AI3" s="144" t="s">
        <v>188</v>
      </c>
      <c r="AJ3" s="145" t="s">
        <v>65</v>
      </c>
      <c r="AK3" s="144" t="s">
        <v>190</v>
      </c>
      <c r="AL3" s="144" t="s">
        <v>191</v>
      </c>
      <c r="AM3" s="144" t="s">
        <v>192</v>
      </c>
      <c r="AN3" s="144" t="s">
        <v>187</v>
      </c>
      <c r="AO3" s="144" t="s">
        <v>188</v>
      </c>
      <c r="AP3" s="144" t="s">
        <v>193</v>
      </c>
      <c r="AQ3" s="144" t="s">
        <v>194</v>
      </c>
      <c r="AR3" s="144" t="s">
        <v>195</v>
      </c>
      <c r="AS3" s="144" t="s">
        <v>196</v>
      </c>
      <c r="AT3" s="147" t="s">
        <v>65</v>
      </c>
      <c r="AU3" s="144" t="s">
        <v>190</v>
      </c>
      <c r="AV3" s="144" t="s">
        <v>191</v>
      </c>
      <c r="AW3" s="144" t="s">
        <v>192</v>
      </c>
      <c r="AX3" s="144" t="s">
        <v>187</v>
      </c>
      <c r="AY3" s="144" t="s">
        <v>188</v>
      </c>
      <c r="AZ3" s="147" t="s">
        <v>65</v>
      </c>
      <c r="BA3" s="144" t="s">
        <v>185</v>
      </c>
      <c r="BB3" s="144" t="s">
        <v>187</v>
      </c>
      <c r="BC3" s="144" t="s">
        <v>188</v>
      </c>
    </row>
    <row r="4" spans="1:55" s="51" customFormat="1" ht="26.25" customHeight="1">
      <c r="A4" s="145"/>
      <c r="B4" s="145"/>
      <c r="C4" s="145"/>
      <c r="D4" s="88"/>
      <c r="E4" s="88" t="s">
        <v>65</v>
      </c>
      <c r="F4" s="70" t="s">
        <v>197</v>
      </c>
      <c r="G4" s="70" t="s">
        <v>198</v>
      </c>
      <c r="H4" s="88" t="s">
        <v>65</v>
      </c>
      <c r="I4" s="70" t="s">
        <v>197</v>
      </c>
      <c r="J4" s="70" t="s">
        <v>198</v>
      </c>
      <c r="K4" s="88" t="s">
        <v>65</v>
      </c>
      <c r="L4" s="70" t="s">
        <v>197</v>
      </c>
      <c r="M4" s="70" t="s">
        <v>198</v>
      </c>
      <c r="N4" s="88"/>
      <c r="O4" s="88" t="s">
        <v>65</v>
      </c>
      <c r="P4" s="70" t="s">
        <v>185</v>
      </c>
      <c r="Q4" s="70" t="s">
        <v>187</v>
      </c>
      <c r="R4" s="70" t="s">
        <v>188</v>
      </c>
      <c r="S4" s="70" t="s">
        <v>200</v>
      </c>
      <c r="T4" s="70" t="s">
        <v>202</v>
      </c>
      <c r="U4" s="70" t="s">
        <v>204</v>
      </c>
      <c r="V4" s="88" t="s">
        <v>65</v>
      </c>
      <c r="W4" s="70" t="s">
        <v>185</v>
      </c>
      <c r="X4" s="70" t="s">
        <v>187</v>
      </c>
      <c r="Y4" s="70" t="s">
        <v>188</v>
      </c>
      <c r="Z4" s="70" t="s">
        <v>200</v>
      </c>
      <c r="AA4" s="70" t="s">
        <v>202</v>
      </c>
      <c r="AB4" s="70" t="s">
        <v>204</v>
      </c>
      <c r="AC4" s="88" t="s">
        <v>65</v>
      </c>
      <c r="AD4" s="70" t="s">
        <v>197</v>
      </c>
      <c r="AE4" s="70" t="s">
        <v>198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205</v>
      </c>
      <c r="E6" s="93" t="s">
        <v>205</v>
      </c>
      <c r="F6" s="93" t="s">
        <v>205</v>
      </c>
      <c r="G6" s="93" t="s">
        <v>205</v>
      </c>
      <c r="H6" s="93" t="s">
        <v>205</v>
      </c>
      <c r="I6" s="93" t="s">
        <v>205</v>
      </c>
      <c r="J6" s="93" t="s">
        <v>205</v>
      </c>
      <c r="K6" s="93" t="s">
        <v>205</v>
      </c>
      <c r="L6" s="93" t="s">
        <v>205</v>
      </c>
      <c r="M6" s="93" t="s">
        <v>205</v>
      </c>
      <c r="N6" s="93" t="s">
        <v>205</v>
      </c>
      <c r="O6" s="93" t="s">
        <v>205</v>
      </c>
      <c r="P6" s="93" t="s">
        <v>205</v>
      </c>
      <c r="Q6" s="93" t="s">
        <v>205</v>
      </c>
      <c r="R6" s="93" t="s">
        <v>205</v>
      </c>
      <c r="S6" s="93" t="s">
        <v>205</v>
      </c>
      <c r="T6" s="93" t="s">
        <v>205</v>
      </c>
      <c r="U6" s="93" t="s">
        <v>205</v>
      </c>
      <c r="V6" s="93" t="s">
        <v>205</v>
      </c>
      <c r="W6" s="93" t="s">
        <v>205</v>
      </c>
      <c r="X6" s="93" t="s">
        <v>205</v>
      </c>
      <c r="Y6" s="93" t="s">
        <v>205</v>
      </c>
      <c r="Z6" s="93" t="s">
        <v>205</v>
      </c>
      <c r="AA6" s="93" t="s">
        <v>205</v>
      </c>
      <c r="AB6" s="93" t="s">
        <v>205</v>
      </c>
      <c r="AC6" s="93" t="s">
        <v>205</v>
      </c>
      <c r="AD6" s="93" t="s">
        <v>205</v>
      </c>
      <c r="AE6" s="93" t="s">
        <v>205</v>
      </c>
      <c r="AF6" s="94" t="s">
        <v>206</v>
      </c>
      <c r="AG6" s="94" t="s">
        <v>206</v>
      </c>
      <c r="AH6" s="94" t="s">
        <v>206</v>
      </c>
      <c r="AI6" s="94" t="s">
        <v>206</v>
      </c>
      <c r="AJ6" s="94" t="s">
        <v>206</v>
      </c>
      <c r="AK6" s="94" t="s">
        <v>206</v>
      </c>
      <c r="AL6" s="94" t="s">
        <v>206</v>
      </c>
      <c r="AM6" s="94" t="s">
        <v>206</v>
      </c>
      <c r="AN6" s="94" t="s">
        <v>206</v>
      </c>
      <c r="AO6" s="94" t="s">
        <v>206</v>
      </c>
      <c r="AP6" s="94" t="s">
        <v>206</v>
      </c>
      <c r="AQ6" s="94" t="s">
        <v>206</v>
      </c>
      <c r="AR6" s="94" t="s">
        <v>206</v>
      </c>
      <c r="AS6" s="94" t="s">
        <v>206</v>
      </c>
      <c r="AT6" s="94" t="s">
        <v>206</v>
      </c>
      <c r="AU6" s="94" t="s">
        <v>206</v>
      </c>
      <c r="AV6" s="94" t="s">
        <v>206</v>
      </c>
      <c r="AW6" s="94" t="s">
        <v>206</v>
      </c>
      <c r="AX6" s="94" t="s">
        <v>206</v>
      </c>
      <c r="AY6" s="94" t="s">
        <v>206</v>
      </c>
      <c r="AZ6" s="94" t="s">
        <v>206</v>
      </c>
      <c r="BA6" s="94" t="s">
        <v>206</v>
      </c>
      <c r="BB6" s="94" t="s">
        <v>206</v>
      </c>
      <c r="BC6" s="94" t="s">
        <v>206</v>
      </c>
    </row>
    <row r="7" spans="1:55" s="57" customFormat="1" ht="12" customHeight="1">
      <c r="A7" s="113" t="s">
        <v>86</v>
      </c>
      <c r="B7" s="114" t="s">
        <v>88</v>
      </c>
      <c r="C7" s="113" t="s">
        <v>65</v>
      </c>
      <c r="D7" s="80">
        <f aca="true" t="shared" si="0" ref="D7:AI7">SUM(D8:D48)</f>
        <v>387755</v>
      </c>
      <c r="E7" s="80">
        <f t="shared" si="0"/>
        <v>61755</v>
      </c>
      <c r="F7" s="80">
        <f t="shared" si="0"/>
        <v>37621</v>
      </c>
      <c r="G7" s="80">
        <f t="shared" si="0"/>
        <v>24134</v>
      </c>
      <c r="H7" s="80">
        <f t="shared" si="0"/>
        <v>122626</v>
      </c>
      <c r="I7" s="80">
        <f t="shared" si="0"/>
        <v>89831</v>
      </c>
      <c r="J7" s="80">
        <f t="shared" si="0"/>
        <v>32795</v>
      </c>
      <c r="K7" s="80">
        <f t="shared" si="0"/>
        <v>203374</v>
      </c>
      <c r="L7" s="80">
        <f t="shared" si="0"/>
        <v>18529</v>
      </c>
      <c r="M7" s="80">
        <f t="shared" si="0"/>
        <v>184845</v>
      </c>
      <c r="N7" s="80">
        <f t="shared" si="0"/>
        <v>388657</v>
      </c>
      <c r="O7" s="80">
        <f t="shared" si="0"/>
        <v>146486</v>
      </c>
      <c r="P7" s="80">
        <f t="shared" si="0"/>
        <v>103822</v>
      </c>
      <c r="Q7" s="80">
        <f t="shared" si="0"/>
        <v>0</v>
      </c>
      <c r="R7" s="80">
        <f t="shared" si="0"/>
        <v>0</v>
      </c>
      <c r="S7" s="80">
        <f t="shared" si="0"/>
        <v>42653</v>
      </c>
      <c r="T7" s="80">
        <f t="shared" si="0"/>
        <v>11</v>
      </c>
      <c r="U7" s="80">
        <f t="shared" si="0"/>
        <v>0</v>
      </c>
      <c r="V7" s="80">
        <f t="shared" si="0"/>
        <v>241861</v>
      </c>
      <c r="W7" s="80">
        <f t="shared" si="0"/>
        <v>198966</v>
      </c>
      <c r="X7" s="80">
        <f t="shared" si="0"/>
        <v>0</v>
      </c>
      <c r="Y7" s="80">
        <f t="shared" si="0"/>
        <v>0</v>
      </c>
      <c r="Z7" s="80">
        <f t="shared" si="0"/>
        <v>42895</v>
      </c>
      <c r="AA7" s="80">
        <f t="shared" si="0"/>
        <v>0</v>
      </c>
      <c r="AB7" s="80">
        <f t="shared" si="0"/>
        <v>0</v>
      </c>
      <c r="AC7" s="80">
        <f t="shared" si="0"/>
        <v>310</v>
      </c>
      <c r="AD7" s="80">
        <f t="shared" si="0"/>
        <v>310</v>
      </c>
      <c r="AE7" s="80">
        <f t="shared" si="0"/>
        <v>0</v>
      </c>
      <c r="AF7" s="80">
        <f t="shared" si="0"/>
        <v>6899</v>
      </c>
      <c r="AG7" s="80">
        <f t="shared" si="0"/>
        <v>6899</v>
      </c>
      <c r="AH7" s="80">
        <f t="shared" si="0"/>
        <v>0</v>
      </c>
      <c r="AI7" s="80">
        <f t="shared" si="0"/>
        <v>0</v>
      </c>
      <c r="AJ7" s="80">
        <f aca="true" t="shared" si="1" ref="AJ7:BC7">SUM(AJ8:AJ48)</f>
        <v>19522</v>
      </c>
      <c r="AK7" s="80">
        <f t="shared" si="1"/>
        <v>12573</v>
      </c>
      <c r="AL7" s="80">
        <f t="shared" si="1"/>
        <v>0</v>
      </c>
      <c r="AM7" s="80">
        <f t="shared" si="1"/>
        <v>1572</v>
      </c>
      <c r="AN7" s="80">
        <f t="shared" si="1"/>
        <v>2058</v>
      </c>
      <c r="AO7" s="80">
        <f t="shared" si="1"/>
        <v>0</v>
      </c>
      <c r="AP7" s="80">
        <f t="shared" si="1"/>
        <v>0</v>
      </c>
      <c r="AQ7" s="80">
        <f t="shared" si="1"/>
        <v>39</v>
      </c>
      <c r="AR7" s="80">
        <f t="shared" si="1"/>
        <v>41</v>
      </c>
      <c r="AS7" s="80">
        <f t="shared" si="1"/>
        <v>3239</v>
      </c>
      <c r="AT7" s="80">
        <f t="shared" si="1"/>
        <v>168</v>
      </c>
      <c r="AU7" s="80">
        <f t="shared" si="1"/>
        <v>167</v>
      </c>
      <c r="AV7" s="80">
        <f t="shared" si="1"/>
        <v>0</v>
      </c>
      <c r="AW7" s="80">
        <f t="shared" si="1"/>
        <v>1</v>
      </c>
      <c r="AX7" s="80">
        <f t="shared" si="1"/>
        <v>0</v>
      </c>
      <c r="AY7" s="80">
        <f t="shared" si="1"/>
        <v>0</v>
      </c>
      <c r="AZ7" s="80">
        <f t="shared" si="1"/>
        <v>743</v>
      </c>
      <c r="BA7" s="80">
        <f t="shared" si="1"/>
        <v>743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207</v>
      </c>
      <c r="B8" s="116" t="s">
        <v>208</v>
      </c>
      <c r="C8" s="115" t="s">
        <v>209</v>
      </c>
      <c r="D8" s="74">
        <f aca="true" t="shared" si="2" ref="D8:D48">SUM(E8,+H8,+K8)</f>
        <v>22539</v>
      </c>
      <c r="E8" s="74">
        <f aca="true" t="shared" si="3" ref="E8:E48">SUM(F8:G8)</f>
        <v>3346</v>
      </c>
      <c r="F8" s="74">
        <v>3346</v>
      </c>
      <c r="G8" s="74">
        <v>0</v>
      </c>
      <c r="H8" s="74">
        <f aca="true" t="shared" si="4" ref="H8:H48">SUM(I8:J8)</f>
        <v>43</v>
      </c>
      <c r="I8" s="74">
        <v>43</v>
      </c>
      <c r="J8" s="74">
        <v>0</v>
      </c>
      <c r="K8" s="74">
        <f aca="true" t="shared" si="5" ref="K8:K48">SUM(L8:M8)</f>
        <v>19150</v>
      </c>
      <c r="L8" s="74">
        <v>699</v>
      </c>
      <c r="M8" s="74">
        <v>18451</v>
      </c>
      <c r="N8" s="74">
        <f aca="true" t="shared" si="6" ref="N8:N48">SUM(O8,+V8,+AC8)</f>
        <v>22698</v>
      </c>
      <c r="O8" s="74">
        <f aca="true" t="shared" si="7" ref="O8:O48">SUM(P8:U8)</f>
        <v>4088</v>
      </c>
      <c r="P8" s="74">
        <v>4088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48">SUM(W8:AB8)</f>
        <v>18451</v>
      </c>
      <c r="W8" s="74">
        <v>18451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48">SUM(AD8:AE8)</f>
        <v>159</v>
      </c>
      <c r="AD8" s="74">
        <v>159</v>
      </c>
      <c r="AE8" s="74">
        <v>0</v>
      </c>
      <c r="AF8" s="74">
        <f aca="true" t="shared" si="10" ref="AF8:AF48">SUM(AG8:AI8)</f>
        <v>51</v>
      </c>
      <c r="AG8" s="74">
        <v>51</v>
      </c>
      <c r="AH8" s="74">
        <v>0</v>
      </c>
      <c r="AI8" s="74">
        <v>0</v>
      </c>
      <c r="AJ8" s="74">
        <f aca="true" t="shared" si="11" ref="AJ8:AJ48">SUM(AK8:AS8)</f>
        <v>51</v>
      </c>
      <c r="AK8" s="74">
        <v>0</v>
      </c>
      <c r="AL8" s="74">
        <v>0</v>
      </c>
      <c r="AM8" s="74">
        <v>10</v>
      </c>
      <c r="AN8" s="74">
        <v>0</v>
      </c>
      <c r="AO8" s="74">
        <v>0</v>
      </c>
      <c r="AP8" s="74">
        <v>0</v>
      </c>
      <c r="AQ8" s="74">
        <v>0</v>
      </c>
      <c r="AR8" s="74">
        <v>41</v>
      </c>
      <c r="AS8" s="74">
        <v>0</v>
      </c>
      <c r="AT8" s="74">
        <f aca="true" t="shared" si="12" ref="AT8:AT48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48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207</v>
      </c>
      <c r="B9" s="116" t="s">
        <v>210</v>
      </c>
      <c r="C9" s="115" t="s">
        <v>211</v>
      </c>
      <c r="D9" s="74">
        <f t="shared" si="2"/>
        <v>35780</v>
      </c>
      <c r="E9" s="74">
        <f t="shared" si="3"/>
        <v>6759</v>
      </c>
      <c r="F9" s="74">
        <v>6759</v>
      </c>
      <c r="G9" s="74">
        <v>0</v>
      </c>
      <c r="H9" s="74">
        <f t="shared" si="4"/>
        <v>9221</v>
      </c>
      <c r="I9" s="74">
        <v>9221</v>
      </c>
      <c r="J9" s="74">
        <v>0</v>
      </c>
      <c r="K9" s="74">
        <f t="shared" si="5"/>
        <v>19800</v>
      </c>
      <c r="L9" s="74">
        <v>24</v>
      </c>
      <c r="M9" s="74">
        <v>19776</v>
      </c>
      <c r="N9" s="74">
        <f t="shared" si="6"/>
        <v>35780</v>
      </c>
      <c r="O9" s="74">
        <f t="shared" si="7"/>
        <v>16004</v>
      </c>
      <c r="P9" s="74">
        <v>16004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19776</v>
      </c>
      <c r="W9" s="74">
        <v>19776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385</v>
      </c>
      <c r="AG9" s="74">
        <v>385</v>
      </c>
      <c r="AH9" s="74">
        <v>0</v>
      </c>
      <c r="AI9" s="74">
        <v>0</v>
      </c>
      <c r="AJ9" s="74">
        <f t="shared" si="11"/>
        <v>385</v>
      </c>
      <c r="AK9" s="74">
        <v>0</v>
      </c>
      <c r="AL9" s="74">
        <v>0</v>
      </c>
      <c r="AM9" s="74">
        <v>193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192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86</v>
      </c>
      <c r="B10" s="116" t="s">
        <v>94</v>
      </c>
      <c r="C10" s="115" t="s">
        <v>95</v>
      </c>
      <c r="D10" s="74">
        <f t="shared" si="2"/>
        <v>5360</v>
      </c>
      <c r="E10" s="74">
        <f t="shared" si="3"/>
        <v>0</v>
      </c>
      <c r="F10" s="74">
        <v>0</v>
      </c>
      <c r="G10" s="74">
        <v>0</v>
      </c>
      <c r="H10" s="74">
        <f t="shared" si="4"/>
        <v>932</v>
      </c>
      <c r="I10" s="74">
        <v>932</v>
      </c>
      <c r="J10" s="74">
        <v>0</v>
      </c>
      <c r="K10" s="74">
        <f t="shared" si="5"/>
        <v>4428</v>
      </c>
      <c r="L10" s="74">
        <v>0</v>
      </c>
      <c r="M10" s="74">
        <v>4428</v>
      </c>
      <c r="N10" s="74">
        <f t="shared" si="6"/>
        <v>5360</v>
      </c>
      <c r="O10" s="74">
        <f t="shared" si="7"/>
        <v>932</v>
      </c>
      <c r="P10" s="74">
        <v>0</v>
      </c>
      <c r="Q10" s="74">
        <v>0</v>
      </c>
      <c r="R10" s="74">
        <v>0</v>
      </c>
      <c r="S10" s="74">
        <v>932</v>
      </c>
      <c r="T10" s="74">
        <v>0</v>
      </c>
      <c r="U10" s="74">
        <v>0</v>
      </c>
      <c r="V10" s="74">
        <f t="shared" si="8"/>
        <v>4428</v>
      </c>
      <c r="W10" s="74">
        <v>0</v>
      </c>
      <c r="X10" s="74">
        <v>0</v>
      </c>
      <c r="Y10" s="74">
        <v>0</v>
      </c>
      <c r="Z10" s="74">
        <v>4428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0</v>
      </c>
      <c r="AG10" s="74">
        <v>0</v>
      </c>
      <c r="AH10" s="74">
        <v>0</v>
      </c>
      <c r="AI10" s="74">
        <v>0</v>
      </c>
      <c r="AJ10" s="74">
        <f t="shared" si="11"/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86</v>
      </c>
      <c r="B11" s="116" t="s">
        <v>96</v>
      </c>
      <c r="C11" s="115" t="s">
        <v>97</v>
      </c>
      <c r="D11" s="74">
        <f t="shared" si="2"/>
        <v>7394</v>
      </c>
      <c r="E11" s="74">
        <f t="shared" si="3"/>
        <v>0</v>
      </c>
      <c r="F11" s="74">
        <v>0</v>
      </c>
      <c r="G11" s="74">
        <v>0</v>
      </c>
      <c r="H11" s="74">
        <f t="shared" si="4"/>
        <v>3250</v>
      </c>
      <c r="I11" s="74">
        <v>3250</v>
      </c>
      <c r="J11" s="74">
        <v>0</v>
      </c>
      <c r="K11" s="74">
        <f t="shared" si="5"/>
        <v>4144</v>
      </c>
      <c r="L11" s="74">
        <v>0</v>
      </c>
      <c r="M11" s="74">
        <v>4144</v>
      </c>
      <c r="N11" s="74">
        <f t="shared" si="6"/>
        <v>7394</v>
      </c>
      <c r="O11" s="74">
        <f t="shared" si="7"/>
        <v>3250</v>
      </c>
      <c r="P11" s="74">
        <v>0</v>
      </c>
      <c r="Q11" s="74">
        <v>0</v>
      </c>
      <c r="R11" s="74">
        <v>0</v>
      </c>
      <c r="S11" s="74">
        <v>3250</v>
      </c>
      <c r="T11" s="74">
        <v>0</v>
      </c>
      <c r="U11" s="74">
        <v>0</v>
      </c>
      <c r="V11" s="74">
        <f t="shared" si="8"/>
        <v>4144</v>
      </c>
      <c r="W11" s="74">
        <v>0</v>
      </c>
      <c r="X11" s="74">
        <v>0</v>
      </c>
      <c r="Y11" s="74">
        <v>0</v>
      </c>
      <c r="Z11" s="74">
        <v>4144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0</v>
      </c>
      <c r="AG11" s="74">
        <v>0</v>
      </c>
      <c r="AH11" s="74">
        <v>0</v>
      </c>
      <c r="AI11" s="74">
        <v>0</v>
      </c>
      <c r="AJ11" s="74">
        <f t="shared" si="11"/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86</v>
      </c>
      <c r="B12" s="117" t="s">
        <v>98</v>
      </c>
      <c r="C12" s="68" t="s">
        <v>99</v>
      </c>
      <c r="D12" s="75">
        <f t="shared" si="2"/>
        <v>2374</v>
      </c>
      <c r="E12" s="75">
        <f t="shared" si="3"/>
        <v>0</v>
      </c>
      <c r="F12" s="75">
        <v>0</v>
      </c>
      <c r="G12" s="75">
        <v>0</v>
      </c>
      <c r="H12" s="75">
        <f t="shared" si="4"/>
        <v>1068</v>
      </c>
      <c r="I12" s="75">
        <v>1068</v>
      </c>
      <c r="J12" s="75">
        <v>0</v>
      </c>
      <c r="K12" s="75">
        <f t="shared" si="5"/>
        <v>1306</v>
      </c>
      <c r="L12" s="75">
        <v>0</v>
      </c>
      <c r="M12" s="75">
        <v>1306</v>
      </c>
      <c r="N12" s="75">
        <f t="shared" si="6"/>
        <v>2893</v>
      </c>
      <c r="O12" s="75">
        <f t="shared" si="7"/>
        <v>1501</v>
      </c>
      <c r="P12" s="75">
        <v>0</v>
      </c>
      <c r="Q12" s="75">
        <v>0</v>
      </c>
      <c r="R12" s="75">
        <v>0</v>
      </c>
      <c r="S12" s="75">
        <v>1501</v>
      </c>
      <c r="T12" s="75">
        <v>0</v>
      </c>
      <c r="U12" s="75">
        <v>0</v>
      </c>
      <c r="V12" s="75">
        <f t="shared" si="8"/>
        <v>1392</v>
      </c>
      <c r="W12" s="75">
        <v>0</v>
      </c>
      <c r="X12" s="75">
        <v>0</v>
      </c>
      <c r="Y12" s="75">
        <v>0</v>
      </c>
      <c r="Z12" s="75">
        <v>1392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0</v>
      </c>
      <c r="AG12" s="75">
        <v>0</v>
      </c>
      <c r="AH12" s="75">
        <v>0</v>
      </c>
      <c r="AI12" s="75">
        <v>0</v>
      </c>
      <c r="AJ12" s="75">
        <f t="shared" si="11"/>
        <v>0</v>
      </c>
      <c r="AK12" s="74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2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86</v>
      </c>
      <c r="B13" s="117" t="s">
        <v>100</v>
      </c>
      <c r="C13" s="68" t="s">
        <v>101</v>
      </c>
      <c r="D13" s="75">
        <f t="shared" si="2"/>
        <v>17663</v>
      </c>
      <c r="E13" s="75">
        <f t="shared" si="3"/>
        <v>17663</v>
      </c>
      <c r="F13" s="75">
        <v>5364</v>
      </c>
      <c r="G13" s="75">
        <v>12299</v>
      </c>
      <c r="H13" s="75">
        <f t="shared" si="4"/>
        <v>0</v>
      </c>
      <c r="I13" s="75">
        <v>0</v>
      </c>
      <c r="J13" s="75">
        <v>0</v>
      </c>
      <c r="K13" s="75">
        <f t="shared" si="5"/>
        <v>0</v>
      </c>
      <c r="L13" s="75">
        <v>0</v>
      </c>
      <c r="M13" s="75">
        <v>0</v>
      </c>
      <c r="N13" s="75">
        <f t="shared" si="6"/>
        <v>17664</v>
      </c>
      <c r="O13" s="75">
        <f t="shared" si="7"/>
        <v>5364</v>
      </c>
      <c r="P13" s="75">
        <v>5364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12300</v>
      </c>
      <c r="W13" s="75">
        <v>12300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799</v>
      </c>
      <c r="AG13" s="75">
        <v>799</v>
      </c>
      <c r="AH13" s="75">
        <v>0</v>
      </c>
      <c r="AI13" s="75">
        <v>0</v>
      </c>
      <c r="AJ13" s="75">
        <f t="shared" si="11"/>
        <v>799</v>
      </c>
      <c r="AK13" s="74">
        <v>0</v>
      </c>
      <c r="AL13" s="75">
        <v>0</v>
      </c>
      <c r="AM13" s="75">
        <v>0</v>
      </c>
      <c r="AN13" s="75">
        <v>799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212</v>
      </c>
      <c r="B14" s="117" t="s">
        <v>213</v>
      </c>
      <c r="C14" s="68" t="s">
        <v>214</v>
      </c>
      <c r="D14" s="75">
        <f t="shared" si="2"/>
        <v>98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98</v>
      </c>
      <c r="L14" s="75">
        <v>10</v>
      </c>
      <c r="M14" s="75">
        <v>88</v>
      </c>
      <c r="N14" s="75">
        <f t="shared" si="6"/>
        <v>98</v>
      </c>
      <c r="O14" s="75">
        <f t="shared" si="7"/>
        <v>10</v>
      </c>
      <c r="P14" s="75">
        <v>10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88</v>
      </c>
      <c r="W14" s="75">
        <v>88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0</v>
      </c>
      <c r="AG14" s="75">
        <v>0</v>
      </c>
      <c r="AH14" s="75">
        <v>0</v>
      </c>
      <c r="AI14" s="75">
        <v>0</v>
      </c>
      <c r="AJ14" s="75">
        <f t="shared" si="11"/>
        <v>0</v>
      </c>
      <c r="AK14" s="74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212</v>
      </c>
      <c r="B15" s="117" t="s">
        <v>215</v>
      </c>
      <c r="C15" s="68" t="s">
        <v>216</v>
      </c>
      <c r="D15" s="75">
        <f t="shared" si="2"/>
        <v>1223</v>
      </c>
      <c r="E15" s="75">
        <f t="shared" si="3"/>
        <v>0</v>
      </c>
      <c r="F15" s="75">
        <v>0</v>
      </c>
      <c r="G15" s="75">
        <v>0</v>
      </c>
      <c r="H15" s="75">
        <f t="shared" si="4"/>
        <v>417</v>
      </c>
      <c r="I15" s="75">
        <v>417</v>
      </c>
      <c r="J15" s="75">
        <v>0</v>
      </c>
      <c r="K15" s="75">
        <f t="shared" si="5"/>
        <v>806</v>
      </c>
      <c r="L15" s="75">
        <v>0</v>
      </c>
      <c r="M15" s="75">
        <v>806</v>
      </c>
      <c r="N15" s="75">
        <f t="shared" si="6"/>
        <v>1223</v>
      </c>
      <c r="O15" s="75">
        <f t="shared" si="7"/>
        <v>417</v>
      </c>
      <c r="P15" s="75">
        <v>0</v>
      </c>
      <c r="Q15" s="75">
        <v>0</v>
      </c>
      <c r="R15" s="75">
        <v>0</v>
      </c>
      <c r="S15" s="75">
        <v>417</v>
      </c>
      <c r="T15" s="75">
        <v>0</v>
      </c>
      <c r="U15" s="75">
        <v>0</v>
      </c>
      <c r="V15" s="75">
        <f t="shared" si="8"/>
        <v>806</v>
      </c>
      <c r="W15" s="75">
        <v>0</v>
      </c>
      <c r="X15" s="75">
        <v>0</v>
      </c>
      <c r="Y15" s="75">
        <v>0</v>
      </c>
      <c r="Z15" s="75">
        <v>806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0</v>
      </c>
      <c r="AG15" s="75">
        <v>0</v>
      </c>
      <c r="AH15" s="75">
        <v>0</v>
      </c>
      <c r="AI15" s="75">
        <v>0</v>
      </c>
      <c r="AJ15" s="75">
        <f t="shared" si="11"/>
        <v>0</v>
      </c>
      <c r="AK15" s="74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86</v>
      </c>
      <c r="B16" s="117" t="s">
        <v>106</v>
      </c>
      <c r="C16" s="68" t="s">
        <v>107</v>
      </c>
      <c r="D16" s="75">
        <f t="shared" si="2"/>
        <v>1673</v>
      </c>
      <c r="E16" s="75">
        <f t="shared" si="3"/>
        <v>595</v>
      </c>
      <c r="F16" s="75">
        <v>595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1078</v>
      </c>
      <c r="L16" s="75">
        <v>0</v>
      </c>
      <c r="M16" s="75">
        <v>1078</v>
      </c>
      <c r="N16" s="75">
        <f t="shared" si="6"/>
        <v>1673</v>
      </c>
      <c r="O16" s="75">
        <f t="shared" si="7"/>
        <v>595</v>
      </c>
      <c r="P16" s="75">
        <v>0</v>
      </c>
      <c r="Q16" s="75">
        <v>0</v>
      </c>
      <c r="R16" s="75">
        <v>0</v>
      </c>
      <c r="S16" s="75">
        <v>595</v>
      </c>
      <c r="T16" s="75">
        <v>0</v>
      </c>
      <c r="U16" s="75">
        <v>0</v>
      </c>
      <c r="V16" s="75">
        <f t="shared" si="8"/>
        <v>1078</v>
      </c>
      <c r="W16" s="75">
        <v>0</v>
      </c>
      <c r="X16" s="75">
        <v>0</v>
      </c>
      <c r="Y16" s="75">
        <v>0</v>
      </c>
      <c r="Z16" s="75">
        <v>1078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0</v>
      </c>
      <c r="AG16" s="75">
        <v>0</v>
      </c>
      <c r="AH16" s="75">
        <v>0</v>
      </c>
      <c r="AI16" s="75">
        <v>0</v>
      </c>
      <c r="AJ16" s="75">
        <f t="shared" si="11"/>
        <v>0</v>
      </c>
      <c r="AK16" s="74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86</v>
      </c>
      <c r="B17" s="117" t="s">
        <v>108</v>
      </c>
      <c r="C17" s="68" t="s">
        <v>109</v>
      </c>
      <c r="D17" s="75">
        <f t="shared" si="2"/>
        <v>7344</v>
      </c>
      <c r="E17" s="75">
        <f t="shared" si="3"/>
        <v>0</v>
      </c>
      <c r="F17" s="75">
        <v>0</v>
      </c>
      <c r="G17" s="75">
        <v>0</v>
      </c>
      <c r="H17" s="75">
        <f t="shared" si="4"/>
        <v>4713</v>
      </c>
      <c r="I17" s="75">
        <v>4713</v>
      </c>
      <c r="J17" s="75">
        <v>0</v>
      </c>
      <c r="K17" s="75">
        <f t="shared" si="5"/>
        <v>2631</v>
      </c>
      <c r="L17" s="75">
        <v>0</v>
      </c>
      <c r="M17" s="75">
        <v>2631</v>
      </c>
      <c r="N17" s="75">
        <f t="shared" si="6"/>
        <v>7344</v>
      </c>
      <c r="O17" s="75">
        <f t="shared" si="7"/>
        <v>4713</v>
      </c>
      <c r="P17" s="75">
        <v>0</v>
      </c>
      <c r="Q17" s="75">
        <v>0</v>
      </c>
      <c r="R17" s="75">
        <v>0</v>
      </c>
      <c r="S17" s="75">
        <v>4713</v>
      </c>
      <c r="T17" s="75">
        <v>0</v>
      </c>
      <c r="U17" s="75">
        <v>0</v>
      </c>
      <c r="V17" s="75">
        <f t="shared" si="8"/>
        <v>2631</v>
      </c>
      <c r="W17" s="75">
        <v>0</v>
      </c>
      <c r="X17" s="75">
        <v>0</v>
      </c>
      <c r="Y17" s="75">
        <v>0</v>
      </c>
      <c r="Z17" s="75">
        <v>2631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0</v>
      </c>
      <c r="AG17" s="75">
        <v>0</v>
      </c>
      <c r="AH17" s="75">
        <v>0</v>
      </c>
      <c r="AI17" s="75">
        <v>0</v>
      </c>
      <c r="AJ17" s="75">
        <f t="shared" si="11"/>
        <v>0</v>
      </c>
      <c r="AK17" s="74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207</v>
      </c>
      <c r="B18" s="117" t="s">
        <v>217</v>
      </c>
      <c r="C18" s="68" t="s">
        <v>218</v>
      </c>
      <c r="D18" s="75">
        <f t="shared" si="2"/>
        <v>48327</v>
      </c>
      <c r="E18" s="75">
        <f t="shared" si="3"/>
        <v>10249</v>
      </c>
      <c r="F18" s="75">
        <v>10249</v>
      </c>
      <c r="G18" s="75">
        <v>0</v>
      </c>
      <c r="H18" s="75">
        <f t="shared" si="4"/>
        <v>17562</v>
      </c>
      <c r="I18" s="75">
        <v>17562</v>
      </c>
      <c r="J18" s="75">
        <v>0</v>
      </c>
      <c r="K18" s="75">
        <f t="shared" si="5"/>
        <v>20516</v>
      </c>
      <c r="L18" s="75">
        <v>0</v>
      </c>
      <c r="M18" s="75">
        <v>20516</v>
      </c>
      <c r="N18" s="75">
        <f t="shared" si="6"/>
        <v>48327</v>
      </c>
      <c r="O18" s="75">
        <f t="shared" si="7"/>
        <v>27811</v>
      </c>
      <c r="P18" s="75">
        <v>0</v>
      </c>
      <c r="Q18" s="75">
        <v>0</v>
      </c>
      <c r="R18" s="75">
        <v>0</v>
      </c>
      <c r="S18" s="75">
        <v>27811</v>
      </c>
      <c r="T18" s="75">
        <v>0</v>
      </c>
      <c r="U18" s="75">
        <v>0</v>
      </c>
      <c r="V18" s="75">
        <f t="shared" si="8"/>
        <v>20516</v>
      </c>
      <c r="W18" s="75">
        <v>0</v>
      </c>
      <c r="X18" s="75">
        <v>0</v>
      </c>
      <c r="Y18" s="75">
        <v>0</v>
      </c>
      <c r="Z18" s="75">
        <v>20516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0</v>
      </c>
      <c r="AG18" s="75">
        <v>0</v>
      </c>
      <c r="AH18" s="75">
        <v>0</v>
      </c>
      <c r="AI18" s="75">
        <v>0</v>
      </c>
      <c r="AJ18" s="75">
        <f t="shared" si="11"/>
        <v>0</v>
      </c>
      <c r="AK18" s="74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207</v>
      </c>
      <c r="B19" s="117" t="s">
        <v>219</v>
      </c>
      <c r="C19" s="68" t="s">
        <v>220</v>
      </c>
      <c r="D19" s="75">
        <f t="shared" si="2"/>
        <v>1986</v>
      </c>
      <c r="E19" s="75">
        <f t="shared" si="3"/>
        <v>1000</v>
      </c>
      <c r="F19" s="75">
        <v>1000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986</v>
      </c>
      <c r="L19" s="75">
        <v>0</v>
      </c>
      <c r="M19" s="75">
        <v>986</v>
      </c>
      <c r="N19" s="75">
        <f t="shared" si="6"/>
        <v>1986</v>
      </c>
      <c r="O19" s="75">
        <f t="shared" si="7"/>
        <v>1000</v>
      </c>
      <c r="P19" s="75">
        <v>0</v>
      </c>
      <c r="Q19" s="75">
        <v>0</v>
      </c>
      <c r="R19" s="75">
        <v>0</v>
      </c>
      <c r="S19" s="75">
        <v>1000</v>
      </c>
      <c r="T19" s="75">
        <v>0</v>
      </c>
      <c r="U19" s="75">
        <v>0</v>
      </c>
      <c r="V19" s="75">
        <f t="shared" si="8"/>
        <v>986</v>
      </c>
      <c r="W19" s="75">
        <v>0</v>
      </c>
      <c r="X19" s="75">
        <v>0</v>
      </c>
      <c r="Y19" s="75">
        <v>0</v>
      </c>
      <c r="Z19" s="75">
        <v>986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0</v>
      </c>
      <c r="AG19" s="75">
        <v>0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221</v>
      </c>
      <c r="B20" s="117" t="s">
        <v>222</v>
      </c>
      <c r="C20" s="68" t="s">
        <v>223</v>
      </c>
      <c r="D20" s="75">
        <f t="shared" si="2"/>
        <v>8591</v>
      </c>
      <c r="E20" s="75">
        <f t="shared" si="3"/>
        <v>0</v>
      </c>
      <c r="F20" s="75">
        <v>0</v>
      </c>
      <c r="G20" s="75">
        <v>0</v>
      </c>
      <c r="H20" s="75">
        <f t="shared" si="4"/>
        <v>4177</v>
      </c>
      <c r="I20" s="75">
        <v>4177</v>
      </c>
      <c r="J20" s="75">
        <v>0</v>
      </c>
      <c r="K20" s="75">
        <f t="shared" si="5"/>
        <v>4414</v>
      </c>
      <c r="L20" s="75">
        <v>356</v>
      </c>
      <c r="M20" s="75">
        <v>4058</v>
      </c>
      <c r="N20" s="75">
        <f t="shared" si="6"/>
        <v>8591</v>
      </c>
      <c r="O20" s="75">
        <f t="shared" si="7"/>
        <v>4533</v>
      </c>
      <c r="P20" s="75">
        <v>4533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4058</v>
      </c>
      <c r="W20" s="75">
        <v>4058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32</v>
      </c>
      <c r="AG20" s="75">
        <v>32</v>
      </c>
      <c r="AH20" s="75">
        <v>0</v>
      </c>
      <c r="AI20" s="75">
        <v>0</v>
      </c>
      <c r="AJ20" s="75">
        <f t="shared" si="11"/>
        <v>0</v>
      </c>
      <c r="AK20" s="74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32</v>
      </c>
      <c r="AU20" s="75">
        <v>32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26</v>
      </c>
      <c r="BA20" s="75">
        <v>26</v>
      </c>
      <c r="BB20" s="75">
        <v>0</v>
      </c>
      <c r="BC20" s="75">
        <v>0</v>
      </c>
    </row>
    <row r="21" spans="1:55" s="59" customFormat="1" ht="12" customHeight="1">
      <c r="A21" s="68" t="s">
        <v>221</v>
      </c>
      <c r="B21" s="117" t="s">
        <v>224</v>
      </c>
      <c r="C21" s="68" t="s">
        <v>225</v>
      </c>
      <c r="D21" s="75">
        <f t="shared" si="2"/>
        <v>3784</v>
      </c>
      <c r="E21" s="75">
        <f t="shared" si="3"/>
        <v>0</v>
      </c>
      <c r="F21" s="75">
        <v>0</v>
      </c>
      <c r="G21" s="75">
        <v>0</v>
      </c>
      <c r="H21" s="75">
        <f t="shared" si="4"/>
        <v>984</v>
      </c>
      <c r="I21" s="75">
        <v>984</v>
      </c>
      <c r="J21" s="75">
        <v>0</v>
      </c>
      <c r="K21" s="75">
        <f t="shared" si="5"/>
        <v>2800</v>
      </c>
      <c r="L21" s="75"/>
      <c r="M21" s="75">
        <v>2800</v>
      </c>
      <c r="N21" s="75">
        <f t="shared" si="6"/>
        <v>3784</v>
      </c>
      <c r="O21" s="75">
        <f t="shared" si="7"/>
        <v>984</v>
      </c>
      <c r="P21" s="75">
        <v>984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2800</v>
      </c>
      <c r="W21" s="75">
        <v>2800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126</v>
      </c>
      <c r="AG21" s="75">
        <v>126</v>
      </c>
      <c r="AH21" s="75">
        <v>0</v>
      </c>
      <c r="AI21" s="75">
        <v>0</v>
      </c>
      <c r="AJ21" s="75">
        <f t="shared" si="11"/>
        <v>126</v>
      </c>
      <c r="AK21" s="74">
        <v>0</v>
      </c>
      <c r="AL21" s="75">
        <v>0</v>
      </c>
      <c r="AM21" s="75">
        <v>126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86</v>
      </c>
      <c r="B22" s="117" t="s">
        <v>118</v>
      </c>
      <c r="C22" s="68" t="s">
        <v>119</v>
      </c>
      <c r="D22" s="75">
        <f t="shared" si="2"/>
        <v>12964</v>
      </c>
      <c r="E22" s="75">
        <f t="shared" si="3"/>
        <v>0</v>
      </c>
      <c r="F22" s="75">
        <v>0</v>
      </c>
      <c r="G22" s="75">
        <v>0</v>
      </c>
      <c r="H22" s="75">
        <f t="shared" si="4"/>
        <v>0</v>
      </c>
      <c r="I22" s="75">
        <v>0</v>
      </c>
      <c r="J22" s="75">
        <v>0</v>
      </c>
      <c r="K22" s="75">
        <f t="shared" si="5"/>
        <v>12964</v>
      </c>
      <c r="L22" s="75">
        <v>5058</v>
      </c>
      <c r="M22" s="75">
        <v>7906</v>
      </c>
      <c r="N22" s="75">
        <f t="shared" si="6"/>
        <v>12964</v>
      </c>
      <c r="O22" s="75">
        <f t="shared" si="7"/>
        <v>5058</v>
      </c>
      <c r="P22" s="75">
        <v>5058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7906</v>
      </c>
      <c r="W22" s="75">
        <v>7906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448</v>
      </c>
      <c r="AG22" s="75">
        <v>448</v>
      </c>
      <c r="AH22" s="75">
        <v>0</v>
      </c>
      <c r="AI22" s="75">
        <v>0</v>
      </c>
      <c r="AJ22" s="75">
        <f t="shared" si="11"/>
        <v>448</v>
      </c>
      <c r="AK22" s="74">
        <v>0</v>
      </c>
      <c r="AL22" s="75">
        <v>0</v>
      </c>
      <c r="AM22" s="75">
        <v>448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207</v>
      </c>
      <c r="B23" s="117" t="s">
        <v>226</v>
      </c>
      <c r="C23" s="68" t="s">
        <v>227</v>
      </c>
      <c r="D23" s="75">
        <f t="shared" si="2"/>
        <v>15309</v>
      </c>
      <c r="E23" s="75">
        <f t="shared" si="3"/>
        <v>1342</v>
      </c>
      <c r="F23" s="75">
        <v>1342</v>
      </c>
      <c r="G23" s="75">
        <v>0</v>
      </c>
      <c r="H23" s="75">
        <f t="shared" si="4"/>
        <v>5946</v>
      </c>
      <c r="I23" s="75">
        <v>5946</v>
      </c>
      <c r="J23" s="75">
        <v>0</v>
      </c>
      <c r="K23" s="75">
        <f t="shared" si="5"/>
        <v>8021</v>
      </c>
      <c r="L23" s="75">
        <v>0</v>
      </c>
      <c r="M23" s="75">
        <v>8021</v>
      </c>
      <c r="N23" s="75">
        <f t="shared" si="6"/>
        <v>15309</v>
      </c>
      <c r="O23" s="75">
        <f t="shared" si="7"/>
        <v>7288</v>
      </c>
      <c r="P23" s="75">
        <v>7288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8021</v>
      </c>
      <c r="W23" s="75">
        <v>8021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678</v>
      </c>
      <c r="AG23" s="75">
        <v>678</v>
      </c>
      <c r="AH23" s="75">
        <v>0</v>
      </c>
      <c r="AI23" s="75">
        <v>0</v>
      </c>
      <c r="AJ23" s="75">
        <f t="shared" si="11"/>
        <v>678</v>
      </c>
      <c r="AK23" s="74">
        <v>0</v>
      </c>
      <c r="AL23" s="75">
        <v>0</v>
      </c>
      <c r="AM23" s="75">
        <v>678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207</v>
      </c>
      <c r="B24" s="117" t="s">
        <v>228</v>
      </c>
      <c r="C24" s="68" t="s">
        <v>229</v>
      </c>
      <c r="D24" s="75">
        <f t="shared" si="2"/>
        <v>3224</v>
      </c>
      <c r="E24" s="75">
        <f t="shared" si="3"/>
        <v>0</v>
      </c>
      <c r="F24" s="75">
        <v>0</v>
      </c>
      <c r="G24" s="75">
        <v>0</v>
      </c>
      <c r="H24" s="75">
        <f t="shared" si="4"/>
        <v>2090</v>
      </c>
      <c r="I24" s="75">
        <v>2090</v>
      </c>
      <c r="J24" s="75">
        <v>0</v>
      </c>
      <c r="K24" s="75">
        <f t="shared" si="5"/>
        <v>1134</v>
      </c>
      <c r="L24" s="75">
        <v>0</v>
      </c>
      <c r="M24" s="75">
        <v>1134</v>
      </c>
      <c r="N24" s="75">
        <f t="shared" si="6"/>
        <v>3224</v>
      </c>
      <c r="O24" s="75">
        <f t="shared" si="7"/>
        <v>2090</v>
      </c>
      <c r="P24" s="75">
        <v>2090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1134</v>
      </c>
      <c r="W24" s="75">
        <v>1134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0</v>
      </c>
      <c r="AG24" s="75">
        <v>0</v>
      </c>
      <c r="AH24" s="75">
        <v>0</v>
      </c>
      <c r="AI24" s="75">
        <v>0</v>
      </c>
      <c r="AJ24" s="75">
        <f t="shared" si="11"/>
        <v>0</v>
      </c>
      <c r="AK24" s="74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86</v>
      </c>
      <c r="B25" s="117" t="s">
        <v>124</v>
      </c>
      <c r="C25" s="68" t="s">
        <v>125</v>
      </c>
      <c r="D25" s="75">
        <f t="shared" si="2"/>
        <v>7793</v>
      </c>
      <c r="E25" s="75">
        <f t="shared" si="3"/>
        <v>1316</v>
      </c>
      <c r="F25" s="75">
        <v>1316</v>
      </c>
      <c r="G25" s="75">
        <v>0</v>
      </c>
      <c r="H25" s="75">
        <f t="shared" si="4"/>
        <v>1715</v>
      </c>
      <c r="I25" s="75">
        <v>1715</v>
      </c>
      <c r="J25" s="75">
        <v>0</v>
      </c>
      <c r="K25" s="75">
        <f t="shared" si="5"/>
        <v>4762</v>
      </c>
      <c r="L25" s="75">
        <v>0</v>
      </c>
      <c r="M25" s="75">
        <v>4762</v>
      </c>
      <c r="N25" s="75">
        <f t="shared" si="6"/>
        <v>7854</v>
      </c>
      <c r="O25" s="75">
        <f t="shared" si="7"/>
        <v>3092</v>
      </c>
      <c r="P25" s="75">
        <v>3092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4762</v>
      </c>
      <c r="W25" s="75">
        <v>4762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37</v>
      </c>
      <c r="AG25" s="75">
        <v>37</v>
      </c>
      <c r="AH25" s="75">
        <v>0</v>
      </c>
      <c r="AI25" s="75">
        <v>0</v>
      </c>
      <c r="AJ25" s="75">
        <f t="shared" si="11"/>
        <v>0</v>
      </c>
      <c r="AK25" s="74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37</v>
      </c>
      <c r="AU25" s="75">
        <v>37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86</v>
      </c>
      <c r="B26" s="117" t="s">
        <v>126</v>
      </c>
      <c r="C26" s="68" t="s">
        <v>127</v>
      </c>
      <c r="D26" s="75">
        <f t="shared" si="2"/>
        <v>12356</v>
      </c>
      <c r="E26" s="75">
        <f t="shared" si="3"/>
        <v>1832</v>
      </c>
      <c r="F26" s="75">
        <v>1832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10524</v>
      </c>
      <c r="L26" s="75">
        <v>0</v>
      </c>
      <c r="M26" s="75">
        <v>10524</v>
      </c>
      <c r="N26" s="75">
        <f t="shared" si="6"/>
        <v>12422</v>
      </c>
      <c r="O26" s="75">
        <f t="shared" si="7"/>
        <v>1832</v>
      </c>
      <c r="P26" s="75">
        <v>1832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10524</v>
      </c>
      <c r="W26" s="75">
        <v>10524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66</v>
      </c>
      <c r="AD26" s="75">
        <v>66</v>
      </c>
      <c r="AE26" s="75">
        <v>0</v>
      </c>
      <c r="AF26" s="75">
        <f t="shared" si="10"/>
        <v>0</v>
      </c>
      <c r="AG26" s="75">
        <v>0</v>
      </c>
      <c r="AH26" s="75">
        <v>0</v>
      </c>
      <c r="AI26" s="75">
        <v>0</v>
      </c>
      <c r="AJ26" s="75">
        <f t="shared" si="11"/>
        <v>12356</v>
      </c>
      <c r="AK26" s="75">
        <v>12356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207</v>
      </c>
      <c r="B27" s="117" t="s">
        <v>230</v>
      </c>
      <c r="C27" s="68" t="s">
        <v>231</v>
      </c>
      <c r="D27" s="75">
        <f t="shared" si="2"/>
        <v>16633</v>
      </c>
      <c r="E27" s="75">
        <f t="shared" si="3"/>
        <v>0</v>
      </c>
      <c r="F27" s="75">
        <v>0</v>
      </c>
      <c r="G27" s="75">
        <v>0</v>
      </c>
      <c r="H27" s="75">
        <f t="shared" si="4"/>
        <v>16633</v>
      </c>
      <c r="I27" s="75">
        <v>6203</v>
      </c>
      <c r="J27" s="75">
        <v>10430</v>
      </c>
      <c r="K27" s="75">
        <f t="shared" si="5"/>
        <v>0</v>
      </c>
      <c r="L27" s="75">
        <v>0</v>
      </c>
      <c r="M27" s="75">
        <v>0</v>
      </c>
      <c r="N27" s="75">
        <f t="shared" si="6"/>
        <v>16633</v>
      </c>
      <c r="O27" s="75">
        <f t="shared" si="7"/>
        <v>6203</v>
      </c>
      <c r="P27" s="75">
        <v>6203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10430</v>
      </c>
      <c r="W27" s="75">
        <v>10430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100</v>
      </c>
      <c r="AG27" s="75">
        <v>100</v>
      </c>
      <c r="AH27" s="75">
        <v>0</v>
      </c>
      <c r="AI27" s="75">
        <v>0</v>
      </c>
      <c r="AJ27" s="75">
        <f t="shared" si="11"/>
        <v>100</v>
      </c>
      <c r="AK27" s="74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100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86</v>
      </c>
      <c r="B28" s="117" t="s">
        <v>130</v>
      </c>
      <c r="C28" s="68" t="s">
        <v>131</v>
      </c>
      <c r="D28" s="75">
        <f t="shared" si="2"/>
        <v>5061</v>
      </c>
      <c r="E28" s="75">
        <f t="shared" si="3"/>
        <v>1841</v>
      </c>
      <c r="F28" s="75">
        <v>1841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3220</v>
      </c>
      <c r="L28" s="75">
        <v>0</v>
      </c>
      <c r="M28" s="75">
        <v>3220</v>
      </c>
      <c r="N28" s="75">
        <f t="shared" si="6"/>
        <v>5061</v>
      </c>
      <c r="O28" s="75">
        <f t="shared" si="7"/>
        <v>1841</v>
      </c>
      <c r="P28" s="75">
        <v>1841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3220</v>
      </c>
      <c r="W28" s="75">
        <v>3220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2</v>
      </c>
      <c r="AG28" s="75">
        <v>2</v>
      </c>
      <c r="AH28" s="75">
        <v>0</v>
      </c>
      <c r="AI28" s="75">
        <v>0</v>
      </c>
      <c r="AJ28" s="75">
        <f t="shared" si="11"/>
        <v>2</v>
      </c>
      <c r="AK28" s="74">
        <v>0</v>
      </c>
      <c r="AL28" s="75">
        <v>0</v>
      </c>
      <c r="AM28" s="75">
        <v>2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2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86</v>
      </c>
      <c r="B29" s="117" t="s">
        <v>132</v>
      </c>
      <c r="C29" s="68" t="s">
        <v>133</v>
      </c>
      <c r="D29" s="75">
        <f t="shared" si="2"/>
        <v>2030</v>
      </c>
      <c r="E29" s="75">
        <f t="shared" si="3"/>
        <v>396</v>
      </c>
      <c r="F29" s="75">
        <v>30</v>
      </c>
      <c r="G29" s="75">
        <v>366</v>
      </c>
      <c r="H29" s="75">
        <f t="shared" si="4"/>
        <v>1634</v>
      </c>
      <c r="I29" s="75">
        <v>889</v>
      </c>
      <c r="J29" s="75">
        <v>745</v>
      </c>
      <c r="K29" s="75">
        <f t="shared" si="5"/>
        <v>0</v>
      </c>
      <c r="L29" s="75">
        <v>0</v>
      </c>
      <c r="M29" s="75">
        <v>0</v>
      </c>
      <c r="N29" s="75">
        <f t="shared" si="6"/>
        <v>2030</v>
      </c>
      <c r="O29" s="75">
        <f t="shared" si="7"/>
        <v>919</v>
      </c>
      <c r="P29" s="75">
        <v>919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1111</v>
      </c>
      <c r="W29" s="75">
        <v>1111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829</v>
      </c>
      <c r="AG29" s="75">
        <v>829</v>
      </c>
      <c r="AH29" s="75">
        <v>0</v>
      </c>
      <c r="AI29" s="75">
        <v>0</v>
      </c>
      <c r="AJ29" s="75">
        <f t="shared" si="11"/>
        <v>829</v>
      </c>
      <c r="AK29" s="74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829</v>
      </c>
      <c r="AT29" s="75">
        <f t="shared" si="12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86</v>
      </c>
      <c r="B30" s="117" t="s">
        <v>134</v>
      </c>
      <c r="C30" s="68" t="s">
        <v>135</v>
      </c>
      <c r="D30" s="75">
        <f t="shared" si="2"/>
        <v>15344</v>
      </c>
      <c r="E30" s="75">
        <f t="shared" si="3"/>
        <v>5167</v>
      </c>
      <c r="F30" s="75">
        <v>0</v>
      </c>
      <c r="G30" s="75">
        <v>5167</v>
      </c>
      <c r="H30" s="75">
        <f t="shared" si="4"/>
        <v>10177</v>
      </c>
      <c r="I30" s="75">
        <v>2884</v>
      </c>
      <c r="J30" s="75">
        <v>7293</v>
      </c>
      <c r="K30" s="75">
        <f t="shared" si="5"/>
        <v>0</v>
      </c>
      <c r="L30" s="75">
        <v>0</v>
      </c>
      <c r="M30" s="75">
        <v>0</v>
      </c>
      <c r="N30" s="75">
        <f t="shared" si="6"/>
        <v>15350</v>
      </c>
      <c r="O30" s="75">
        <f t="shared" si="7"/>
        <v>2884</v>
      </c>
      <c r="P30" s="75">
        <v>2884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12460</v>
      </c>
      <c r="W30" s="75">
        <v>12460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6</v>
      </c>
      <c r="AD30" s="75">
        <v>6</v>
      </c>
      <c r="AE30" s="75">
        <v>0</v>
      </c>
      <c r="AF30" s="75">
        <f t="shared" si="10"/>
        <v>6</v>
      </c>
      <c r="AG30" s="75">
        <v>6</v>
      </c>
      <c r="AH30" s="75">
        <v>0</v>
      </c>
      <c r="AI30" s="75">
        <v>0</v>
      </c>
      <c r="AJ30" s="75">
        <f t="shared" si="11"/>
        <v>6</v>
      </c>
      <c r="AK30" s="74">
        <v>0</v>
      </c>
      <c r="AL30" s="75">
        <v>0</v>
      </c>
      <c r="AM30" s="75">
        <v>6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2"/>
        <v>1</v>
      </c>
      <c r="AU30" s="75">
        <v>0</v>
      </c>
      <c r="AV30" s="75">
        <v>0</v>
      </c>
      <c r="AW30" s="75">
        <v>1</v>
      </c>
      <c r="AX30" s="75">
        <v>0</v>
      </c>
      <c r="AY30" s="75">
        <v>0</v>
      </c>
      <c r="AZ30" s="75">
        <f t="shared" si="13"/>
        <v>89</v>
      </c>
      <c r="BA30" s="75">
        <v>89</v>
      </c>
      <c r="BB30" s="75">
        <v>0</v>
      </c>
      <c r="BC30" s="75">
        <v>0</v>
      </c>
    </row>
    <row r="31" spans="1:55" s="59" customFormat="1" ht="12" customHeight="1">
      <c r="A31" s="68" t="s">
        <v>86</v>
      </c>
      <c r="B31" s="117" t="s">
        <v>136</v>
      </c>
      <c r="C31" s="68" t="s">
        <v>137</v>
      </c>
      <c r="D31" s="75">
        <f t="shared" si="2"/>
        <v>14327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14327</v>
      </c>
      <c r="L31" s="75">
        <v>4779</v>
      </c>
      <c r="M31" s="75">
        <v>9548</v>
      </c>
      <c r="N31" s="75">
        <f t="shared" si="6"/>
        <v>14327</v>
      </c>
      <c r="O31" s="75">
        <f t="shared" si="7"/>
        <v>4779</v>
      </c>
      <c r="P31" s="75">
        <v>4779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9548</v>
      </c>
      <c r="W31" s="75">
        <v>9548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810</v>
      </c>
      <c r="AG31" s="75">
        <v>810</v>
      </c>
      <c r="AH31" s="75">
        <v>0</v>
      </c>
      <c r="AI31" s="75">
        <v>0</v>
      </c>
      <c r="AJ31" s="75">
        <f t="shared" si="11"/>
        <v>810</v>
      </c>
      <c r="AK31" s="74">
        <v>0</v>
      </c>
      <c r="AL31" s="75">
        <v>0</v>
      </c>
      <c r="AM31" s="75">
        <v>47</v>
      </c>
      <c r="AN31" s="75">
        <v>763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0</v>
      </c>
      <c r="BA31" s="75">
        <v>0</v>
      </c>
      <c r="BB31" s="75">
        <v>0</v>
      </c>
      <c r="BC31" s="75">
        <v>0</v>
      </c>
    </row>
    <row r="32" spans="1:55" s="59" customFormat="1" ht="12" customHeight="1">
      <c r="A32" s="68" t="s">
        <v>86</v>
      </c>
      <c r="B32" s="117" t="s">
        <v>138</v>
      </c>
      <c r="C32" s="68" t="s">
        <v>139</v>
      </c>
      <c r="D32" s="75">
        <f t="shared" si="2"/>
        <v>18099</v>
      </c>
      <c r="E32" s="75">
        <f t="shared" si="3"/>
        <v>6871</v>
      </c>
      <c r="F32" s="75">
        <v>1071</v>
      </c>
      <c r="G32" s="75">
        <v>5800</v>
      </c>
      <c r="H32" s="75">
        <f t="shared" si="4"/>
        <v>11228</v>
      </c>
      <c r="I32" s="75">
        <v>11228</v>
      </c>
      <c r="J32" s="75">
        <v>0</v>
      </c>
      <c r="K32" s="75">
        <f t="shared" si="5"/>
        <v>0</v>
      </c>
      <c r="L32" s="75">
        <v>0</v>
      </c>
      <c r="M32" s="75">
        <v>0</v>
      </c>
      <c r="N32" s="75">
        <f t="shared" si="6"/>
        <v>18099</v>
      </c>
      <c r="O32" s="75">
        <f t="shared" si="7"/>
        <v>12299</v>
      </c>
      <c r="P32" s="75">
        <v>12299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5800</v>
      </c>
      <c r="W32" s="75">
        <v>5800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24</v>
      </c>
      <c r="AG32" s="75">
        <v>24</v>
      </c>
      <c r="AH32" s="75">
        <v>0</v>
      </c>
      <c r="AI32" s="75">
        <v>0</v>
      </c>
      <c r="AJ32" s="75">
        <f t="shared" si="11"/>
        <v>346</v>
      </c>
      <c r="AK32" s="75">
        <v>118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228</v>
      </c>
      <c r="AT32" s="75">
        <f t="shared" si="12"/>
        <v>24</v>
      </c>
      <c r="AU32" s="75">
        <v>24</v>
      </c>
      <c r="AV32" s="75">
        <v>0</v>
      </c>
      <c r="AW32" s="75">
        <v>0</v>
      </c>
      <c r="AX32" s="75">
        <v>0</v>
      </c>
      <c r="AY32" s="75">
        <v>0</v>
      </c>
      <c r="AZ32" s="75">
        <f t="shared" si="13"/>
        <v>0</v>
      </c>
      <c r="BA32" s="75">
        <v>0</v>
      </c>
      <c r="BB32" s="75">
        <v>0</v>
      </c>
      <c r="BC32" s="75">
        <v>0</v>
      </c>
    </row>
    <row r="33" spans="1:55" s="59" customFormat="1" ht="12" customHeight="1">
      <c r="A33" s="68" t="s">
        <v>207</v>
      </c>
      <c r="B33" s="117" t="s">
        <v>232</v>
      </c>
      <c r="C33" s="68" t="s">
        <v>233</v>
      </c>
      <c r="D33" s="75">
        <f t="shared" si="2"/>
        <v>9348</v>
      </c>
      <c r="E33" s="75">
        <f t="shared" si="3"/>
        <v>0</v>
      </c>
      <c r="F33" s="75">
        <v>0</v>
      </c>
      <c r="G33" s="75">
        <v>0</v>
      </c>
      <c r="H33" s="75">
        <f t="shared" si="4"/>
        <v>0</v>
      </c>
      <c r="I33" s="75">
        <v>0</v>
      </c>
      <c r="J33" s="75">
        <v>0</v>
      </c>
      <c r="K33" s="75">
        <f t="shared" si="5"/>
        <v>9348</v>
      </c>
      <c r="L33" s="75">
        <v>2434</v>
      </c>
      <c r="M33" s="75">
        <v>6914</v>
      </c>
      <c r="N33" s="75">
        <f t="shared" si="6"/>
        <v>9348</v>
      </c>
      <c r="O33" s="75">
        <f t="shared" si="7"/>
        <v>2434</v>
      </c>
      <c r="P33" s="75">
        <v>0</v>
      </c>
      <c r="Q33" s="75">
        <v>0</v>
      </c>
      <c r="R33" s="75">
        <v>0</v>
      </c>
      <c r="S33" s="75">
        <v>2434</v>
      </c>
      <c r="T33" s="75">
        <v>0</v>
      </c>
      <c r="U33" s="75">
        <v>0</v>
      </c>
      <c r="V33" s="75">
        <f t="shared" si="8"/>
        <v>6914</v>
      </c>
      <c r="W33" s="75">
        <v>0</v>
      </c>
      <c r="X33" s="75">
        <v>0</v>
      </c>
      <c r="Y33" s="75">
        <v>0</v>
      </c>
      <c r="Z33" s="75">
        <v>6914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0</v>
      </c>
      <c r="AG33" s="75">
        <v>0</v>
      </c>
      <c r="AH33" s="75">
        <v>0</v>
      </c>
      <c r="AI33" s="75">
        <v>0</v>
      </c>
      <c r="AJ33" s="75">
        <f t="shared" si="11"/>
        <v>0</v>
      </c>
      <c r="AK33" s="74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2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f t="shared" si="13"/>
        <v>0</v>
      </c>
      <c r="BA33" s="75">
        <v>0</v>
      </c>
      <c r="BB33" s="75">
        <v>0</v>
      </c>
      <c r="BC33" s="75">
        <v>0</v>
      </c>
    </row>
    <row r="34" spans="1:55" s="59" customFormat="1" ht="12" customHeight="1">
      <c r="A34" s="68" t="s">
        <v>207</v>
      </c>
      <c r="B34" s="117" t="s">
        <v>234</v>
      </c>
      <c r="C34" s="68" t="s">
        <v>235</v>
      </c>
      <c r="D34" s="75">
        <f t="shared" si="2"/>
        <v>9157</v>
      </c>
      <c r="E34" s="75">
        <f t="shared" si="3"/>
        <v>0</v>
      </c>
      <c r="F34" s="75">
        <v>0</v>
      </c>
      <c r="G34" s="75">
        <v>0</v>
      </c>
      <c r="H34" s="75">
        <f t="shared" si="4"/>
        <v>6833</v>
      </c>
      <c r="I34" s="75">
        <v>1779</v>
      </c>
      <c r="J34" s="75">
        <v>5054</v>
      </c>
      <c r="K34" s="75">
        <f t="shared" si="5"/>
        <v>2324</v>
      </c>
      <c r="L34" s="75">
        <v>0</v>
      </c>
      <c r="M34" s="75">
        <v>2324</v>
      </c>
      <c r="N34" s="75">
        <f t="shared" si="6"/>
        <v>9157</v>
      </c>
      <c r="O34" s="75">
        <f t="shared" si="7"/>
        <v>1779</v>
      </c>
      <c r="P34" s="75">
        <v>1779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7378</v>
      </c>
      <c r="W34" s="75">
        <v>7378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142</v>
      </c>
      <c r="AG34" s="75">
        <v>142</v>
      </c>
      <c r="AH34" s="75">
        <v>0</v>
      </c>
      <c r="AI34" s="75">
        <v>0</v>
      </c>
      <c r="AJ34" s="75">
        <f t="shared" si="11"/>
        <v>142</v>
      </c>
      <c r="AK34" s="74">
        <v>0</v>
      </c>
      <c r="AL34" s="75">
        <v>0</v>
      </c>
      <c r="AM34" s="75">
        <v>0</v>
      </c>
      <c r="AN34" s="75">
        <v>142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2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207</v>
      </c>
      <c r="B35" s="117" t="s">
        <v>236</v>
      </c>
      <c r="C35" s="68" t="s">
        <v>237</v>
      </c>
      <c r="D35" s="75">
        <f t="shared" si="2"/>
        <v>8936</v>
      </c>
      <c r="E35" s="75">
        <f t="shared" si="3"/>
        <v>0</v>
      </c>
      <c r="F35" s="75">
        <v>0</v>
      </c>
      <c r="G35" s="75">
        <v>0</v>
      </c>
      <c r="H35" s="75">
        <f t="shared" si="4"/>
        <v>3630</v>
      </c>
      <c r="I35" s="75">
        <v>3630</v>
      </c>
      <c r="J35" s="75">
        <v>0</v>
      </c>
      <c r="K35" s="75">
        <f t="shared" si="5"/>
        <v>5306</v>
      </c>
      <c r="L35" s="75">
        <v>0</v>
      </c>
      <c r="M35" s="75">
        <v>5306</v>
      </c>
      <c r="N35" s="75">
        <f t="shared" si="6"/>
        <v>8936</v>
      </c>
      <c r="O35" s="75">
        <f t="shared" si="7"/>
        <v>3630</v>
      </c>
      <c r="P35" s="75">
        <v>3630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 t="shared" si="8"/>
        <v>5306</v>
      </c>
      <c r="W35" s="75">
        <v>5306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43</v>
      </c>
      <c r="AG35" s="75">
        <v>43</v>
      </c>
      <c r="AH35" s="75">
        <v>0</v>
      </c>
      <c r="AI35" s="75">
        <v>0</v>
      </c>
      <c r="AJ35" s="75">
        <f t="shared" si="11"/>
        <v>0</v>
      </c>
      <c r="AK35" s="74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43</v>
      </c>
      <c r="AU35" s="75">
        <v>43</v>
      </c>
      <c r="AV35" s="75">
        <v>0</v>
      </c>
      <c r="AW35" s="75">
        <v>0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221</v>
      </c>
      <c r="B36" s="117" t="s">
        <v>238</v>
      </c>
      <c r="C36" s="68" t="s">
        <v>239</v>
      </c>
      <c r="D36" s="75">
        <f t="shared" si="2"/>
        <v>8138</v>
      </c>
      <c r="E36" s="75">
        <f t="shared" si="3"/>
        <v>0</v>
      </c>
      <c r="F36" s="75">
        <v>0</v>
      </c>
      <c r="G36" s="75">
        <v>0</v>
      </c>
      <c r="H36" s="75">
        <f t="shared" si="4"/>
        <v>2852</v>
      </c>
      <c r="I36" s="75">
        <v>2852</v>
      </c>
      <c r="J36" s="75">
        <v>0</v>
      </c>
      <c r="K36" s="75">
        <f t="shared" si="5"/>
        <v>5286</v>
      </c>
      <c r="L36" s="75">
        <v>0</v>
      </c>
      <c r="M36" s="75">
        <v>5286</v>
      </c>
      <c r="N36" s="75">
        <f t="shared" si="6"/>
        <v>8138</v>
      </c>
      <c r="O36" s="75">
        <f t="shared" si="7"/>
        <v>2852</v>
      </c>
      <c r="P36" s="75">
        <v>2852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5286</v>
      </c>
      <c r="W36" s="75">
        <v>5286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0</v>
      </c>
      <c r="AD36" s="75">
        <v>0</v>
      </c>
      <c r="AE36" s="75">
        <v>0</v>
      </c>
      <c r="AF36" s="75">
        <f t="shared" si="10"/>
        <v>409</v>
      </c>
      <c r="AG36" s="75">
        <v>409</v>
      </c>
      <c r="AH36" s="75">
        <v>0</v>
      </c>
      <c r="AI36" s="75">
        <v>0</v>
      </c>
      <c r="AJ36" s="75">
        <f t="shared" si="11"/>
        <v>409</v>
      </c>
      <c r="AK36" s="74">
        <v>0</v>
      </c>
      <c r="AL36" s="75">
        <v>0</v>
      </c>
      <c r="AM36" s="75">
        <v>15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394</v>
      </c>
      <c r="AT36" s="75">
        <f t="shared" si="12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f t="shared" si="13"/>
        <v>394</v>
      </c>
      <c r="BA36" s="75">
        <v>394</v>
      </c>
      <c r="BB36" s="75">
        <v>0</v>
      </c>
      <c r="BC36" s="75">
        <v>0</v>
      </c>
    </row>
    <row r="37" spans="1:55" s="59" customFormat="1" ht="12" customHeight="1">
      <c r="A37" s="68" t="s">
        <v>221</v>
      </c>
      <c r="B37" s="117" t="s">
        <v>240</v>
      </c>
      <c r="C37" s="68" t="s">
        <v>241</v>
      </c>
      <c r="D37" s="75">
        <f t="shared" si="2"/>
        <v>643</v>
      </c>
      <c r="E37" s="75">
        <f t="shared" si="3"/>
        <v>0</v>
      </c>
      <c r="F37" s="75">
        <v>0</v>
      </c>
      <c r="G37" s="75">
        <v>0</v>
      </c>
      <c r="H37" s="75">
        <f t="shared" si="4"/>
        <v>452</v>
      </c>
      <c r="I37" s="75">
        <v>452</v>
      </c>
      <c r="J37" s="75">
        <v>0</v>
      </c>
      <c r="K37" s="75">
        <f t="shared" si="5"/>
        <v>191</v>
      </c>
      <c r="L37" s="75">
        <v>0</v>
      </c>
      <c r="M37" s="75">
        <v>191</v>
      </c>
      <c r="N37" s="75">
        <f t="shared" si="6"/>
        <v>643</v>
      </c>
      <c r="O37" s="75">
        <f t="shared" si="7"/>
        <v>452</v>
      </c>
      <c r="P37" s="75">
        <v>452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f t="shared" si="8"/>
        <v>191</v>
      </c>
      <c r="W37" s="75">
        <v>191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29</v>
      </c>
      <c r="AG37" s="75">
        <v>29</v>
      </c>
      <c r="AH37" s="75">
        <v>0</v>
      </c>
      <c r="AI37" s="75">
        <v>0</v>
      </c>
      <c r="AJ37" s="75">
        <f t="shared" si="11"/>
        <v>29</v>
      </c>
      <c r="AK37" s="74">
        <v>0</v>
      </c>
      <c r="AL37" s="75">
        <v>0</v>
      </c>
      <c r="AM37" s="75">
        <v>29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2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f t="shared" si="13"/>
        <v>0</v>
      </c>
      <c r="BA37" s="75">
        <v>0</v>
      </c>
      <c r="BB37" s="75">
        <v>0</v>
      </c>
      <c r="BC37" s="75">
        <v>0</v>
      </c>
    </row>
    <row r="38" spans="1:55" s="59" customFormat="1" ht="12" customHeight="1">
      <c r="A38" s="68" t="s">
        <v>86</v>
      </c>
      <c r="B38" s="117" t="s">
        <v>150</v>
      </c>
      <c r="C38" s="68" t="s">
        <v>151</v>
      </c>
      <c r="D38" s="75">
        <f t="shared" si="2"/>
        <v>8404</v>
      </c>
      <c r="E38" s="75">
        <f t="shared" si="3"/>
        <v>0</v>
      </c>
      <c r="F38" s="75">
        <v>0</v>
      </c>
      <c r="G38" s="75">
        <v>0</v>
      </c>
      <c r="H38" s="75">
        <f t="shared" si="4"/>
        <v>0</v>
      </c>
      <c r="I38" s="75">
        <v>0</v>
      </c>
      <c r="J38" s="75">
        <v>0</v>
      </c>
      <c r="K38" s="75">
        <f t="shared" si="5"/>
        <v>8404</v>
      </c>
      <c r="L38" s="75">
        <v>1295</v>
      </c>
      <c r="M38" s="75">
        <v>7109</v>
      </c>
      <c r="N38" s="75">
        <f t="shared" si="6"/>
        <v>8404</v>
      </c>
      <c r="O38" s="75">
        <f t="shared" si="7"/>
        <v>1295</v>
      </c>
      <c r="P38" s="75">
        <v>1295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7109</v>
      </c>
      <c r="W38" s="75">
        <v>7109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0</v>
      </c>
      <c r="AG38" s="75">
        <v>0</v>
      </c>
      <c r="AH38" s="75">
        <v>0</v>
      </c>
      <c r="AI38" s="75">
        <v>0</v>
      </c>
      <c r="AJ38" s="75">
        <f t="shared" si="11"/>
        <v>2</v>
      </c>
      <c r="AK38" s="74">
        <v>0</v>
      </c>
      <c r="AL38" s="75">
        <v>0</v>
      </c>
      <c r="AM38" s="75">
        <v>2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2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f t="shared" si="13"/>
        <v>122</v>
      </c>
      <c r="BA38" s="75">
        <v>122</v>
      </c>
      <c r="BB38" s="75">
        <v>0</v>
      </c>
      <c r="BC38" s="75">
        <v>0</v>
      </c>
    </row>
    <row r="39" spans="1:55" s="59" customFormat="1" ht="12" customHeight="1">
      <c r="A39" s="68" t="s">
        <v>242</v>
      </c>
      <c r="B39" s="117" t="s">
        <v>243</v>
      </c>
      <c r="C39" s="68" t="s">
        <v>244</v>
      </c>
      <c r="D39" s="75">
        <f t="shared" si="2"/>
        <v>7124</v>
      </c>
      <c r="E39" s="75">
        <f t="shared" si="3"/>
        <v>0</v>
      </c>
      <c r="F39" s="75">
        <v>0</v>
      </c>
      <c r="G39" s="75">
        <v>0</v>
      </c>
      <c r="H39" s="75">
        <f t="shared" si="4"/>
        <v>0</v>
      </c>
      <c r="I39" s="75">
        <v>0</v>
      </c>
      <c r="J39" s="75">
        <v>0</v>
      </c>
      <c r="K39" s="75">
        <f t="shared" si="5"/>
        <v>7124</v>
      </c>
      <c r="L39" s="75">
        <v>3874</v>
      </c>
      <c r="M39" s="75">
        <v>3250</v>
      </c>
      <c r="N39" s="75">
        <f t="shared" si="6"/>
        <v>7124</v>
      </c>
      <c r="O39" s="75">
        <f t="shared" si="7"/>
        <v>3874</v>
      </c>
      <c r="P39" s="75">
        <v>3874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3250</v>
      </c>
      <c r="W39" s="75">
        <v>3250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248</v>
      </c>
      <c r="AG39" s="75">
        <v>248</v>
      </c>
      <c r="AH39" s="75">
        <v>0</v>
      </c>
      <c r="AI39" s="75">
        <v>0</v>
      </c>
      <c r="AJ39" s="75">
        <f t="shared" si="11"/>
        <v>248</v>
      </c>
      <c r="AK39" s="74">
        <v>0</v>
      </c>
      <c r="AL39" s="75">
        <v>0</v>
      </c>
      <c r="AM39" s="75">
        <v>3</v>
      </c>
      <c r="AN39" s="75">
        <v>235</v>
      </c>
      <c r="AO39" s="75">
        <v>0</v>
      </c>
      <c r="AP39" s="75">
        <v>0</v>
      </c>
      <c r="AQ39" s="75">
        <v>0</v>
      </c>
      <c r="AR39" s="75">
        <v>0</v>
      </c>
      <c r="AS39" s="75">
        <v>10</v>
      </c>
      <c r="AT39" s="75">
        <f t="shared" si="12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242</v>
      </c>
      <c r="B40" s="117" t="s">
        <v>245</v>
      </c>
      <c r="C40" s="68" t="s">
        <v>246</v>
      </c>
      <c r="D40" s="75">
        <f t="shared" si="2"/>
        <v>3630</v>
      </c>
      <c r="E40" s="75">
        <f t="shared" si="3"/>
        <v>0</v>
      </c>
      <c r="F40" s="75">
        <v>0</v>
      </c>
      <c r="G40" s="75">
        <v>0</v>
      </c>
      <c r="H40" s="75">
        <f t="shared" si="4"/>
        <v>1124</v>
      </c>
      <c r="I40" s="75">
        <v>1124</v>
      </c>
      <c r="J40" s="75">
        <v>0</v>
      </c>
      <c r="K40" s="75">
        <f t="shared" si="5"/>
        <v>2506</v>
      </c>
      <c r="L40" s="75">
        <v>0</v>
      </c>
      <c r="M40" s="75">
        <v>2506</v>
      </c>
      <c r="N40" s="75">
        <f t="shared" si="6"/>
        <v>3630</v>
      </c>
      <c r="O40" s="75">
        <f t="shared" si="7"/>
        <v>1124</v>
      </c>
      <c r="P40" s="75">
        <v>1124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f t="shared" si="8"/>
        <v>2506</v>
      </c>
      <c r="W40" s="75">
        <v>2506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125</v>
      </c>
      <c r="AG40" s="75">
        <v>125</v>
      </c>
      <c r="AH40" s="75">
        <v>0</v>
      </c>
      <c r="AI40" s="75">
        <v>0</v>
      </c>
      <c r="AJ40" s="75">
        <f t="shared" si="11"/>
        <v>125</v>
      </c>
      <c r="AK40" s="74">
        <v>0</v>
      </c>
      <c r="AL40" s="75">
        <v>0</v>
      </c>
      <c r="AM40" s="75">
        <v>1</v>
      </c>
      <c r="AN40" s="75">
        <v>119</v>
      </c>
      <c r="AO40" s="75">
        <v>0</v>
      </c>
      <c r="AP40" s="75">
        <v>0</v>
      </c>
      <c r="AQ40" s="75">
        <v>0</v>
      </c>
      <c r="AR40" s="75">
        <v>0</v>
      </c>
      <c r="AS40" s="75">
        <v>5</v>
      </c>
      <c r="AT40" s="75">
        <f t="shared" si="12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  <row r="41" spans="1:55" s="59" customFormat="1" ht="12" customHeight="1">
      <c r="A41" s="68" t="s">
        <v>86</v>
      </c>
      <c r="B41" s="117" t="s">
        <v>156</v>
      </c>
      <c r="C41" s="68" t="s">
        <v>157</v>
      </c>
      <c r="D41" s="75">
        <f t="shared" si="2"/>
        <v>8930</v>
      </c>
      <c r="E41" s="75">
        <f t="shared" si="3"/>
        <v>0</v>
      </c>
      <c r="F41" s="75">
        <v>0</v>
      </c>
      <c r="G41" s="75">
        <v>0</v>
      </c>
      <c r="H41" s="75">
        <f t="shared" si="4"/>
        <v>8930</v>
      </c>
      <c r="I41" s="75">
        <v>2245</v>
      </c>
      <c r="J41" s="75">
        <v>6685</v>
      </c>
      <c r="K41" s="75">
        <f t="shared" si="5"/>
        <v>0</v>
      </c>
      <c r="L41" s="75">
        <v>0</v>
      </c>
      <c r="M41" s="75">
        <v>0</v>
      </c>
      <c r="N41" s="75">
        <f t="shared" si="6"/>
        <v>8933</v>
      </c>
      <c r="O41" s="75">
        <f t="shared" si="7"/>
        <v>2245</v>
      </c>
      <c r="P41" s="75">
        <v>2245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f t="shared" si="8"/>
        <v>6685</v>
      </c>
      <c r="W41" s="75">
        <v>6685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f t="shared" si="9"/>
        <v>3</v>
      </c>
      <c r="AD41" s="75">
        <v>3</v>
      </c>
      <c r="AE41" s="75">
        <v>0</v>
      </c>
      <c r="AF41" s="75">
        <f t="shared" si="10"/>
        <v>464</v>
      </c>
      <c r="AG41" s="75">
        <v>464</v>
      </c>
      <c r="AH41" s="75">
        <v>0</v>
      </c>
      <c r="AI41" s="75">
        <v>0</v>
      </c>
      <c r="AJ41" s="75">
        <f t="shared" si="11"/>
        <v>464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464</v>
      </c>
      <c r="AT41" s="75">
        <f t="shared" si="12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f t="shared" si="13"/>
        <v>0</v>
      </c>
      <c r="BA41" s="75">
        <v>0</v>
      </c>
      <c r="BB41" s="75">
        <v>0</v>
      </c>
      <c r="BC41" s="75">
        <v>0</v>
      </c>
    </row>
    <row r="42" spans="1:55" s="59" customFormat="1" ht="12" customHeight="1">
      <c r="A42" s="68" t="s">
        <v>86</v>
      </c>
      <c r="B42" s="117" t="s">
        <v>158</v>
      </c>
      <c r="C42" s="68" t="s">
        <v>159</v>
      </c>
      <c r="D42" s="75">
        <f t="shared" si="2"/>
        <v>7240</v>
      </c>
      <c r="E42" s="75">
        <f t="shared" si="3"/>
        <v>0</v>
      </c>
      <c r="F42" s="75">
        <v>0</v>
      </c>
      <c r="G42" s="75">
        <v>0</v>
      </c>
      <c r="H42" s="75">
        <f t="shared" si="4"/>
        <v>2120</v>
      </c>
      <c r="I42" s="75">
        <v>2120</v>
      </c>
      <c r="J42" s="75">
        <v>0</v>
      </c>
      <c r="K42" s="75">
        <f t="shared" si="5"/>
        <v>5120</v>
      </c>
      <c r="L42" s="75">
        <v>0</v>
      </c>
      <c r="M42" s="75">
        <v>5120</v>
      </c>
      <c r="N42" s="75">
        <f t="shared" si="6"/>
        <v>7262</v>
      </c>
      <c r="O42" s="75">
        <f t="shared" si="7"/>
        <v>2131</v>
      </c>
      <c r="P42" s="75">
        <v>2120</v>
      </c>
      <c r="Q42" s="75">
        <v>0</v>
      </c>
      <c r="R42" s="75">
        <v>0</v>
      </c>
      <c r="S42" s="75">
        <v>0</v>
      </c>
      <c r="T42" s="75">
        <v>11</v>
      </c>
      <c r="U42" s="75">
        <v>0</v>
      </c>
      <c r="V42" s="75">
        <f t="shared" si="8"/>
        <v>5120</v>
      </c>
      <c r="W42" s="75">
        <v>5120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f t="shared" si="9"/>
        <v>11</v>
      </c>
      <c r="AD42" s="75">
        <v>11</v>
      </c>
      <c r="AE42" s="75">
        <v>0</v>
      </c>
      <c r="AF42" s="75">
        <f t="shared" si="10"/>
        <v>376</v>
      </c>
      <c r="AG42" s="75">
        <v>376</v>
      </c>
      <c r="AH42" s="75">
        <v>0</v>
      </c>
      <c r="AI42" s="75">
        <v>0</v>
      </c>
      <c r="AJ42" s="75">
        <f t="shared" si="11"/>
        <v>376</v>
      </c>
      <c r="AK42" s="74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376</v>
      </c>
      <c r="AT42" s="75">
        <f t="shared" si="12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f t="shared" si="13"/>
        <v>0</v>
      </c>
      <c r="BA42" s="75">
        <v>0</v>
      </c>
      <c r="BB42" s="75">
        <v>0</v>
      </c>
      <c r="BC42" s="75">
        <v>0</v>
      </c>
    </row>
    <row r="43" spans="1:55" s="59" customFormat="1" ht="12" customHeight="1">
      <c r="A43" s="68" t="s">
        <v>242</v>
      </c>
      <c r="B43" s="117" t="s">
        <v>247</v>
      </c>
      <c r="C43" s="68" t="s">
        <v>248</v>
      </c>
      <c r="D43" s="75">
        <f t="shared" si="2"/>
        <v>9994</v>
      </c>
      <c r="E43" s="75">
        <f t="shared" si="3"/>
        <v>0</v>
      </c>
      <c r="F43" s="75">
        <v>0</v>
      </c>
      <c r="G43" s="75">
        <v>0</v>
      </c>
      <c r="H43" s="75">
        <f t="shared" si="4"/>
        <v>193</v>
      </c>
      <c r="I43" s="75">
        <v>193</v>
      </c>
      <c r="J43" s="75">
        <v>0</v>
      </c>
      <c r="K43" s="75">
        <f t="shared" si="5"/>
        <v>9801</v>
      </c>
      <c r="L43" s="75">
        <v>0</v>
      </c>
      <c r="M43" s="75">
        <v>9801</v>
      </c>
      <c r="N43" s="75">
        <f t="shared" si="6"/>
        <v>9994</v>
      </c>
      <c r="O43" s="75">
        <f t="shared" si="7"/>
        <v>193</v>
      </c>
      <c r="P43" s="75">
        <v>193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f t="shared" si="8"/>
        <v>9801</v>
      </c>
      <c r="W43" s="75">
        <v>9801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f t="shared" si="9"/>
        <v>0</v>
      </c>
      <c r="AD43" s="75">
        <v>0</v>
      </c>
      <c r="AE43" s="75">
        <v>0</v>
      </c>
      <c r="AF43" s="75">
        <f t="shared" si="10"/>
        <v>520</v>
      </c>
      <c r="AG43" s="75">
        <v>520</v>
      </c>
      <c r="AH43" s="75">
        <v>0</v>
      </c>
      <c r="AI43" s="75">
        <v>0</v>
      </c>
      <c r="AJ43" s="75">
        <f t="shared" si="11"/>
        <v>520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520</v>
      </c>
      <c r="AT43" s="75">
        <f t="shared" si="12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f t="shared" si="13"/>
        <v>0</v>
      </c>
      <c r="BA43" s="75">
        <v>0</v>
      </c>
      <c r="BB43" s="75">
        <v>0</v>
      </c>
      <c r="BC43" s="75">
        <v>0</v>
      </c>
    </row>
    <row r="44" spans="1:55" s="59" customFormat="1" ht="12" customHeight="1">
      <c r="A44" s="68" t="s">
        <v>249</v>
      </c>
      <c r="B44" s="117" t="s">
        <v>250</v>
      </c>
      <c r="C44" s="68" t="s">
        <v>251</v>
      </c>
      <c r="D44" s="75">
        <f t="shared" si="2"/>
        <v>1617</v>
      </c>
      <c r="E44" s="75">
        <f t="shared" si="3"/>
        <v>0</v>
      </c>
      <c r="F44" s="75">
        <v>0</v>
      </c>
      <c r="G44" s="75">
        <v>0</v>
      </c>
      <c r="H44" s="75">
        <f t="shared" si="4"/>
        <v>709</v>
      </c>
      <c r="I44" s="75">
        <v>709</v>
      </c>
      <c r="J44" s="75">
        <v>0</v>
      </c>
      <c r="K44" s="75">
        <f t="shared" si="5"/>
        <v>908</v>
      </c>
      <c r="L44" s="75">
        <v>0</v>
      </c>
      <c r="M44" s="75">
        <v>908</v>
      </c>
      <c r="N44" s="75">
        <f t="shared" si="6"/>
        <v>1617</v>
      </c>
      <c r="O44" s="75">
        <f t="shared" si="7"/>
        <v>709</v>
      </c>
      <c r="P44" s="75">
        <v>709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f t="shared" si="8"/>
        <v>908</v>
      </c>
      <c r="W44" s="75">
        <v>908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f t="shared" si="9"/>
        <v>0</v>
      </c>
      <c r="AD44" s="75">
        <v>0</v>
      </c>
      <c r="AE44" s="75">
        <v>0</v>
      </c>
      <c r="AF44" s="75">
        <f t="shared" si="10"/>
        <v>84</v>
      </c>
      <c r="AG44" s="75">
        <v>84</v>
      </c>
      <c r="AH44" s="75">
        <v>0</v>
      </c>
      <c r="AI44" s="75">
        <v>0</v>
      </c>
      <c r="AJ44" s="75">
        <f t="shared" si="11"/>
        <v>84</v>
      </c>
      <c r="AK44" s="74">
        <v>0</v>
      </c>
      <c r="AL44" s="75">
        <v>0</v>
      </c>
      <c r="AM44" s="75">
        <v>3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81</v>
      </c>
      <c r="AT44" s="75">
        <f t="shared" si="12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f t="shared" si="13"/>
        <v>81</v>
      </c>
      <c r="BA44" s="75">
        <v>81</v>
      </c>
      <c r="BB44" s="75">
        <v>0</v>
      </c>
      <c r="BC44" s="75">
        <v>0</v>
      </c>
    </row>
    <row r="45" spans="1:55" s="59" customFormat="1" ht="12" customHeight="1">
      <c r="A45" s="68" t="s">
        <v>86</v>
      </c>
      <c r="B45" s="117" t="s">
        <v>164</v>
      </c>
      <c r="C45" s="68" t="s">
        <v>165</v>
      </c>
      <c r="D45" s="75">
        <f t="shared" si="2"/>
        <v>2299</v>
      </c>
      <c r="E45" s="75">
        <f t="shared" si="3"/>
        <v>0</v>
      </c>
      <c r="F45" s="75">
        <v>0</v>
      </c>
      <c r="G45" s="75">
        <v>0</v>
      </c>
      <c r="H45" s="75">
        <f t="shared" si="4"/>
        <v>687</v>
      </c>
      <c r="I45" s="75">
        <v>687</v>
      </c>
      <c r="J45" s="75">
        <v>0</v>
      </c>
      <c r="K45" s="75">
        <f t="shared" si="5"/>
        <v>1612</v>
      </c>
      <c r="L45" s="75">
        <v>0</v>
      </c>
      <c r="M45" s="75">
        <v>1612</v>
      </c>
      <c r="N45" s="75">
        <f t="shared" si="6"/>
        <v>2311</v>
      </c>
      <c r="O45" s="75">
        <f t="shared" si="7"/>
        <v>687</v>
      </c>
      <c r="P45" s="75">
        <v>687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f t="shared" si="8"/>
        <v>1612</v>
      </c>
      <c r="W45" s="75">
        <v>1612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f t="shared" si="9"/>
        <v>12</v>
      </c>
      <c r="AD45" s="75">
        <v>12</v>
      </c>
      <c r="AE45" s="75">
        <v>0</v>
      </c>
      <c r="AF45" s="75">
        <f t="shared" si="10"/>
        <v>20</v>
      </c>
      <c r="AG45" s="75">
        <v>20</v>
      </c>
      <c r="AH45" s="75">
        <v>0</v>
      </c>
      <c r="AI45" s="75">
        <v>0</v>
      </c>
      <c r="AJ45" s="75">
        <f t="shared" si="11"/>
        <v>20</v>
      </c>
      <c r="AK45" s="75">
        <v>20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12"/>
        <v>7</v>
      </c>
      <c r="AU45" s="75">
        <v>7</v>
      </c>
      <c r="AV45" s="75">
        <v>0</v>
      </c>
      <c r="AW45" s="75">
        <v>0</v>
      </c>
      <c r="AX45" s="75">
        <v>0</v>
      </c>
      <c r="AY45" s="75">
        <v>0</v>
      </c>
      <c r="AZ45" s="75">
        <f t="shared" si="13"/>
        <v>0</v>
      </c>
      <c r="BA45" s="75">
        <v>0</v>
      </c>
      <c r="BB45" s="75">
        <v>0</v>
      </c>
      <c r="BC45" s="75">
        <v>0</v>
      </c>
    </row>
    <row r="46" spans="1:55" s="59" customFormat="1" ht="12" customHeight="1">
      <c r="A46" s="68" t="s">
        <v>86</v>
      </c>
      <c r="B46" s="117" t="s">
        <v>166</v>
      </c>
      <c r="C46" s="68" t="s">
        <v>167</v>
      </c>
      <c r="D46" s="75">
        <f t="shared" si="2"/>
        <v>6771</v>
      </c>
      <c r="E46" s="75">
        <f t="shared" si="3"/>
        <v>0</v>
      </c>
      <c r="F46" s="75">
        <v>0</v>
      </c>
      <c r="G46" s="75">
        <v>0</v>
      </c>
      <c r="H46" s="75">
        <f t="shared" si="4"/>
        <v>718</v>
      </c>
      <c r="I46" s="75">
        <v>718</v>
      </c>
      <c r="J46" s="75">
        <v>0</v>
      </c>
      <c r="K46" s="75">
        <f t="shared" si="5"/>
        <v>6053</v>
      </c>
      <c r="L46" s="75">
        <v>0</v>
      </c>
      <c r="M46" s="75">
        <v>6053</v>
      </c>
      <c r="N46" s="75">
        <f t="shared" si="6"/>
        <v>6771</v>
      </c>
      <c r="O46" s="75">
        <f t="shared" si="7"/>
        <v>718</v>
      </c>
      <c r="P46" s="75">
        <v>718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f t="shared" si="8"/>
        <v>6053</v>
      </c>
      <c r="W46" s="75">
        <v>6053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f t="shared" si="9"/>
        <v>0</v>
      </c>
      <c r="AD46" s="75">
        <v>0</v>
      </c>
      <c r="AE46" s="75">
        <v>0</v>
      </c>
      <c r="AF46" s="75">
        <f t="shared" si="10"/>
        <v>60</v>
      </c>
      <c r="AG46" s="75">
        <v>60</v>
      </c>
      <c r="AH46" s="75">
        <v>0</v>
      </c>
      <c r="AI46" s="75">
        <v>0</v>
      </c>
      <c r="AJ46" s="75">
        <f t="shared" si="11"/>
        <v>60</v>
      </c>
      <c r="AK46" s="75">
        <v>20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40</v>
      </c>
      <c r="AT46" s="75">
        <f t="shared" si="12"/>
        <v>20</v>
      </c>
      <c r="AU46" s="75">
        <v>20</v>
      </c>
      <c r="AV46" s="75">
        <v>0</v>
      </c>
      <c r="AW46" s="75">
        <v>0</v>
      </c>
      <c r="AX46" s="75">
        <v>0</v>
      </c>
      <c r="AY46" s="75">
        <v>0</v>
      </c>
      <c r="AZ46" s="75">
        <f t="shared" si="13"/>
        <v>0</v>
      </c>
      <c r="BA46" s="75">
        <v>0</v>
      </c>
      <c r="BB46" s="75">
        <v>0</v>
      </c>
      <c r="BC46" s="75">
        <v>0</v>
      </c>
    </row>
    <row r="47" spans="1:55" s="59" customFormat="1" ht="12" customHeight="1">
      <c r="A47" s="68" t="s">
        <v>86</v>
      </c>
      <c r="B47" s="117" t="s">
        <v>168</v>
      </c>
      <c r="C47" s="68" t="s">
        <v>169</v>
      </c>
      <c r="D47" s="75">
        <f t="shared" si="2"/>
        <v>4015</v>
      </c>
      <c r="E47" s="75">
        <f t="shared" si="3"/>
        <v>1733</v>
      </c>
      <c r="F47" s="75">
        <v>1733</v>
      </c>
      <c r="G47" s="75">
        <v>0</v>
      </c>
      <c r="H47" s="75">
        <f t="shared" si="4"/>
        <v>0</v>
      </c>
      <c r="I47" s="75">
        <v>0</v>
      </c>
      <c r="J47" s="75">
        <v>0</v>
      </c>
      <c r="K47" s="75">
        <f t="shared" si="5"/>
        <v>2282</v>
      </c>
      <c r="L47" s="75">
        <v>0</v>
      </c>
      <c r="M47" s="75">
        <v>2282</v>
      </c>
      <c r="N47" s="75">
        <f t="shared" si="6"/>
        <v>4068</v>
      </c>
      <c r="O47" s="75">
        <f t="shared" si="7"/>
        <v>1733</v>
      </c>
      <c r="P47" s="75">
        <v>1733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f t="shared" si="8"/>
        <v>2282</v>
      </c>
      <c r="W47" s="75">
        <v>2282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f t="shared" si="9"/>
        <v>53</v>
      </c>
      <c r="AD47" s="75">
        <v>53</v>
      </c>
      <c r="AE47" s="75">
        <v>0</v>
      </c>
      <c r="AF47" s="75">
        <f t="shared" si="10"/>
        <v>43</v>
      </c>
      <c r="AG47" s="75">
        <v>43</v>
      </c>
      <c r="AH47" s="75">
        <v>0</v>
      </c>
      <c r="AI47" s="75">
        <v>0</v>
      </c>
      <c r="AJ47" s="75">
        <f t="shared" si="11"/>
        <v>98</v>
      </c>
      <c r="AK47" s="75">
        <v>59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39</v>
      </c>
      <c r="AR47" s="75">
        <v>0</v>
      </c>
      <c r="AS47" s="75">
        <v>0</v>
      </c>
      <c r="AT47" s="75">
        <f t="shared" si="12"/>
        <v>4</v>
      </c>
      <c r="AU47" s="75">
        <v>4</v>
      </c>
      <c r="AV47" s="75">
        <v>0</v>
      </c>
      <c r="AW47" s="75">
        <v>0</v>
      </c>
      <c r="AX47" s="75">
        <v>0</v>
      </c>
      <c r="AY47" s="75">
        <v>0</v>
      </c>
      <c r="AZ47" s="75">
        <f t="shared" si="13"/>
        <v>0</v>
      </c>
      <c r="BA47" s="75">
        <v>0</v>
      </c>
      <c r="BB47" s="75">
        <v>0</v>
      </c>
      <c r="BC47" s="75">
        <v>0</v>
      </c>
    </row>
    <row r="48" spans="1:55" s="59" customFormat="1" ht="12" customHeight="1">
      <c r="A48" s="68" t="s">
        <v>86</v>
      </c>
      <c r="B48" s="117" t="s">
        <v>170</v>
      </c>
      <c r="C48" s="68" t="s">
        <v>171</v>
      </c>
      <c r="D48" s="75">
        <f t="shared" si="2"/>
        <v>4233</v>
      </c>
      <c r="E48" s="75">
        <f t="shared" si="3"/>
        <v>1645</v>
      </c>
      <c r="F48" s="75">
        <v>1143</v>
      </c>
      <c r="G48" s="75">
        <v>502</v>
      </c>
      <c r="H48" s="75">
        <f t="shared" si="4"/>
        <v>2588</v>
      </c>
      <c r="I48" s="75">
        <v>0</v>
      </c>
      <c r="J48" s="75">
        <v>2588</v>
      </c>
      <c r="K48" s="75">
        <f t="shared" si="5"/>
        <v>0</v>
      </c>
      <c r="L48" s="75">
        <v>0</v>
      </c>
      <c r="M48" s="75">
        <v>0</v>
      </c>
      <c r="N48" s="75">
        <f t="shared" si="6"/>
        <v>4233</v>
      </c>
      <c r="O48" s="75">
        <f t="shared" si="7"/>
        <v>1143</v>
      </c>
      <c r="P48" s="75">
        <v>1143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f t="shared" si="8"/>
        <v>3090</v>
      </c>
      <c r="W48" s="75">
        <v>3090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f t="shared" si="9"/>
        <v>0</v>
      </c>
      <c r="AD48" s="75">
        <v>0</v>
      </c>
      <c r="AE48" s="75">
        <v>0</v>
      </c>
      <c r="AF48" s="75">
        <f t="shared" si="10"/>
        <v>9</v>
      </c>
      <c r="AG48" s="75">
        <v>9</v>
      </c>
      <c r="AH48" s="75">
        <v>0</v>
      </c>
      <c r="AI48" s="75">
        <v>0</v>
      </c>
      <c r="AJ48" s="75">
        <f t="shared" si="11"/>
        <v>9</v>
      </c>
      <c r="AK48" s="74">
        <v>0</v>
      </c>
      <c r="AL48" s="75">
        <v>0</v>
      </c>
      <c r="AM48" s="75">
        <v>9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12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f t="shared" si="13"/>
        <v>31</v>
      </c>
      <c r="BA48" s="75">
        <v>31</v>
      </c>
      <c r="BB48" s="75">
        <v>0</v>
      </c>
      <c r="BC48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252</v>
      </c>
      <c r="C2" s="127" t="s">
        <v>87</v>
      </c>
      <c r="D2" s="123" t="s">
        <v>253</v>
      </c>
      <c r="E2" s="3"/>
      <c r="F2" s="3"/>
      <c r="G2" s="3"/>
      <c r="H2" s="3"/>
      <c r="I2" s="3"/>
      <c r="J2" s="3"/>
      <c r="K2" s="3"/>
      <c r="L2" s="3" t="str">
        <f>LEFT(C2,2)</f>
        <v>28</v>
      </c>
      <c r="M2" s="3" t="str">
        <f>IF(L2&lt;&gt;"",VLOOKUP(L2,$AI$6:$AJ$52,2,FALSE),"-")</f>
        <v>兵庫県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48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254</v>
      </c>
      <c r="G6" s="160"/>
      <c r="H6" s="38" t="s">
        <v>255</v>
      </c>
      <c r="I6" s="38" t="s">
        <v>256</v>
      </c>
      <c r="J6" s="38" t="s">
        <v>257</v>
      </c>
      <c r="K6" s="5" t="s">
        <v>258</v>
      </c>
      <c r="L6" s="15" t="s">
        <v>259</v>
      </c>
      <c r="M6" s="39" t="s">
        <v>260</v>
      </c>
      <c r="AF6" s="11">
        <f>+'水洗化人口等'!B6</f>
        <v>0</v>
      </c>
      <c r="AG6" s="11">
        <v>6</v>
      </c>
      <c r="AI6" s="42" t="s">
        <v>261</v>
      </c>
      <c r="AJ6" s="3" t="s">
        <v>53</v>
      </c>
    </row>
    <row r="7" spans="2:36" ht="16.5" customHeight="1">
      <c r="B7" s="161" t="s">
        <v>262</v>
      </c>
      <c r="C7" s="6" t="s">
        <v>263</v>
      </c>
      <c r="D7" s="16">
        <f>AD7</f>
        <v>154472</v>
      </c>
      <c r="F7" s="169" t="s">
        <v>264</v>
      </c>
      <c r="G7" s="7" t="s">
        <v>184</v>
      </c>
      <c r="H7" s="17">
        <f aca="true" t="shared" si="0" ref="H7:H12">AD14</f>
        <v>103822</v>
      </c>
      <c r="I7" s="17">
        <f aca="true" t="shared" si="1" ref="I7:I12">AD24</f>
        <v>198966</v>
      </c>
      <c r="J7" s="17">
        <f aca="true" t="shared" si="2" ref="J7:J12">SUM(H7:I7)</f>
        <v>302788</v>
      </c>
      <c r="K7" s="18">
        <f aca="true" t="shared" si="3" ref="K7:K12">IF(J$13&gt;0,J7/J$13,0)</f>
        <v>0.7796841484548612</v>
      </c>
      <c r="L7" s="19">
        <f>AD34</f>
        <v>6899</v>
      </c>
      <c r="M7" s="20">
        <f>AD37</f>
        <v>743</v>
      </c>
      <c r="AA7" s="4" t="s">
        <v>263</v>
      </c>
      <c r="AB7" s="45" t="s">
        <v>265</v>
      </c>
      <c r="AC7" s="45" t="s">
        <v>266</v>
      </c>
      <c r="AD7" s="11">
        <f aca="true" ca="1" t="shared" si="4" ref="AD7:AD53">IF(AD$2=0,INDIRECT(AB7&amp;"!"&amp;AC7&amp;$AG$2),0)</f>
        <v>154472</v>
      </c>
      <c r="AF7" s="42" t="str">
        <f>+'水洗化人口等'!B7</f>
        <v>28000</v>
      </c>
      <c r="AG7" s="11">
        <v>7</v>
      </c>
      <c r="AI7" s="42" t="s">
        <v>267</v>
      </c>
      <c r="AJ7" s="3" t="s">
        <v>52</v>
      </c>
    </row>
    <row r="8" spans="2:36" ht="16.5" customHeight="1">
      <c r="B8" s="162"/>
      <c r="C8" s="7" t="s">
        <v>70</v>
      </c>
      <c r="D8" s="21">
        <f>AD8</f>
        <v>545</v>
      </c>
      <c r="F8" s="170"/>
      <c r="G8" s="7" t="s">
        <v>186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70</v>
      </c>
      <c r="AB8" s="45" t="s">
        <v>265</v>
      </c>
      <c r="AC8" s="45" t="s">
        <v>268</v>
      </c>
      <c r="AD8" s="11">
        <f ca="1" t="shared" si="4"/>
        <v>545</v>
      </c>
      <c r="AF8" s="42" t="str">
        <f>+'水洗化人口等'!B8</f>
        <v>28100</v>
      </c>
      <c r="AG8" s="11">
        <v>8</v>
      </c>
      <c r="AI8" s="42" t="s">
        <v>269</v>
      </c>
      <c r="AJ8" s="3" t="s">
        <v>51</v>
      </c>
    </row>
    <row r="9" spans="2:36" ht="16.5" customHeight="1">
      <c r="B9" s="163"/>
      <c r="C9" s="8" t="s">
        <v>270</v>
      </c>
      <c r="D9" s="22">
        <f>SUM(D7:D8)</f>
        <v>155017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271</v>
      </c>
      <c r="AB9" s="45" t="s">
        <v>265</v>
      </c>
      <c r="AC9" s="45" t="s">
        <v>272</v>
      </c>
      <c r="AD9" s="11">
        <f ca="1" t="shared" si="4"/>
        <v>5003061</v>
      </c>
      <c r="AF9" s="42" t="str">
        <f>+'水洗化人口等'!B9</f>
        <v>28201</v>
      </c>
      <c r="AG9" s="11">
        <v>9</v>
      </c>
      <c r="AI9" s="42" t="s">
        <v>273</v>
      </c>
      <c r="AJ9" s="3" t="s">
        <v>50</v>
      </c>
    </row>
    <row r="10" spans="2:36" ht="16.5" customHeight="1">
      <c r="B10" s="164" t="s">
        <v>274</v>
      </c>
      <c r="C10" s="124" t="s">
        <v>271</v>
      </c>
      <c r="D10" s="21">
        <f>AD9</f>
        <v>5003061</v>
      </c>
      <c r="F10" s="170"/>
      <c r="G10" s="7" t="s">
        <v>199</v>
      </c>
      <c r="H10" s="17">
        <f t="shared" si="0"/>
        <v>42653</v>
      </c>
      <c r="I10" s="17">
        <f t="shared" si="1"/>
        <v>42895</v>
      </c>
      <c r="J10" s="17">
        <f t="shared" si="2"/>
        <v>85548</v>
      </c>
      <c r="K10" s="18">
        <f t="shared" si="3"/>
        <v>0.22028752636173318</v>
      </c>
      <c r="L10" s="23" t="s">
        <v>275</v>
      </c>
      <c r="M10" s="24" t="s">
        <v>275</v>
      </c>
      <c r="AA10" s="4" t="s">
        <v>276</v>
      </c>
      <c r="AB10" s="45" t="s">
        <v>265</v>
      </c>
      <c r="AC10" s="45" t="s">
        <v>277</v>
      </c>
      <c r="AD10" s="11">
        <f ca="1" t="shared" si="4"/>
        <v>70020</v>
      </c>
      <c r="AF10" s="42" t="str">
        <f>+'水洗化人口等'!B10</f>
        <v>28202</v>
      </c>
      <c r="AG10" s="11">
        <v>10</v>
      </c>
      <c r="AI10" s="42" t="s">
        <v>278</v>
      </c>
      <c r="AJ10" s="3" t="s">
        <v>49</v>
      </c>
    </row>
    <row r="11" spans="2:36" ht="16.5" customHeight="1">
      <c r="B11" s="165"/>
      <c r="C11" s="7" t="s">
        <v>276</v>
      </c>
      <c r="D11" s="21">
        <f>AD10</f>
        <v>70020</v>
      </c>
      <c r="F11" s="170"/>
      <c r="G11" s="7" t="s">
        <v>201</v>
      </c>
      <c r="H11" s="17">
        <f t="shared" si="0"/>
        <v>11</v>
      </c>
      <c r="I11" s="17">
        <f t="shared" si="1"/>
        <v>0</v>
      </c>
      <c r="J11" s="17">
        <f t="shared" si="2"/>
        <v>11</v>
      </c>
      <c r="K11" s="18">
        <f t="shared" si="3"/>
        <v>2.832518340556255E-05</v>
      </c>
      <c r="L11" s="23" t="s">
        <v>275</v>
      </c>
      <c r="M11" s="24" t="s">
        <v>275</v>
      </c>
      <c r="AA11" s="4" t="s">
        <v>279</v>
      </c>
      <c r="AB11" s="45" t="s">
        <v>265</v>
      </c>
      <c r="AC11" s="45" t="s">
        <v>280</v>
      </c>
      <c r="AD11" s="11">
        <f ca="1" t="shared" si="4"/>
        <v>371205</v>
      </c>
      <c r="AF11" s="42" t="str">
        <f>+'水洗化人口等'!B11</f>
        <v>28203</v>
      </c>
      <c r="AG11" s="11">
        <v>11</v>
      </c>
      <c r="AI11" s="42" t="s">
        <v>281</v>
      </c>
      <c r="AJ11" s="3" t="s">
        <v>48</v>
      </c>
    </row>
    <row r="12" spans="2:36" ht="16.5" customHeight="1">
      <c r="B12" s="165"/>
      <c r="C12" s="7" t="s">
        <v>279</v>
      </c>
      <c r="D12" s="21">
        <f>AD11</f>
        <v>371205</v>
      </c>
      <c r="F12" s="170"/>
      <c r="G12" s="7" t="s">
        <v>203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275</v>
      </c>
      <c r="M12" s="24" t="s">
        <v>275</v>
      </c>
      <c r="AA12" s="4" t="s">
        <v>282</v>
      </c>
      <c r="AB12" s="45" t="s">
        <v>265</v>
      </c>
      <c r="AC12" s="45" t="s">
        <v>283</v>
      </c>
      <c r="AD12" s="11">
        <f ca="1" t="shared" si="4"/>
        <v>251220</v>
      </c>
      <c r="AF12" s="42" t="str">
        <f>+'水洗化人口等'!B12</f>
        <v>28204</v>
      </c>
      <c r="AG12" s="11">
        <v>12</v>
      </c>
      <c r="AI12" s="42" t="s">
        <v>284</v>
      </c>
      <c r="AJ12" s="3" t="s">
        <v>47</v>
      </c>
    </row>
    <row r="13" spans="2:36" ht="16.5" customHeight="1">
      <c r="B13" s="166"/>
      <c r="C13" s="8" t="s">
        <v>270</v>
      </c>
      <c r="D13" s="22">
        <f>SUM(D10:D12)</f>
        <v>5444286</v>
      </c>
      <c r="F13" s="171"/>
      <c r="G13" s="7" t="s">
        <v>270</v>
      </c>
      <c r="H13" s="17">
        <f>SUM(H7:H12)</f>
        <v>146486</v>
      </c>
      <c r="I13" s="17">
        <f>SUM(I7:I12)</f>
        <v>241861</v>
      </c>
      <c r="J13" s="17">
        <f>SUM(J7:J12)</f>
        <v>388347</v>
      </c>
      <c r="K13" s="18">
        <v>1</v>
      </c>
      <c r="L13" s="23" t="s">
        <v>275</v>
      </c>
      <c r="M13" s="24" t="s">
        <v>275</v>
      </c>
      <c r="AA13" s="4" t="s">
        <v>61</v>
      </c>
      <c r="AB13" s="45" t="s">
        <v>265</v>
      </c>
      <c r="AC13" s="45" t="s">
        <v>285</v>
      </c>
      <c r="AD13" s="11">
        <f ca="1" t="shared" si="4"/>
        <v>98329</v>
      </c>
      <c r="AF13" s="42" t="str">
        <f>+'水洗化人口等'!B13</f>
        <v>28205</v>
      </c>
      <c r="AG13" s="11">
        <v>13</v>
      </c>
      <c r="AI13" s="42" t="s">
        <v>286</v>
      </c>
      <c r="AJ13" s="3" t="s">
        <v>46</v>
      </c>
    </row>
    <row r="14" spans="2:36" ht="16.5" customHeight="1" thickBot="1">
      <c r="B14" s="167" t="s">
        <v>287</v>
      </c>
      <c r="C14" s="168"/>
      <c r="D14" s="25">
        <f>SUM(D9,D13)</f>
        <v>5599303</v>
      </c>
      <c r="F14" s="172" t="s">
        <v>288</v>
      </c>
      <c r="G14" s="173"/>
      <c r="H14" s="17">
        <f>AD20</f>
        <v>310</v>
      </c>
      <c r="I14" s="17">
        <f>AD30</f>
        <v>0</v>
      </c>
      <c r="J14" s="17">
        <f>SUM(H14:I14)</f>
        <v>310</v>
      </c>
      <c r="K14" s="26" t="s">
        <v>275</v>
      </c>
      <c r="L14" s="23" t="s">
        <v>275</v>
      </c>
      <c r="M14" s="24" t="s">
        <v>275</v>
      </c>
      <c r="AA14" s="4" t="s">
        <v>184</v>
      </c>
      <c r="AB14" s="45" t="s">
        <v>289</v>
      </c>
      <c r="AC14" s="45" t="s">
        <v>283</v>
      </c>
      <c r="AD14" s="11">
        <f ca="1" t="shared" si="4"/>
        <v>103822</v>
      </c>
      <c r="AF14" s="42" t="str">
        <f>+'水洗化人口等'!B14</f>
        <v>28206</v>
      </c>
      <c r="AG14" s="11">
        <v>14</v>
      </c>
      <c r="AI14" s="42" t="s">
        <v>290</v>
      </c>
      <c r="AJ14" s="3" t="s">
        <v>45</v>
      </c>
    </row>
    <row r="15" spans="2:36" ht="16.5" customHeight="1" thickBot="1">
      <c r="B15" s="167" t="s">
        <v>61</v>
      </c>
      <c r="C15" s="168"/>
      <c r="D15" s="25">
        <f>AD13</f>
        <v>98329</v>
      </c>
      <c r="F15" s="167" t="s">
        <v>54</v>
      </c>
      <c r="G15" s="168"/>
      <c r="H15" s="27">
        <f>SUM(H13:H14)</f>
        <v>146796</v>
      </c>
      <c r="I15" s="27">
        <f>SUM(I13:I14)</f>
        <v>241861</v>
      </c>
      <c r="J15" s="27">
        <f>SUM(J13:J14)</f>
        <v>388657</v>
      </c>
      <c r="K15" s="28" t="s">
        <v>275</v>
      </c>
      <c r="L15" s="29">
        <f>SUM(L7:L9)</f>
        <v>6899</v>
      </c>
      <c r="M15" s="30">
        <f>SUM(M7:M9)</f>
        <v>743</v>
      </c>
      <c r="AA15" s="4" t="s">
        <v>186</v>
      </c>
      <c r="AB15" s="45" t="s">
        <v>289</v>
      </c>
      <c r="AC15" s="45" t="s">
        <v>291</v>
      </c>
      <c r="AD15" s="11">
        <f ca="1" t="shared" si="4"/>
        <v>0</v>
      </c>
      <c r="AF15" s="42" t="str">
        <f>+'水洗化人口等'!B15</f>
        <v>28207</v>
      </c>
      <c r="AG15" s="11">
        <v>15</v>
      </c>
      <c r="AI15" s="42" t="s">
        <v>292</v>
      </c>
      <c r="AJ15" s="3" t="s">
        <v>44</v>
      </c>
    </row>
    <row r="16" spans="2:36" ht="16.5" customHeight="1" thickBot="1">
      <c r="B16" s="125" t="s">
        <v>293</v>
      </c>
      <c r="AA16" s="4" t="s">
        <v>1</v>
      </c>
      <c r="AB16" s="45" t="s">
        <v>289</v>
      </c>
      <c r="AC16" s="45" t="s">
        <v>285</v>
      </c>
      <c r="AD16" s="11">
        <f ca="1" t="shared" si="4"/>
        <v>0</v>
      </c>
      <c r="AF16" s="42" t="str">
        <f>+'水洗化人口等'!B16</f>
        <v>28208</v>
      </c>
      <c r="AG16" s="11">
        <v>16</v>
      </c>
      <c r="AI16" s="42" t="s">
        <v>294</v>
      </c>
      <c r="AJ16" s="3" t="s">
        <v>43</v>
      </c>
    </row>
    <row r="17" spans="3:36" ht="16.5" customHeight="1" thickBot="1">
      <c r="C17" s="31">
        <f>AD12</f>
        <v>251220</v>
      </c>
      <c r="D17" s="4" t="s">
        <v>295</v>
      </c>
      <c r="J17" s="14"/>
      <c r="AA17" s="4" t="s">
        <v>199</v>
      </c>
      <c r="AB17" s="45" t="s">
        <v>289</v>
      </c>
      <c r="AC17" s="45" t="s">
        <v>296</v>
      </c>
      <c r="AD17" s="11">
        <f ca="1" t="shared" si="4"/>
        <v>42653</v>
      </c>
      <c r="AF17" s="42" t="str">
        <f>+'水洗化人口等'!B17</f>
        <v>28209</v>
      </c>
      <c r="AG17" s="11">
        <v>17</v>
      </c>
      <c r="AI17" s="42" t="s">
        <v>297</v>
      </c>
      <c r="AJ17" s="3" t="s">
        <v>42</v>
      </c>
    </row>
    <row r="18" spans="6:36" ht="30" customHeight="1">
      <c r="F18" s="159" t="s">
        <v>298</v>
      </c>
      <c r="G18" s="160"/>
      <c r="H18" s="38" t="s">
        <v>255</v>
      </c>
      <c r="I18" s="38" t="s">
        <v>256</v>
      </c>
      <c r="J18" s="41" t="s">
        <v>257</v>
      </c>
      <c r="AA18" s="4" t="s">
        <v>201</v>
      </c>
      <c r="AB18" s="45" t="s">
        <v>289</v>
      </c>
      <c r="AC18" s="45" t="s">
        <v>299</v>
      </c>
      <c r="AD18" s="11">
        <f ca="1" t="shared" si="4"/>
        <v>11</v>
      </c>
      <c r="AF18" s="42" t="str">
        <f>+'水洗化人口等'!B18</f>
        <v>28210</v>
      </c>
      <c r="AG18" s="11">
        <v>18</v>
      </c>
      <c r="AI18" s="42" t="s">
        <v>300</v>
      </c>
      <c r="AJ18" s="3" t="s">
        <v>41</v>
      </c>
    </row>
    <row r="19" spans="3:36" ht="16.5" customHeight="1">
      <c r="C19" s="40" t="s">
        <v>301</v>
      </c>
      <c r="D19" s="10">
        <f>IF(D$14&gt;0,D13/D$14,0)</f>
        <v>0.9723149470568033</v>
      </c>
      <c r="F19" s="172" t="s">
        <v>302</v>
      </c>
      <c r="G19" s="173"/>
      <c r="H19" s="17">
        <f>AD21</f>
        <v>37621</v>
      </c>
      <c r="I19" s="17">
        <f>AD31</f>
        <v>24134</v>
      </c>
      <c r="J19" s="21">
        <f>SUM(H19:I19)</f>
        <v>61755</v>
      </c>
      <c r="AA19" s="4" t="s">
        <v>203</v>
      </c>
      <c r="AB19" s="45" t="s">
        <v>289</v>
      </c>
      <c r="AC19" s="45" t="s">
        <v>303</v>
      </c>
      <c r="AD19" s="11">
        <f ca="1" t="shared" si="4"/>
        <v>0</v>
      </c>
      <c r="AF19" s="42" t="str">
        <f>+'水洗化人口等'!B19</f>
        <v>28212</v>
      </c>
      <c r="AG19" s="11">
        <v>19</v>
      </c>
      <c r="AI19" s="42" t="s">
        <v>304</v>
      </c>
      <c r="AJ19" s="3" t="s">
        <v>40</v>
      </c>
    </row>
    <row r="20" spans="3:36" ht="16.5" customHeight="1">
      <c r="C20" s="40" t="s">
        <v>305</v>
      </c>
      <c r="D20" s="10">
        <f>IF(D$14&gt;0,D9/D$14,0)</f>
        <v>0.02768505294319668</v>
      </c>
      <c r="F20" s="172" t="s">
        <v>306</v>
      </c>
      <c r="G20" s="173"/>
      <c r="H20" s="17">
        <f>AD22</f>
        <v>89831</v>
      </c>
      <c r="I20" s="17">
        <f>AD32</f>
        <v>32795</v>
      </c>
      <c r="J20" s="21">
        <f>SUM(H20:I20)</f>
        <v>122626</v>
      </c>
      <c r="AA20" s="4" t="s">
        <v>288</v>
      </c>
      <c r="AB20" s="45" t="s">
        <v>289</v>
      </c>
      <c r="AC20" s="45" t="s">
        <v>307</v>
      </c>
      <c r="AD20" s="11">
        <f ca="1" t="shared" si="4"/>
        <v>310</v>
      </c>
      <c r="AF20" s="42" t="str">
        <f>+'水洗化人口等'!B20</f>
        <v>28213</v>
      </c>
      <c r="AG20" s="11">
        <v>20</v>
      </c>
      <c r="AI20" s="42" t="s">
        <v>308</v>
      </c>
      <c r="AJ20" s="3" t="s">
        <v>39</v>
      </c>
    </row>
    <row r="21" spans="3:36" ht="16.5" customHeight="1">
      <c r="C21" s="40" t="s">
        <v>309</v>
      </c>
      <c r="D21" s="10">
        <f>IF(D$14&gt;0,D10/D$14,0)</f>
        <v>0.8935149607013587</v>
      </c>
      <c r="F21" s="172" t="s">
        <v>310</v>
      </c>
      <c r="G21" s="173"/>
      <c r="H21" s="17">
        <f>AD23</f>
        <v>18529</v>
      </c>
      <c r="I21" s="17">
        <f>AD33</f>
        <v>184845</v>
      </c>
      <c r="J21" s="21">
        <f>SUM(H21:I21)</f>
        <v>203374</v>
      </c>
      <c r="AA21" s="4" t="s">
        <v>302</v>
      </c>
      <c r="AB21" s="45" t="s">
        <v>289</v>
      </c>
      <c r="AC21" s="45" t="s">
        <v>311</v>
      </c>
      <c r="AD21" s="11">
        <f ca="1" t="shared" si="4"/>
        <v>37621</v>
      </c>
      <c r="AF21" s="42" t="str">
        <f>+'水洗化人口等'!B21</f>
        <v>28214</v>
      </c>
      <c r="AG21" s="11">
        <v>21</v>
      </c>
      <c r="AI21" s="42" t="s">
        <v>312</v>
      </c>
      <c r="AJ21" s="3" t="s">
        <v>38</v>
      </c>
    </row>
    <row r="22" spans="3:36" ht="16.5" customHeight="1" thickBot="1">
      <c r="C22" s="40" t="s">
        <v>313</v>
      </c>
      <c r="D22" s="10">
        <f>IF(D$14&gt;0,D12/D$14,0)</f>
        <v>0.06629485848506501</v>
      </c>
      <c r="F22" s="167" t="s">
        <v>54</v>
      </c>
      <c r="G22" s="168"/>
      <c r="H22" s="27">
        <f>SUM(H19:H21)</f>
        <v>145981</v>
      </c>
      <c r="I22" s="27">
        <f>SUM(I19:I21)</f>
        <v>241774</v>
      </c>
      <c r="J22" s="32">
        <f>SUM(J19:J21)</f>
        <v>387755</v>
      </c>
      <c r="AA22" s="4" t="s">
        <v>306</v>
      </c>
      <c r="AB22" s="45" t="s">
        <v>289</v>
      </c>
      <c r="AC22" s="45" t="s">
        <v>314</v>
      </c>
      <c r="AD22" s="11">
        <f ca="1" t="shared" si="4"/>
        <v>89831</v>
      </c>
      <c r="AF22" s="42" t="str">
        <f>+'水洗化人口等'!B22</f>
        <v>28215</v>
      </c>
      <c r="AG22" s="11">
        <v>22</v>
      </c>
      <c r="AI22" s="42" t="s">
        <v>315</v>
      </c>
      <c r="AJ22" s="3" t="s">
        <v>37</v>
      </c>
    </row>
    <row r="23" spans="3:36" ht="16.5" customHeight="1">
      <c r="C23" s="40" t="s">
        <v>316</v>
      </c>
      <c r="D23" s="10">
        <f>IF(D$14&gt;0,C17/D$14,0)</f>
        <v>0.0448662985375144</v>
      </c>
      <c r="F23" s="9"/>
      <c r="J23" s="33"/>
      <c r="AA23" s="4" t="s">
        <v>310</v>
      </c>
      <c r="AB23" s="45" t="s">
        <v>289</v>
      </c>
      <c r="AC23" s="45" t="s">
        <v>317</v>
      </c>
      <c r="AD23" s="11">
        <f ca="1" t="shared" si="4"/>
        <v>18529</v>
      </c>
      <c r="AF23" s="42" t="str">
        <f>+'水洗化人口等'!B23</f>
        <v>28216</v>
      </c>
      <c r="AG23" s="11">
        <v>23</v>
      </c>
      <c r="AI23" s="42" t="s">
        <v>318</v>
      </c>
      <c r="AJ23" s="3" t="s">
        <v>36</v>
      </c>
    </row>
    <row r="24" spans="3:36" ht="16.5" customHeight="1" thickBot="1">
      <c r="C24" s="40" t="s">
        <v>319</v>
      </c>
      <c r="D24" s="10">
        <f>IF(D$9&gt;0,D7/D$9,0)</f>
        <v>0.996484256565409</v>
      </c>
      <c r="J24" s="34" t="s">
        <v>320</v>
      </c>
      <c r="AA24" s="4" t="s">
        <v>184</v>
      </c>
      <c r="AB24" s="45" t="s">
        <v>289</v>
      </c>
      <c r="AC24" s="45" t="s">
        <v>321</v>
      </c>
      <c r="AD24" s="11">
        <f ca="1" t="shared" si="4"/>
        <v>198966</v>
      </c>
      <c r="AF24" s="42" t="str">
        <f>+'水洗化人口等'!B24</f>
        <v>28217</v>
      </c>
      <c r="AG24" s="11">
        <v>24</v>
      </c>
      <c r="AI24" s="42" t="s">
        <v>322</v>
      </c>
      <c r="AJ24" s="3" t="s">
        <v>35</v>
      </c>
    </row>
    <row r="25" spans="3:36" ht="16.5" customHeight="1">
      <c r="C25" s="40" t="s">
        <v>323</v>
      </c>
      <c r="D25" s="10">
        <f>IF(D$9&gt;0,D8/D$9,0)</f>
        <v>0.003515743434591045</v>
      </c>
      <c r="F25" s="187" t="s">
        <v>6</v>
      </c>
      <c r="G25" s="188"/>
      <c r="H25" s="188"/>
      <c r="I25" s="180" t="s">
        <v>324</v>
      </c>
      <c r="J25" s="182" t="s">
        <v>325</v>
      </c>
      <c r="AA25" s="4" t="s">
        <v>186</v>
      </c>
      <c r="AB25" s="45" t="s">
        <v>289</v>
      </c>
      <c r="AC25" s="45" t="s">
        <v>326</v>
      </c>
      <c r="AD25" s="11">
        <f ca="1" t="shared" si="4"/>
        <v>0</v>
      </c>
      <c r="AF25" s="42" t="str">
        <f>+'水洗化人口等'!B25</f>
        <v>28218</v>
      </c>
      <c r="AG25" s="11">
        <v>25</v>
      </c>
      <c r="AI25" s="42" t="s">
        <v>327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289</v>
      </c>
      <c r="AC26" s="45" t="s">
        <v>328</v>
      </c>
      <c r="AD26" s="11">
        <f ca="1" t="shared" si="4"/>
        <v>0</v>
      </c>
      <c r="AF26" s="42" t="str">
        <f>+'水洗化人口等'!B26</f>
        <v>28219</v>
      </c>
      <c r="AG26" s="11">
        <v>26</v>
      </c>
      <c r="AI26" s="42" t="s">
        <v>329</v>
      </c>
      <c r="AJ26" s="3" t="s">
        <v>33</v>
      </c>
    </row>
    <row r="27" spans="6:36" ht="16.5" customHeight="1">
      <c r="F27" s="177" t="s">
        <v>189</v>
      </c>
      <c r="G27" s="178"/>
      <c r="H27" s="179"/>
      <c r="I27" s="19">
        <f aca="true" t="shared" si="5" ref="I27:I35">AD40</f>
        <v>12573</v>
      </c>
      <c r="J27" s="35">
        <f>AD49</f>
        <v>167</v>
      </c>
      <c r="AA27" s="4" t="s">
        <v>199</v>
      </c>
      <c r="AB27" s="45" t="s">
        <v>289</v>
      </c>
      <c r="AC27" s="45" t="s">
        <v>330</v>
      </c>
      <c r="AD27" s="11">
        <f ca="1" t="shared" si="4"/>
        <v>42895</v>
      </c>
      <c r="AF27" s="42" t="str">
        <f>+'水洗化人口等'!B27</f>
        <v>28220</v>
      </c>
      <c r="AG27" s="11">
        <v>27</v>
      </c>
      <c r="AI27" s="42" t="s">
        <v>331</v>
      </c>
      <c r="AJ27" s="3" t="s">
        <v>32</v>
      </c>
    </row>
    <row r="28" spans="6:36" ht="16.5" customHeight="1">
      <c r="F28" s="184" t="s">
        <v>332</v>
      </c>
      <c r="G28" s="185"/>
      <c r="H28" s="186"/>
      <c r="I28" s="19">
        <f t="shared" si="5"/>
        <v>0</v>
      </c>
      <c r="J28" s="35">
        <f>AD50</f>
        <v>0</v>
      </c>
      <c r="AA28" s="4" t="s">
        <v>201</v>
      </c>
      <c r="AB28" s="45" t="s">
        <v>289</v>
      </c>
      <c r="AC28" s="45" t="s">
        <v>333</v>
      </c>
      <c r="AD28" s="11">
        <f ca="1" t="shared" si="4"/>
        <v>0</v>
      </c>
      <c r="AF28" s="42" t="str">
        <f>+'水洗化人口等'!B28</f>
        <v>28221</v>
      </c>
      <c r="AG28" s="11">
        <v>28</v>
      </c>
      <c r="AI28" s="42" t="s">
        <v>334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1572</v>
      </c>
      <c r="J29" s="35">
        <f>AD51</f>
        <v>1</v>
      </c>
      <c r="AA29" s="4" t="s">
        <v>203</v>
      </c>
      <c r="AB29" s="45" t="s">
        <v>289</v>
      </c>
      <c r="AC29" s="45" t="s">
        <v>335</v>
      </c>
      <c r="AD29" s="11">
        <f ca="1" t="shared" si="4"/>
        <v>0</v>
      </c>
      <c r="AF29" s="42" t="str">
        <f>+'水洗化人口等'!B29</f>
        <v>28222</v>
      </c>
      <c r="AG29" s="11">
        <v>29</v>
      </c>
      <c r="AI29" s="42" t="s">
        <v>336</v>
      </c>
      <c r="AJ29" s="3" t="s">
        <v>30</v>
      </c>
    </row>
    <row r="30" spans="6:36" ht="16.5" customHeight="1">
      <c r="F30" s="177" t="s">
        <v>186</v>
      </c>
      <c r="G30" s="178"/>
      <c r="H30" s="179"/>
      <c r="I30" s="19">
        <f t="shared" si="5"/>
        <v>2058</v>
      </c>
      <c r="J30" s="35">
        <f>AD52</f>
        <v>0</v>
      </c>
      <c r="AA30" s="4" t="s">
        <v>288</v>
      </c>
      <c r="AB30" s="45" t="s">
        <v>289</v>
      </c>
      <c r="AC30" s="45" t="s">
        <v>337</v>
      </c>
      <c r="AD30" s="11">
        <f ca="1" t="shared" si="4"/>
        <v>0</v>
      </c>
      <c r="AF30" s="42" t="str">
        <f>+'水洗化人口等'!B30</f>
        <v>28223</v>
      </c>
      <c r="AG30" s="11">
        <v>30</v>
      </c>
      <c r="AI30" s="42" t="s">
        <v>338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302</v>
      </c>
      <c r="AB31" s="45" t="s">
        <v>289</v>
      </c>
      <c r="AC31" s="45" t="s">
        <v>266</v>
      </c>
      <c r="AD31" s="11">
        <f ca="1" t="shared" si="4"/>
        <v>24134</v>
      </c>
      <c r="AF31" s="42" t="str">
        <f>+'水洗化人口等'!B31</f>
        <v>28224</v>
      </c>
      <c r="AG31" s="11">
        <v>31</v>
      </c>
      <c r="AI31" s="42" t="s">
        <v>339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275</v>
      </c>
      <c r="AA32" s="4" t="s">
        <v>306</v>
      </c>
      <c r="AB32" s="45" t="s">
        <v>289</v>
      </c>
      <c r="AC32" s="45" t="s">
        <v>340</v>
      </c>
      <c r="AD32" s="11">
        <f ca="1" t="shared" si="4"/>
        <v>32795</v>
      </c>
      <c r="AF32" s="42" t="str">
        <f>+'水洗化人口等'!B32</f>
        <v>28225</v>
      </c>
      <c r="AG32" s="11">
        <v>32</v>
      </c>
      <c r="AI32" s="42" t="s">
        <v>341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39</v>
      </c>
      <c r="J33" s="24" t="s">
        <v>275</v>
      </c>
      <c r="AA33" s="4" t="s">
        <v>310</v>
      </c>
      <c r="AB33" s="45" t="s">
        <v>289</v>
      </c>
      <c r="AC33" s="45" t="s">
        <v>277</v>
      </c>
      <c r="AD33" s="11">
        <f ca="1" t="shared" si="4"/>
        <v>184845</v>
      </c>
      <c r="AF33" s="42" t="str">
        <f>+'水洗化人口等'!B33</f>
        <v>28226</v>
      </c>
      <c r="AG33" s="11">
        <v>33</v>
      </c>
      <c r="AI33" s="42" t="s">
        <v>342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41</v>
      </c>
      <c r="J34" s="24" t="s">
        <v>275</v>
      </c>
      <c r="AA34" s="4" t="s">
        <v>184</v>
      </c>
      <c r="AB34" s="45" t="s">
        <v>289</v>
      </c>
      <c r="AC34" s="45" t="s">
        <v>343</v>
      </c>
      <c r="AD34" s="45">
        <f ca="1" t="shared" si="4"/>
        <v>6899</v>
      </c>
      <c r="AF34" s="42" t="str">
        <f>+'水洗化人口等'!B34</f>
        <v>28227</v>
      </c>
      <c r="AG34" s="11">
        <v>34</v>
      </c>
      <c r="AI34" s="42" t="s">
        <v>344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3239</v>
      </c>
      <c r="J35" s="24" t="s">
        <v>275</v>
      </c>
      <c r="AA35" s="4" t="s">
        <v>186</v>
      </c>
      <c r="AB35" s="45" t="s">
        <v>289</v>
      </c>
      <c r="AC35" s="45" t="s">
        <v>345</v>
      </c>
      <c r="AD35" s="45">
        <f ca="1" t="shared" si="4"/>
        <v>0</v>
      </c>
      <c r="AF35" s="42" t="str">
        <f>+'水洗化人口等'!B35</f>
        <v>28228</v>
      </c>
      <c r="AG35" s="11">
        <v>35</v>
      </c>
      <c r="AI35" s="42" t="s">
        <v>346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19522</v>
      </c>
      <c r="J36" s="37">
        <f>SUM(J27:J31)</f>
        <v>168</v>
      </c>
      <c r="AA36" s="4" t="s">
        <v>1</v>
      </c>
      <c r="AB36" s="45" t="s">
        <v>289</v>
      </c>
      <c r="AC36" s="45" t="s">
        <v>347</v>
      </c>
      <c r="AD36" s="45">
        <f ca="1" t="shared" si="4"/>
        <v>0</v>
      </c>
      <c r="AF36" s="42" t="str">
        <f>+'水洗化人口等'!B36</f>
        <v>28229</v>
      </c>
      <c r="AG36" s="11">
        <v>36</v>
      </c>
      <c r="AI36" s="42" t="s">
        <v>348</v>
      </c>
      <c r="AJ36" s="3" t="s">
        <v>23</v>
      </c>
    </row>
    <row r="37" spans="27:36" ht="13.5" hidden="1">
      <c r="AA37" s="4" t="s">
        <v>184</v>
      </c>
      <c r="AB37" s="45" t="s">
        <v>289</v>
      </c>
      <c r="AC37" s="45" t="s">
        <v>349</v>
      </c>
      <c r="AD37" s="45">
        <f ca="1" t="shared" si="4"/>
        <v>743</v>
      </c>
      <c r="AF37" s="42" t="str">
        <f>+'水洗化人口等'!B37</f>
        <v>28301</v>
      </c>
      <c r="AG37" s="11">
        <v>37</v>
      </c>
      <c r="AI37" s="42" t="s">
        <v>350</v>
      </c>
      <c r="AJ37" s="3" t="s">
        <v>22</v>
      </c>
    </row>
    <row r="38" spans="27:36" ht="13.5" hidden="1">
      <c r="AA38" s="4" t="s">
        <v>186</v>
      </c>
      <c r="AB38" s="45" t="s">
        <v>289</v>
      </c>
      <c r="AC38" s="45" t="s">
        <v>351</v>
      </c>
      <c r="AD38" s="45">
        <f ca="1" t="shared" si="4"/>
        <v>0</v>
      </c>
      <c r="AF38" s="42" t="str">
        <f>+'水洗化人口等'!B38</f>
        <v>28365</v>
      </c>
      <c r="AG38" s="11">
        <v>38</v>
      </c>
      <c r="AI38" s="42" t="s">
        <v>352</v>
      </c>
      <c r="AJ38" s="3" t="s">
        <v>21</v>
      </c>
    </row>
    <row r="39" spans="27:36" ht="13.5" hidden="1">
      <c r="AA39" s="4" t="s">
        <v>1</v>
      </c>
      <c r="AB39" s="45" t="s">
        <v>289</v>
      </c>
      <c r="AC39" s="45" t="s">
        <v>353</v>
      </c>
      <c r="AD39" s="45">
        <f ca="1" t="shared" si="4"/>
        <v>0</v>
      </c>
      <c r="AF39" s="42" t="str">
        <f>+'水洗化人口等'!B39</f>
        <v>28381</v>
      </c>
      <c r="AG39" s="11">
        <v>39</v>
      </c>
      <c r="AI39" s="42" t="s">
        <v>354</v>
      </c>
      <c r="AJ39" s="3" t="s">
        <v>20</v>
      </c>
    </row>
    <row r="40" spans="27:36" ht="13.5" hidden="1">
      <c r="AA40" s="4" t="s">
        <v>189</v>
      </c>
      <c r="AB40" s="45" t="s">
        <v>289</v>
      </c>
      <c r="AC40" s="45" t="s">
        <v>355</v>
      </c>
      <c r="AD40" s="45">
        <f ca="1" t="shared" si="4"/>
        <v>12573</v>
      </c>
      <c r="AF40" s="42" t="str">
        <f>+'水洗化人口等'!B40</f>
        <v>28382</v>
      </c>
      <c r="AG40" s="11">
        <v>40</v>
      </c>
      <c r="AI40" s="42" t="s">
        <v>356</v>
      </c>
      <c r="AJ40" s="3" t="s">
        <v>19</v>
      </c>
    </row>
    <row r="41" spans="27:36" ht="13.5" hidden="1">
      <c r="AA41" s="4" t="s">
        <v>332</v>
      </c>
      <c r="AB41" s="45" t="s">
        <v>289</v>
      </c>
      <c r="AC41" s="45" t="s">
        <v>357</v>
      </c>
      <c r="AD41" s="45">
        <f ca="1" t="shared" si="4"/>
        <v>0</v>
      </c>
      <c r="AF41" s="42" t="str">
        <f>+'水洗化人口等'!B41</f>
        <v>28442</v>
      </c>
      <c r="AG41" s="11">
        <v>41</v>
      </c>
      <c r="AI41" s="42" t="s">
        <v>358</v>
      </c>
      <c r="AJ41" s="3" t="s">
        <v>18</v>
      </c>
    </row>
    <row r="42" spans="27:36" ht="13.5" hidden="1">
      <c r="AA42" s="4" t="s">
        <v>0</v>
      </c>
      <c r="AB42" s="45" t="s">
        <v>289</v>
      </c>
      <c r="AC42" s="45" t="s">
        <v>359</v>
      </c>
      <c r="AD42" s="45">
        <f ca="1" t="shared" si="4"/>
        <v>1572</v>
      </c>
      <c r="AF42" s="42" t="str">
        <f>+'水洗化人口等'!B42</f>
        <v>28443</v>
      </c>
      <c r="AG42" s="11">
        <v>42</v>
      </c>
      <c r="AI42" s="42" t="s">
        <v>360</v>
      </c>
      <c r="AJ42" s="3" t="s">
        <v>17</v>
      </c>
    </row>
    <row r="43" spans="27:36" ht="13.5" hidden="1">
      <c r="AA43" s="4" t="s">
        <v>186</v>
      </c>
      <c r="AB43" s="45" t="s">
        <v>289</v>
      </c>
      <c r="AC43" s="45" t="s">
        <v>361</v>
      </c>
      <c r="AD43" s="45">
        <f ca="1" t="shared" si="4"/>
        <v>2058</v>
      </c>
      <c r="AF43" s="42" t="str">
        <f>+'水洗化人口等'!B43</f>
        <v>28446</v>
      </c>
      <c r="AG43" s="11">
        <v>43</v>
      </c>
      <c r="AI43" s="42" t="s">
        <v>362</v>
      </c>
      <c r="AJ43" s="3" t="s">
        <v>16</v>
      </c>
    </row>
    <row r="44" spans="27:36" ht="13.5" hidden="1">
      <c r="AA44" s="4" t="s">
        <v>1</v>
      </c>
      <c r="AB44" s="45" t="s">
        <v>289</v>
      </c>
      <c r="AC44" s="45" t="s">
        <v>363</v>
      </c>
      <c r="AD44" s="45">
        <f ca="1" t="shared" si="4"/>
        <v>0</v>
      </c>
      <c r="AF44" s="42" t="str">
        <f>+'水洗化人口等'!B44</f>
        <v>28464</v>
      </c>
      <c r="AG44" s="11">
        <v>44</v>
      </c>
      <c r="AI44" s="42" t="s">
        <v>364</v>
      </c>
      <c r="AJ44" s="3" t="s">
        <v>15</v>
      </c>
    </row>
    <row r="45" spans="27:36" ht="13.5" hidden="1">
      <c r="AA45" s="4" t="s">
        <v>2</v>
      </c>
      <c r="AB45" s="45" t="s">
        <v>289</v>
      </c>
      <c r="AC45" s="45" t="s">
        <v>365</v>
      </c>
      <c r="AD45" s="45">
        <f ca="1" t="shared" si="4"/>
        <v>0</v>
      </c>
      <c r="AF45" s="42" t="str">
        <f>+'水洗化人口等'!B45</f>
        <v>28481</v>
      </c>
      <c r="AG45" s="11">
        <v>45</v>
      </c>
      <c r="AI45" s="42" t="s">
        <v>366</v>
      </c>
      <c r="AJ45" s="3" t="s">
        <v>14</v>
      </c>
    </row>
    <row r="46" spans="27:36" ht="13.5" hidden="1">
      <c r="AA46" s="4" t="s">
        <v>3</v>
      </c>
      <c r="AB46" s="45" t="s">
        <v>289</v>
      </c>
      <c r="AC46" s="45" t="s">
        <v>367</v>
      </c>
      <c r="AD46" s="45">
        <f ca="1" t="shared" si="4"/>
        <v>39</v>
      </c>
      <c r="AF46" s="42" t="str">
        <f>+'水洗化人口等'!B46</f>
        <v>28501</v>
      </c>
      <c r="AG46" s="11">
        <v>46</v>
      </c>
      <c r="AI46" s="42" t="s">
        <v>368</v>
      </c>
      <c r="AJ46" s="3" t="s">
        <v>13</v>
      </c>
    </row>
    <row r="47" spans="27:36" ht="13.5" hidden="1">
      <c r="AA47" s="4" t="s">
        <v>4</v>
      </c>
      <c r="AB47" s="45" t="s">
        <v>289</v>
      </c>
      <c r="AC47" s="45" t="s">
        <v>369</v>
      </c>
      <c r="AD47" s="45">
        <f ca="1" t="shared" si="4"/>
        <v>41</v>
      </c>
      <c r="AF47" s="42" t="str">
        <f>+'水洗化人口等'!B47</f>
        <v>28585</v>
      </c>
      <c r="AG47" s="11">
        <v>47</v>
      </c>
      <c r="AI47" s="42" t="s">
        <v>370</v>
      </c>
      <c r="AJ47" s="3" t="s">
        <v>12</v>
      </c>
    </row>
    <row r="48" spans="27:36" ht="13.5" hidden="1">
      <c r="AA48" s="4" t="s">
        <v>5</v>
      </c>
      <c r="AB48" s="45" t="s">
        <v>289</v>
      </c>
      <c r="AC48" s="45" t="s">
        <v>371</v>
      </c>
      <c r="AD48" s="45">
        <f ca="1" t="shared" si="4"/>
        <v>3239</v>
      </c>
      <c r="AF48" s="42" t="str">
        <f>+'水洗化人口等'!B48</f>
        <v>28586</v>
      </c>
      <c r="AG48" s="11">
        <v>48</v>
      </c>
      <c r="AI48" s="42" t="s">
        <v>372</v>
      </c>
      <c r="AJ48" s="3" t="s">
        <v>11</v>
      </c>
    </row>
    <row r="49" spans="27:36" ht="13.5" hidden="1">
      <c r="AA49" s="4" t="s">
        <v>189</v>
      </c>
      <c r="AB49" s="45" t="s">
        <v>289</v>
      </c>
      <c r="AC49" s="45" t="s">
        <v>373</v>
      </c>
      <c r="AD49" s="45">
        <f ca="1" t="shared" si="4"/>
        <v>167</v>
      </c>
      <c r="AF49" s="42">
        <f>+'水洗化人口等'!B49</f>
        <v>0</v>
      </c>
      <c r="AG49" s="11">
        <v>49</v>
      </c>
      <c r="AI49" s="42" t="s">
        <v>374</v>
      </c>
      <c r="AJ49" s="3" t="s">
        <v>10</v>
      </c>
    </row>
    <row r="50" spans="27:36" ht="13.5" hidden="1">
      <c r="AA50" s="4" t="s">
        <v>332</v>
      </c>
      <c r="AB50" s="45" t="s">
        <v>289</v>
      </c>
      <c r="AC50" s="45" t="s">
        <v>375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376</v>
      </c>
      <c r="AJ50" s="3" t="s">
        <v>9</v>
      </c>
    </row>
    <row r="51" spans="27:36" ht="13.5" hidden="1">
      <c r="AA51" s="4" t="s">
        <v>0</v>
      </c>
      <c r="AB51" s="45" t="s">
        <v>289</v>
      </c>
      <c r="AC51" s="45" t="s">
        <v>377</v>
      </c>
      <c r="AD51" s="45">
        <f ca="1" t="shared" si="4"/>
        <v>1</v>
      </c>
      <c r="AF51" s="42">
        <f>+'水洗化人口等'!B51</f>
        <v>0</v>
      </c>
      <c r="AG51" s="11">
        <v>51</v>
      </c>
      <c r="AI51" s="42" t="s">
        <v>378</v>
      </c>
      <c r="AJ51" s="3" t="s">
        <v>8</v>
      </c>
    </row>
    <row r="52" spans="27:36" ht="13.5" hidden="1">
      <c r="AA52" s="4" t="s">
        <v>186</v>
      </c>
      <c r="AB52" s="45" t="s">
        <v>289</v>
      </c>
      <c r="AC52" s="45" t="s">
        <v>379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380</v>
      </c>
      <c r="AJ52" s="3" t="s">
        <v>7</v>
      </c>
    </row>
    <row r="53" spans="27:33" ht="13.5" hidden="1">
      <c r="AA53" s="4" t="s">
        <v>1</v>
      </c>
      <c r="AB53" s="45" t="s">
        <v>289</v>
      </c>
      <c r="AC53" s="45" t="s">
        <v>381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2013-10-21T07:43:39Z</dcterms:modified>
  <cp:category/>
  <cp:version/>
  <cp:contentType/>
  <cp:contentStatus/>
</cp:coreProperties>
</file>