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'し尿処理状況'!$2:$84</definedName>
    <definedName name="_xlnm.Print_Area" localSheetId="0">'水洗化人口等'!$2:$84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<sst xmlns="http://schemas.openxmlformats.org/spreadsheetml/2006/main" count="1102" uniqueCount="480">
  <si>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</si>
  <si>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</si>
  <si>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</si>
  <si>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</si>
  <si>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</si>
  <si>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</si>
  <si>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</si>
  <si>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</si>
  <si>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</si>
  <si>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</si>
  <si>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</si>
  <si>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</si>
  <si>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</si>
  <si>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</si>
  <si>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</si>
  <si>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</si>
  <si>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</si>
  <si>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</si>
  <si>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</si>
  <si>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</si>
  <si>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</si>
  <si>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</si>
  <si>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</si>
  <si>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</si>
  <si>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</si>
  <si>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</si>
  <si>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</si>
  <si>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</si>
  <si>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</si>
  <si>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</si>
  <si>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</si>
  <si>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</si>
  <si>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</si>
  <si>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</si>
  <si>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</si>
  <si>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</si>
  <si>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</si>
  <si>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</si>
  <si>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</si>
  <si>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</si>
  <si>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</si>
  <si>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</si>
  <si>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</si>
  <si>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</si>
  <si>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</si>
  <si>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</si>
  <si>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</si>
  <si>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</si>
  <si>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</si>
  <si>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</si>
  <si>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</si>
  <si>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</si>
  <si>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</si>
  <si>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</si>
  <si>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</si>
  <si>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水洗化人口等（平成23年度実績）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</si>
  <si>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</si>
  <si>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</si>
  <si>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</si>
  <si>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</si>
  <si>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</si>
  <si>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</si>
  <si>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</si>
  <si>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</si>
  <si>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</si>
  <si>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</si>
  <si>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</si>
  <si>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</si>
  <si>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</si>
  <si>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</si>
  <si>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</si>
  <si>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</si>
  <si>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</si>
  <si>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</si>
  <si>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</si>
  <si>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</si>
  <si>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</si>
  <si>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</si>
  <si>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</si>
  <si>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</si>
  <si>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</si>
  <si>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</si>
  <si>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</si>
  <si>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</si>
  <si>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</si>
  <si>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長野県</t>
  </si>
  <si>
    <t>20000</t>
  </si>
  <si>
    <t>20000</t>
  </si>
  <si>
    <t>20201</t>
  </si>
  <si>
    <t>長野市</t>
  </si>
  <si>
    <t>○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</si>
  <si>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</si>
  <si>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</si>
  <si>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</si>
  <si>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</si>
  <si>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</si>
  <si>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</si>
  <si>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</si>
  <si>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</si>
  <si>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</si>
  <si>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</si>
  <si>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</si>
  <si>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</si>
  <si>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</si>
  <si>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</si>
  <si>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</si>
  <si>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</si>
  <si>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</si>
  <si>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</si>
  <si>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</si>
  <si>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</si>
  <si>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</si>
  <si>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</si>
  <si>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</si>
  <si>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</si>
  <si>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</si>
  <si>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</si>
  <si>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</si>
  <si>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</si>
  <si>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</si>
  <si>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</si>
  <si>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</si>
  <si>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</si>
  <si>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</si>
  <si>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</si>
  <si>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</si>
  <si>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</si>
  <si>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</si>
  <si>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</si>
  <si>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</si>
  <si>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</si>
  <si>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</si>
  <si>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南牧村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</si>
  <si>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</si>
  <si>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</si>
  <si>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</si>
  <si>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</si>
  <si>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</si>
  <si>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</si>
  <si>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</si>
  <si>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</si>
  <si>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</si>
  <si>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</si>
  <si>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</si>
  <si>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</si>
  <si>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</si>
  <si>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</si>
  <si>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</si>
  <si>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</si>
  <si>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</si>
  <si>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</si>
  <si>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○</t>
  </si>
  <si>
    <t>長野県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</si>
  <si>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</si>
  <si>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</si>
  <si>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</si>
  <si>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</si>
  <si>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</si>
  <si>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</si>
  <si>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</si>
  <si>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</si>
  <si>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</si>
  <si>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</si>
  <si>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</si>
  <si>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</si>
  <si>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</si>
  <si>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</si>
  <si>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</si>
  <si>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</si>
  <si>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</si>
  <si>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</si>
  <si>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</si>
  <si>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</si>
  <si>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</si>
  <si>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</si>
  <si>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</si>
  <si>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</si>
  <si>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</si>
  <si>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</si>
  <si>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</si>
  <si>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</si>
  <si>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</si>
  <si>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</si>
  <si>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</si>
  <si>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</si>
  <si>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</si>
  <si>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</si>
  <si>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</si>
  <si>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</si>
  <si>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</si>
  <si>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</si>
  <si>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</si>
  <si>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</si>
  <si>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</si>
  <si>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</si>
  <si>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</si>
  <si>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</si>
  <si>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</si>
  <si>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</si>
  <si>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</si>
  <si>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</si>
  <si>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</si>
  <si>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</si>
  <si>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</si>
  <si>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</si>
  <si>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</si>
  <si>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</si>
  <si>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</si>
  <si>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</si>
  <si>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</si>
  <si>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</si>
  <si>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</si>
  <si>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</si>
  <si>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</si>
  <si>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</si>
  <si>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</si>
  <si>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</si>
  <si>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</si>
  <si>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池田町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</si>
  <si>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</si>
  <si>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</si>
  <si>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</si>
  <si>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</si>
  <si>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</si>
  <si>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</si>
  <si>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</si>
  <si>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</si>
  <si>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</si>
  <si>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</si>
  <si>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</si>
  <si>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高山村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</si>
  <si>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</si>
  <si>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</si>
  <si>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</si>
  <si>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</si>
  <si>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</si>
  <si>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</si>
  <si>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</si>
  <si>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</si>
  <si>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</si>
  <si>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</si>
  <si>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</si>
  <si>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</si>
  <si>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</si>
  <si>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</si>
  <si>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し尿処理の状況（平成23年度実績）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</si>
  <si>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</si>
  <si>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</si>
  <si>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</si>
  <si>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</si>
  <si>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</si>
  <si>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</si>
  <si>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</si>
  <si>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</si>
  <si>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</si>
  <si>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</si>
  <si>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</si>
  <si>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</si>
  <si>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</si>
  <si>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</si>
  <si>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</si>
  <si>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</si>
  <si>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</si>
  <si>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</si>
  <si>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</si>
  <si>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</si>
  <si>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</si>
  <si>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</si>
  <si>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</si>
  <si>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</si>
  <si>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</si>
  <si>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</si>
  <si>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し尿処理施設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</si>
  <si>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</si>
  <si>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</si>
  <si>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</si>
  <si>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</si>
  <si>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</si>
  <si>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</si>
  <si>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</si>
  <si>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</si>
  <si>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</si>
  <si>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</si>
  <si>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</si>
  <si>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</si>
  <si>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</si>
  <si>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</si>
  <si>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</si>
  <si>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</si>
  <si>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</si>
  <si>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</si>
  <si>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</si>
  <si>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</si>
  <si>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</si>
  <si>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</si>
  <si>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</si>
  <si>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</si>
  <si>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</si>
  <si>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</si>
  <si>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</si>
  <si>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</si>
  <si>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</si>
  <si>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</si>
  <si>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</si>
  <si>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</si>
  <si>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</si>
  <si>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</si>
  <si>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</si>
  <si>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</si>
  <si>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</si>
  <si>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</si>
  <si>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</si>
  <si>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</si>
  <si>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</si>
  <si>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</si>
  <si>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</si>
  <si>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</si>
  <si>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</si>
  <si>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</si>
  <si>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</si>
  <si>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</si>
  <si>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</si>
  <si>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</si>
  <si>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</si>
  <si>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</si>
  <si>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</si>
  <si>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</si>
  <si>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</si>
  <si>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</si>
  <si>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</si>
  <si>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</si>
  <si>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</si>
  <si>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</si>
  <si>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</si>
  <si>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</si>
  <si>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高山村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</si>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</sst>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2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00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7" fillId="0" borderId="0" xfId="66" applyFont="1" applyFill="1" applyBorder="1" applyAlignment="1">
      <alignment vertical="center"/>
      <protection/>
    </xf>
    <xf numFmtId="49" fontId="53" fillId="0" borderId="17" xfId="64" applyNumberFormat="1" applyFont="1" applyFill="1" applyBorder="1" applyAlignment="1">
      <alignment horizontal="center"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18" xfId="0" applyNumberFormat="1" applyFont="1" applyFill="1" applyBorder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3" customWidth="1"/>
    <col min="3" max="3" width="12.59765625" style="55" customWidth="1"/>
    <col min="4" max="5" width="11.69921875" style="75" customWidth="1"/>
    <col min="6" max="6" width="11.69921875" style="78" customWidth="1"/>
    <col min="7" max="9" width="11.69921875" style="75" customWidth="1"/>
    <col min="10" max="10" width="11.69921875" style="78" customWidth="1"/>
    <col min="11" max="11" width="11.69921875" style="75" customWidth="1"/>
    <col min="12" max="12" width="11.69921875" style="95" customWidth="1"/>
    <col min="13" max="13" width="11.69921875" style="75" customWidth="1"/>
    <col min="14" max="14" width="11.69921875" style="95" customWidth="1"/>
    <col min="15" max="16" width="11.69921875" style="75" customWidth="1"/>
    <col min="17" max="17" width="11.69921875" style="95" customWidth="1"/>
    <col min="18" max="18" width="11.69921875" style="75" customWidth="1"/>
    <col min="19" max="22" width="8.59765625" style="50" customWidth="1"/>
    <col min="23" max="16384" width="9" style="50" customWidth="1"/>
  </cols>
  <sheetData>
    <row r="1" spans="1:22" s="54" customFormat="1" ht="17.25">
      <c r="A1" s="116" t="s">
        <v>55</v>
      </c>
      <c r="B1" s="96"/>
      <c r="C1" s="96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/>
      <c r="S1" s="99"/>
      <c r="T1" s="99"/>
      <c r="U1" s="99"/>
      <c r="V1" s="99"/>
    </row>
    <row r="2" spans="1:26" s="54" customFormat="1" ht="24" customHeight="1">
      <c r="A2" s="134" t="s">
        <v>56</v>
      </c>
      <c r="B2" s="139" t="s">
        <v>57</v>
      </c>
      <c r="C2" s="139" t="s">
        <v>58</v>
      </c>
      <c r="D2" s="100" t="s">
        <v>59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  <c r="R2" s="103" t="s">
        <v>61</v>
      </c>
      <c r="S2" s="128" t="s">
        <v>62</v>
      </c>
      <c r="T2" s="129"/>
      <c r="U2" s="129"/>
      <c r="V2" s="130"/>
      <c r="W2" s="128" t="s">
        <v>63</v>
      </c>
      <c r="X2" s="129"/>
      <c r="Y2" s="129"/>
      <c r="Z2" s="130"/>
    </row>
    <row r="3" spans="1:26" s="54" customFormat="1" ht="18.75" customHeight="1">
      <c r="A3" s="137"/>
      <c r="B3" s="137"/>
      <c r="C3" s="140"/>
      <c r="D3" s="104" t="s">
        <v>64</v>
      </c>
      <c r="E3" s="119" t="s">
        <v>65</v>
      </c>
      <c r="F3" s="101"/>
      <c r="G3" s="101"/>
      <c r="H3" s="102"/>
      <c r="I3" s="119" t="s">
        <v>66</v>
      </c>
      <c r="J3" s="101"/>
      <c r="K3" s="101"/>
      <c r="L3" s="101"/>
      <c r="M3" s="101"/>
      <c r="N3" s="101"/>
      <c r="O3" s="101"/>
      <c r="P3" s="101"/>
      <c r="Q3" s="102"/>
      <c r="R3" s="105"/>
      <c r="S3" s="131"/>
      <c r="T3" s="132"/>
      <c r="U3" s="132"/>
      <c r="V3" s="133"/>
      <c r="W3" s="131"/>
      <c r="X3" s="132"/>
      <c r="Y3" s="132"/>
      <c r="Z3" s="133"/>
    </row>
    <row r="4" spans="1:26" s="54" customFormat="1" ht="26.25" customHeight="1">
      <c r="A4" s="137"/>
      <c r="B4" s="137"/>
      <c r="C4" s="140"/>
      <c r="D4" s="104"/>
      <c r="E4" s="142" t="s">
        <v>64</v>
      </c>
      <c r="F4" s="134" t="s">
        <v>67</v>
      </c>
      <c r="G4" s="134" t="s">
        <v>68</v>
      </c>
      <c r="H4" s="134" t="s">
        <v>70</v>
      </c>
      <c r="I4" s="142" t="s">
        <v>64</v>
      </c>
      <c r="J4" s="134" t="s">
        <v>71</v>
      </c>
      <c r="K4" s="134" t="s">
        <v>72</v>
      </c>
      <c r="L4" s="134" t="s">
        <v>73</v>
      </c>
      <c r="M4" s="134" t="s">
        <v>74</v>
      </c>
      <c r="N4" s="134" t="s">
        <v>75</v>
      </c>
      <c r="O4" s="143" t="s">
        <v>76</v>
      </c>
      <c r="P4" s="106"/>
      <c r="Q4" s="134" t="s">
        <v>77</v>
      </c>
      <c r="R4" s="107"/>
      <c r="S4" s="134" t="s">
        <v>78</v>
      </c>
      <c r="T4" s="134" t="s">
        <v>79</v>
      </c>
      <c r="U4" s="134" t="s">
        <v>80</v>
      </c>
      <c r="V4" s="134" t="s">
        <v>81</v>
      </c>
      <c r="W4" s="134" t="s">
        <v>78</v>
      </c>
      <c r="X4" s="134" t="s">
        <v>79</v>
      </c>
      <c r="Y4" s="134" t="s">
        <v>80</v>
      </c>
      <c r="Z4" s="134" t="s">
        <v>81</v>
      </c>
    </row>
    <row r="5" spans="1:26" s="54" customFormat="1" ht="23.25" customHeight="1">
      <c r="A5" s="137"/>
      <c r="B5" s="137"/>
      <c r="C5" s="140"/>
      <c r="D5" s="104"/>
      <c r="E5" s="142"/>
      <c r="F5" s="136"/>
      <c r="G5" s="136"/>
      <c r="H5" s="136"/>
      <c r="I5" s="142"/>
      <c r="J5" s="136"/>
      <c r="K5" s="136"/>
      <c r="L5" s="136"/>
      <c r="M5" s="136"/>
      <c r="N5" s="136"/>
      <c r="O5" s="136"/>
      <c r="P5" s="118" t="s">
        <v>82</v>
      </c>
      <c r="Q5" s="136"/>
      <c r="R5" s="108"/>
      <c r="S5" s="136"/>
      <c r="T5" s="136"/>
      <c r="U5" s="135"/>
      <c r="V5" s="135"/>
      <c r="W5" s="136"/>
      <c r="X5" s="136"/>
      <c r="Y5" s="135"/>
      <c r="Z5" s="135"/>
    </row>
    <row r="6" spans="1:26" s="109" customFormat="1" ht="18" customHeight="1">
      <c r="A6" s="138"/>
      <c r="B6" s="138"/>
      <c r="C6" s="141"/>
      <c r="D6" s="70" t="s">
        <v>83</v>
      </c>
      <c r="E6" s="70" t="s">
        <v>83</v>
      </c>
      <c r="F6" s="52" t="s">
        <v>84</v>
      </c>
      <c r="G6" s="70" t="s">
        <v>83</v>
      </c>
      <c r="H6" s="70" t="s">
        <v>83</v>
      </c>
      <c r="I6" s="70" t="s">
        <v>83</v>
      </c>
      <c r="J6" s="52" t="s">
        <v>84</v>
      </c>
      <c r="K6" s="70" t="s">
        <v>83</v>
      </c>
      <c r="L6" s="52" t="s">
        <v>84</v>
      </c>
      <c r="M6" s="70" t="s">
        <v>83</v>
      </c>
      <c r="N6" s="52" t="s">
        <v>84</v>
      </c>
      <c r="O6" s="70" t="s">
        <v>83</v>
      </c>
      <c r="P6" s="70" t="s">
        <v>83</v>
      </c>
      <c r="Q6" s="52" t="s">
        <v>84</v>
      </c>
      <c r="R6" s="71" t="s">
        <v>83</v>
      </c>
      <c r="S6" s="52"/>
      <c r="T6" s="52"/>
      <c r="U6" s="52"/>
      <c r="V6" s="53"/>
      <c r="W6" s="52"/>
      <c r="X6" s="52"/>
      <c r="Y6" s="52"/>
      <c r="Z6" s="53"/>
    </row>
    <row r="7" spans="1:26" s="57" customFormat="1" ht="12" customHeight="1">
      <c r="A7" s="56" t="s">
        <v>85</v>
      </c>
      <c r="B7" s="64" t="s">
        <v>87</v>
      </c>
      <c r="C7" s="56" t="s">
        <v>64</v>
      </c>
      <c r="D7" s="72">
        <f>SUM(D8:D84)</f>
        <v>2153171</v>
      </c>
      <c r="E7" s="72">
        <f>SUM(E8:E84)</f>
        <v>233338</v>
      </c>
      <c r="F7" s="76">
        <f aca="true" t="shared" si="0" ref="F7:F38">IF(D7&gt;0,E7/D7*100,"-")</f>
        <v>10.836946995849377</v>
      </c>
      <c r="G7" s="72">
        <f>SUM(G8:G84)</f>
        <v>232673</v>
      </c>
      <c r="H7" s="72">
        <f>SUM(H8:H84)</f>
        <v>665</v>
      </c>
      <c r="I7" s="72">
        <f>SUM(I8:I84)</f>
        <v>1919833</v>
      </c>
      <c r="J7" s="76">
        <f aca="true" t="shared" si="1" ref="J7:J38">IF($D7&gt;0,I7/$D7*100,"-")</f>
        <v>89.16305300415063</v>
      </c>
      <c r="K7" s="72">
        <f>SUM(K8:K84)</f>
        <v>1578983</v>
      </c>
      <c r="L7" s="76">
        <f aca="true" t="shared" si="2" ref="L7:L38">IF($D7&gt;0,K7/$D7*100,"-")</f>
        <v>73.33291224895747</v>
      </c>
      <c r="M7" s="72">
        <f>SUM(M8:M84)</f>
        <v>6054</v>
      </c>
      <c r="N7" s="76">
        <f aca="true" t="shared" si="3" ref="N7:N38">IF($D7&gt;0,M7/$D7*100,"-")</f>
        <v>0.2811667071495947</v>
      </c>
      <c r="O7" s="72">
        <f>SUM(O8:O84)</f>
        <v>334796</v>
      </c>
      <c r="P7" s="72">
        <f>SUM(P8:P84)</f>
        <v>225350</v>
      </c>
      <c r="Q7" s="76">
        <f aca="true" t="shared" si="4" ref="Q7:Q38">IF($D7&gt;0,O7/$D7*100,"-")</f>
        <v>15.54897404804356</v>
      </c>
      <c r="R7" s="72">
        <f>SUM(R8:R84)</f>
        <v>34703</v>
      </c>
      <c r="S7" s="110">
        <f aca="true" t="shared" si="5" ref="S7:Z7">COUNTIF(S8:S84,"○")</f>
        <v>66</v>
      </c>
      <c r="T7" s="110">
        <f t="shared" si="5"/>
        <v>1</v>
      </c>
      <c r="U7" s="110">
        <f t="shared" si="5"/>
        <v>3</v>
      </c>
      <c r="V7" s="110">
        <f t="shared" si="5"/>
        <v>7</v>
      </c>
      <c r="W7" s="110">
        <f t="shared" si="5"/>
        <v>68</v>
      </c>
      <c r="X7" s="110">
        <f t="shared" si="5"/>
        <v>1</v>
      </c>
      <c r="Y7" s="110">
        <f t="shared" si="5"/>
        <v>2</v>
      </c>
      <c r="Z7" s="110">
        <f t="shared" si="5"/>
        <v>6</v>
      </c>
    </row>
    <row r="8" spans="1:26" s="59" customFormat="1" ht="12" customHeight="1">
      <c r="A8" s="58" t="s">
        <v>85</v>
      </c>
      <c r="B8" s="65" t="s">
        <v>88</v>
      </c>
      <c r="C8" s="58" t="s">
        <v>89</v>
      </c>
      <c r="D8" s="73">
        <f aca="true" t="shared" si="6" ref="D8:D39">+SUM(E8,+I8)</f>
        <v>384335</v>
      </c>
      <c r="E8" s="73">
        <f aca="true" t="shared" si="7" ref="E8:E39">+SUM(G8,+H8)</f>
        <v>34449</v>
      </c>
      <c r="F8" s="77">
        <f t="shared" si="0"/>
        <v>8.96327422691142</v>
      </c>
      <c r="G8" s="73">
        <v>34449</v>
      </c>
      <c r="H8" s="73">
        <v>0</v>
      </c>
      <c r="I8" s="73">
        <f aca="true" t="shared" si="8" ref="I8:I39">+SUM(K8,+M8,+O8)</f>
        <v>349886</v>
      </c>
      <c r="J8" s="77">
        <f t="shared" si="1"/>
        <v>91.03672577308858</v>
      </c>
      <c r="K8" s="73">
        <v>327730</v>
      </c>
      <c r="L8" s="77">
        <f t="shared" si="2"/>
        <v>85.27196326121744</v>
      </c>
      <c r="M8" s="73">
        <v>0</v>
      </c>
      <c r="N8" s="77">
        <f t="shared" si="3"/>
        <v>0</v>
      </c>
      <c r="O8" s="73">
        <v>22156</v>
      </c>
      <c r="P8" s="73">
        <v>12430</v>
      </c>
      <c r="Q8" s="77">
        <f t="shared" si="4"/>
        <v>5.7647625118711545</v>
      </c>
      <c r="R8" s="73">
        <v>3448</v>
      </c>
      <c r="S8" s="66" t="s">
        <v>90</v>
      </c>
      <c r="T8" s="66"/>
      <c r="U8" s="66"/>
      <c r="V8" s="66"/>
      <c r="W8" s="67" t="s">
        <v>90</v>
      </c>
      <c r="X8" s="67"/>
      <c r="Y8" s="67"/>
      <c r="Z8" s="67"/>
    </row>
    <row r="9" spans="1:26" s="59" customFormat="1" ht="12" customHeight="1">
      <c r="A9" s="58" t="s">
        <v>85</v>
      </c>
      <c r="B9" s="65" t="s">
        <v>91</v>
      </c>
      <c r="C9" s="58" t="s">
        <v>92</v>
      </c>
      <c r="D9" s="73">
        <f t="shared" si="6"/>
        <v>239634</v>
      </c>
      <c r="E9" s="73">
        <f t="shared" si="7"/>
        <v>5737</v>
      </c>
      <c r="F9" s="77">
        <f t="shared" si="0"/>
        <v>2.3940676197868416</v>
      </c>
      <c r="G9" s="73">
        <v>5737</v>
      </c>
      <c r="H9" s="73">
        <v>0</v>
      </c>
      <c r="I9" s="73">
        <f t="shared" si="8"/>
        <v>233897</v>
      </c>
      <c r="J9" s="77">
        <f t="shared" si="1"/>
        <v>97.60593238021316</v>
      </c>
      <c r="K9" s="73">
        <v>222323</v>
      </c>
      <c r="L9" s="77">
        <f t="shared" si="2"/>
        <v>92.7760668352571</v>
      </c>
      <c r="M9" s="73">
        <v>0</v>
      </c>
      <c r="N9" s="77">
        <f t="shared" si="3"/>
        <v>0</v>
      </c>
      <c r="O9" s="73">
        <v>11574</v>
      </c>
      <c r="P9" s="73">
        <v>9843</v>
      </c>
      <c r="Q9" s="77">
        <f t="shared" si="4"/>
        <v>4.829865544956058</v>
      </c>
      <c r="R9" s="73">
        <v>4087</v>
      </c>
      <c r="S9" s="66" t="s">
        <v>90</v>
      </c>
      <c r="T9" s="66"/>
      <c r="U9" s="66"/>
      <c r="V9" s="66"/>
      <c r="W9" s="66" t="s">
        <v>90</v>
      </c>
      <c r="X9" s="66"/>
      <c r="Y9" s="66"/>
      <c r="Z9" s="66"/>
    </row>
    <row r="10" spans="1:26" s="59" customFormat="1" ht="12" customHeight="1">
      <c r="A10" s="58" t="s">
        <v>85</v>
      </c>
      <c r="B10" s="65" t="s">
        <v>93</v>
      </c>
      <c r="C10" s="58" t="s">
        <v>94</v>
      </c>
      <c r="D10" s="73">
        <f t="shared" si="6"/>
        <v>158935</v>
      </c>
      <c r="E10" s="73">
        <f t="shared" si="7"/>
        <v>17180</v>
      </c>
      <c r="F10" s="77">
        <f t="shared" si="0"/>
        <v>10.809450404253312</v>
      </c>
      <c r="G10" s="73">
        <v>17180</v>
      </c>
      <c r="H10" s="73">
        <v>0</v>
      </c>
      <c r="I10" s="73">
        <f t="shared" si="8"/>
        <v>141755</v>
      </c>
      <c r="J10" s="77">
        <f t="shared" si="1"/>
        <v>89.19054959574669</v>
      </c>
      <c r="K10" s="73">
        <v>111703</v>
      </c>
      <c r="L10" s="77">
        <f t="shared" si="2"/>
        <v>70.28219083273036</v>
      </c>
      <c r="M10" s="73">
        <v>0</v>
      </c>
      <c r="N10" s="77">
        <f t="shared" si="3"/>
        <v>0</v>
      </c>
      <c r="O10" s="73">
        <v>30052</v>
      </c>
      <c r="P10" s="73">
        <v>5301</v>
      </c>
      <c r="Q10" s="77">
        <f t="shared" si="4"/>
        <v>18.908358763016327</v>
      </c>
      <c r="R10" s="73">
        <v>3966</v>
      </c>
      <c r="S10" s="66" t="s">
        <v>90</v>
      </c>
      <c r="T10" s="66"/>
      <c r="U10" s="66"/>
      <c r="V10" s="66"/>
      <c r="W10" s="67" t="s">
        <v>90</v>
      </c>
      <c r="X10" s="67"/>
      <c r="Y10" s="67"/>
      <c r="Z10" s="67"/>
    </row>
    <row r="11" spans="1:26" s="59" customFormat="1" ht="12" customHeight="1">
      <c r="A11" s="58" t="s">
        <v>85</v>
      </c>
      <c r="B11" s="65" t="s">
        <v>95</v>
      </c>
      <c r="C11" s="58" t="s">
        <v>96</v>
      </c>
      <c r="D11" s="73">
        <f t="shared" si="6"/>
        <v>52740</v>
      </c>
      <c r="E11" s="73">
        <f t="shared" si="7"/>
        <v>1920</v>
      </c>
      <c r="F11" s="77">
        <f t="shared" si="0"/>
        <v>3.6405005688282137</v>
      </c>
      <c r="G11" s="73">
        <v>1920</v>
      </c>
      <c r="H11" s="73">
        <v>0</v>
      </c>
      <c r="I11" s="73">
        <f t="shared" si="8"/>
        <v>50820</v>
      </c>
      <c r="J11" s="77">
        <f t="shared" si="1"/>
        <v>96.3594994311718</v>
      </c>
      <c r="K11" s="73">
        <v>50401</v>
      </c>
      <c r="L11" s="77">
        <f t="shared" si="2"/>
        <v>95.56503602578688</v>
      </c>
      <c r="M11" s="73">
        <v>0</v>
      </c>
      <c r="N11" s="77">
        <f t="shared" si="3"/>
        <v>0</v>
      </c>
      <c r="O11" s="73">
        <v>419</v>
      </c>
      <c r="P11" s="73">
        <v>227</v>
      </c>
      <c r="Q11" s="77">
        <f t="shared" si="4"/>
        <v>0.794463405384907</v>
      </c>
      <c r="R11" s="73">
        <v>852</v>
      </c>
      <c r="S11" s="66" t="s">
        <v>90</v>
      </c>
      <c r="T11" s="66"/>
      <c r="U11" s="66"/>
      <c r="V11" s="66"/>
      <c r="W11" s="67" t="s">
        <v>90</v>
      </c>
      <c r="X11" s="67"/>
      <c r="Y11" s="67"/>
      <c r="Z11" s="67"/>
    </row>
    <row r="12" spans="1:26" s="59" customFormat="1" ht="12" customHeight="1">
      <c r="A12" s="60" t="s">
        <v>85</v>
      </c>
      <c r="B12" s="61" t="s">
        <v>97</v>
      </c>
      <c r="C12" s="60" t="s">
        <v>98</v>
      </c>
      <c r="D12" s="74">
        <f t="shared" si="6"/>
        <v>104783</v>
      </c>
      <c r="E12" s="74">
        <f t="shared" si="7"/>
        <v>11809</v>
      </c>
      <c r="F12" s="94">
        <f t="shared" si="0"/>
        <v>11.26995791302024</v>
      </c>
      <c r="G12" s="74">
        <v>11794</v>
      </c>
      <c r="H12" s="74">
        <v>15</v>
      </c>
      <c r="I12" s="74">
        <f t="shared" si="8"/>
        <v>92974</v>
      </c>
      <c r="J12" s="94">
        <f t="shared" si="1"/>
        <v>88.73004208697975</v>
      </c>
      <c r="K12" s="74">
        <v>82079</v>
      </c>
      <c r="L12" s="94">
        <f t="shared" si="2"/>
        <v>78.33236307416279</v>
      </c>
      <c r="M12" s="74">
        <v>0</v>
      </c>
      <c r="N12" s="94">
        <f t="shared" si="3"/>
        <v>0</v>
      </c>
      <c r="O12" s="74">
        <v>10895</v>
      </c>
      <c r="P12" s="74">
        <v>10780</v>
      </c>
      <c r="Q12" s="94">
        <f t="shared" si="4"/>
        <v>10.397679012816964</v>
      </c>
      <c r="R12" s="74">
        <v>2440</v>
      </c>
      <c r="S12" s="68" t="s">
        <v>90</v>
      </c>
      <c r="T12" s="68"/>
      <c r="U12" s="68"/>
      <c r="V12" s="68"/>
      <c r="W12" s="68" t="s">
        <v>90</v>
      </c>
      <c r="X12" s="68"/>
      <c r="Y12" s="68"/>
      <c r="Z12" s="68"/>
    </row>
    <row r="13" spans="1:26" s="59" customFormat="1" ht="12" customHeight="1">
      <c r="A13" s="60" t="s">
        <v>85</v>
      </c>
      <c r="B13" s="61" t="s">
        <v>99</v>
      </c>
      <c r="C13" s="60" t="s">
        <v>100</v>
      </c>
      <c r="D13" s="74">
        <f t="shared" si="6"/>
        <v>50996</v>
      </c>
      <c r="E13" s="74">
        <f t="shared" si="7"/>
        <v>771</v>
      </c>
      <c r="F13" s="94">
        <f t="shared" si="0"/>
        <v>1.5118832849635266</v>
      </c>
      <c r="G13" s="74">
        <v>771</v>
      </c>
      <c r="H13" s="74">
        <v>0</v>
      </c>
      <c r="I13" s="74">
        <f t="shared" si="8"/>
        <v>50225</v>
      </c>
      <c r="J13" s="94">
        <f t="shared" si="1"/>
        <v>98.48811671503648</v>
      </c>
      <c r="K13" s="74">
        <v>49387</v>
      </c>
      <c r="L13" s="94">
        <f t="shared" si="2"/>
        <v>96.84485057651581</v>
      </c>
      <c r="M13" s="74">
        <v>0</v>
      </c>
      <c r="N13" s="94">
        <f t="shared" si="3"/>
        <v>0</v>
      </c>
      <c r="O13" s="74">
        <v>838</v>
      </c>
      <c r="P13" s="74">
        <v>634</v>
      </c>
      <c r="Q13" s="94">
        <f t="shared" si="4"/>
        <v>1.6432661385206684</v>
      </c>
      <c r="R13" s="74">
        <v>1418</v>
      </c>
      <c r="S13" s="68" t="s">
        <v>90</v>
      </c>
      <c r="T13" s="68"/>
      <c r="U13" s="68"/>
      <c r="V13" s="68"/>
      <c r="W13" s="68" t="s">
        <v>90</v>
      </c>
      <c r="X13" s="68"/>
      <c r="Y13" s="68"/>
      <c r="Z13" s="68"/>
    </row>
    <row r="14" spans="1:26" s="59" customFormat="1" ht="12" customHeight="1">
      <c r="A14" s="60" t="s">
        <v>85</v>
      </c>
      <c r="B14" s="61" t="s">
        <v>101</v>
      </c>
      <c r="C14" s="60" t="s">
        <v>102</v>
      </c>
      <c r="D14" s="74">
        <f t="shared" si="6"/>
        <v>52489</v>
      </c>
      <c r="E14" s="74">
        <f t="shared" si="7"/>
        <v>4083</v>
      </c>
      <c r="F14" s="94">
        <f t="shared" si="0"/>
        <v>7.778772695231381</v>
      </c>
      <c r="G14" s="74">
        <v>4083</v>
      </c>
      <c r="H14" s="74">
        <v>0</v>
      </c>
      <c r="I14" s="74">
        <f t="shared" si="8"/>
        <v>48406</v>
      </c>
      <c r="J14" s="94">
        <f t="shared" si="1"/>
        <v>92.22122730476862</v>
      </c>
      <c r="K14" s="74">
        <v>44247</v>
      </c>
      <c r="L14" s="94">
        <f t="shared" si="2"/>
        <v>84.29766236735315</v>
      </c>
      <c r="M14" s="74">
        <v>0</v>
      </c>
      <c r="N14" s="94">
        <f t="shared" si="3"/>
        <v>0</v>
      </c>
      <c r="O14" s="74">
        <v>4159</v>
      </c>
      <c r="P14" s="74">
        <v>3784</v>
      </c>
      <c r="Q14" s="94">
        <f t="shared" si="4"/>
        <v>7.923564937415459</v>
      </c>
      <c r="R14" s="74">
        <v>478</v>
      </c>
      <c r="S14" s="68" t="s">
        <v>90</v>
      </c>
      <c r="T14" s="68"/>
      <c r="U14" s="68"/>
      <c r="V14" s="68"/>
      <c r="W14" s="68" t="s">
        <v>90</v>
      </c>
      <c r="X14" s="68"/>
      <c r="Y14" s="68"/>
      <c r="Z14" s="68"/>
    </row>
    <row r="15" spans="1:26" s="59" customFormat="1" ht="12" customHeight="1">
      <c r="A15" s="60" t="s">
        <v>85</v>
      </c>
      <c r="B15" s="61" t="s">
        <v>103</v>
      </c>
      <c r="C15" s="60" t="s">
        <v>104</v>
      </c>
      <c r="D15" s="74">
        <f t="shared" si="6"/>
        <v>43153</v>
      </c>
      <c r="E15" s="74">
        <f t="shared" si="7"/>
        <v>4687</v>
      </c>
      <c r="F15" s="94">
        <f t="shared" si="0"/>
        <v>10.861353787685676</v>
      </c>
      <c r="G15" s="74">
        <v>4687</v>
      </c>
      <c r="H15" s="74">
        <v>0</v>
      </c>
      <c r="I15" s="74">
        <f t="shared" si="8"/>
        <v>38466</v>
      </c>
      <c r="J15" s="94">
        <f t="shared" si="1"/>
        <v>89.13864621231433</v>
      </c>
      <c r="K15" s="74">
        <v>24391</v>
      </c>
      <c r="L15" s="94">
        <f t="shared" si="2"/>
        <v>56.522142145389665</v>
      </c>
      <c r="M15" s="74">
        <v>0</v>
      </c>
      <c r="N15" s="94">
        <f t="shared" si="3"/>
        <v>0</v>
      </c>
      <c r="O15" s="74">
        <v>14075</v>
      </c>
      <c r="P15" s="74">
        <v>6390</v>
      </c>
      <c r="Q15" s="94">
        <f t="shared" si="4"/>
        <v>32.61650406692466</v>
      </c>
      <c r="R15" s="74">
        <v>690</v>
      </c>
      <c r="S15" s="68" t="s">
        <v>90</v>
      </c>
      <c r="T15" s="68"/>
      <c r="U15" s="68"/>
      <c r="V15" s="68"/>
      <c r="W15" s="68" t="s">
        <v>90</v>
      </c>
      <c r="X15" s="68"/>
      <c r="Y15" s="68"/>
      <c r="Z15" s="68"/>
    </row>
    <row r="16" spans="1:26" s="59" customFormat="1" ht="12" customHeight="1">
      <c r="A16" s="60" t="s">
        <v>85</v>
      </c>
      <c r="B16" s="61" t="s">
        <v>105</v>
      </c>
      <c r="C16" s="60" t="s">
        <v>106</v>
      </c>
      <c r="D16" s="74">
        <f t="shared" si="6"/>
        <v>69712</v>
      </c>
      <c r="E16" s="74">
        <f t="shared" si="7"/>
        <v>20413</v>
      </c>
      <c r="F16" s="94">
        <f t="shared" si="0"/>
        <v>29.281902685333943</v>
      </c>
      <c r="G16" s="74">
        <v>20413</v>
      </c>
      <c r="H16" s="74">
        <v>0</v>
      </c>
      <c r="I16" s="74">
        <f t="shared" si="8"/>
        <v>49299</v>
      </c>
      <c r="J16" s="94">
        <f t="shared" si="1"/>
        <v>70.71809731466605</v>
      </c>
      <c r="K16" s="74">
        <v>33032</v>
      </c>
      <c r="L16" s="94">
        <f t="shared" si="2"/>
        <v>47.383520771172826</v>
      </c>
      <c r="M16" s="74">
        <v>0</v>
      </c>
      <c r="N16" s="94">
        <f t="shared" si="3"/>
        <v>0</v>
      </c>
      <c r="O16" s="74">
        <v>16267</v>
      </c>
      <c r="P16" s="74">
        <v>3998</v>
      </c>
      <c r="Q16" s="94">
        <f t="shared" si="4"/>
        <v>23.33457654349323</v>
      </c>
      <c r="R16" s="74">
        <v>1853</v>
      </c>
      <c r="S16" s="68" t="s">
        <v>90</v>
      </c>
      <c r="T16" s="68"/>
      <c r="U16" s="68"/>
      <c r="V16" s="68"/>
      <c r="W16" s="68" t="s">
        <v>90</v>
      </c>
      <c r="X16" s="68"/>
      <c r="Y16" s="68"/>
      <c r="Z16" s="68"/>
    </row>
    <row r="17" spans="1:26" s="59" customFormat="1" ht="12" customHeight="1">
      <c r="A17" s="60" t="s">
        <v>85</v>
      </c>
      <c r="B17" s="61" t="s">
        <v>107</v>
      </c>
      <c r="C17" s="60" t="s">
        <v>108</v>
      </c>
      <c r="D17" s="74">
        <f t="shared" si="6"/>
        <v>34558</v>
      </c>
      <c r="E17" s="74">
        <f t="shared" si="7"/>
        <v>5751</v>
      </c>
      <c r="F17" s="94">
        <f t="shared" si="0"/>
        <v>16.641588054864286</v>
      </c>
      <c r="G17" s="74">
        <v>5722</v>
      </c>
      <c r="H17" s="74">
        <v>29</v>
      </c>
      <c r="I17" s="74">
        <f t="shared" si="8"/>
        <v>28807</v>
      </c>
      <c r="J17" s="94">
        <f t="shared" si="1"/>
        <v>83.35841194513571</v>
      </c>
      <c r="K17" s="74">
        <v>14386</v>
      </c>
      <c r="L17" s="94">
        <f t="shared" si="2"/>
        <v>41.6285664679669</v>
      </c>
      <c r="M17" s="74">
        <v>0</v>
      </c>
      <c r="N17" s="94">
        <f t="shared" si="3"/>
        <v>0</v>
      </c>
      <c r="O17" s="74">
        <v>14421</v>
      </c>
      <c r="P17" s="74">
        <v>14236</v>
      </c>
      <c r="Q17" s="94">
        <f t="shared" si="4"/>
        <v>41.72984547716882</v>
      </c>
      <c r="R17" s="74">
        <v>704</v>
      </c>
      <c r="S17" s="68" t="s">
        <v>90</v>
      </c>
      <c r="T17" s="68"/>
      <c r="U17" s="68"/>
      <c r="V17" s="68"/>
      <c r="W17" s="68" t="s">
        <v>90</v>
      </c>
      <c r="X17" s="68"/>
      <c r="Y17" s="68"/>
      <c r="Z17" s="68"/>
    </row>
    <row r="18" spans="1:26" s="59" customFormat="1" ht="12" customHeight="1">
      <c r="A18" s="60" t="s">
        <v>85</v>
      </c>
      <c r="B18" s="61" t="s">
        <v>109</v>
      </c>
      <c r="C18" s="60" t="s">
        <v>110</v>
      </c>
      <c r="D18" s="74">
        <f t="shared" si="6"/>
        <v>45432</v>
      </c>
      <c r="E18" s="74">
        <f t="shared" si="7"/>
        <v>5725</v>
      </c>
      <c r="F18" s="94">
        <f t="shared" si="0"/>
        <v>12.601250220109176</v>
      </c>
      <c r="G18" s="74">
        <v>5725</v>
      </c>
      <c r="H18" s="74">
        <v>0</v>
      </c>
      <c r="I18" s="74">
        <f t="shared" si="8"/>
        <v>39707</v>
      </c>
      <c r="J18" s="94">
        <f t="shared" si="1"/>
        <v>87.39874977989082</v>
      </c>
      <c r="K18" s="74">
        <v>26542</v>
      </c>
      <c r="L18" s="94">
        <f t="shared" si="2"/>
        <v>58.42137700299348</v>
      </c>
      <c r="M18" s="74">
        <v>0</v>
      </c>
      <c r="N18" s="94">
        <f t="shared" si="3"/>
        <v>0</v>
      </c>
      <c r="O18" s="74">
        <v>13165</v>
      </c>
      <c r="P18" s="74">
        <v>12870</v>
      </c>
      <c r="Q18" s="94">
        <f t="shared" si="4"/>
        <v>28.977372776897344</v>
      </c>
      <c r="R18" s="74">
        <v>520</v>
      </c>
      <c r="S18" s="68" t="s">
        <v>90</v>
      </c>
      <c r="T18" s="68"/>
      <c r="U18" s="68"/>
      <c r="V18" s="68"/>
      <c r="W18" s="68" t="s">
        <v>90</v>
      </c>
      <c r="X18" s="68"/>
      <c r="Y18" s="68"/>
      <c r="Z18" s="68"/>
    </row>
    <row r="19" spans="1:26" s="59" customFormat="1" ht="12" customHeight="1">
      <c r="A19" s="60" t="s">
        <v>85</v>
      </c>
      <c r="B19" s="61" t="s">
        <v>111</v>
      </c>
      <c r="C19" s="60" t="s">
        <v>112</v>
      </c>
      <c r="D19" s="74">
        <f t="shared" si="6"/>
        <v>29978</v>
      </c>
      <c r="E19" s="74">
        <f t="shared" si="7"/>
        <v>8963</v>
      </c>
      <c r="F19" s="94">
        <f t="shared" si="0"/>
        <v>29.89859230102075</v>
      </c>
      <c r="G19" s="74">
        <v>8963</v>
      </c>
      <c r="H19" s="74">
        <v>0</v>
      </c>
      <c r="I19" s="74">
        <f t="shared" si="8"/>
        <v>21015</v>
      </c>
      <c r="J19" s="94">
        <f t="shared" si="1"/>
        <v>70.10140769897926</v>
      </c>
      <c r="K19" s="74">
        <v>13803</v>
      </c>
      <c r="L19" s="94">
        <f t="shared" si="2"/>
        <v>46.04376542798052</v>
      </c>
      <c r="M19" s="74">
        <v>0</v>
      </c>
      <c r="N19" s="94">
        <f t="shared" si="3"/>
        <v>0</v>
      </c>
      <c r="O19" s="74">
        <v>7212</v>
      </c>
      <c r="P19" s="74">
        <v>6855</v>
      </c>
      <c r="Q19" s="94">
        <f t="shared" si="4"/>
        <v>24.057642270998734</v>
      </c>
      <c r="R19" s="74">
        <v>478</v>
      </c>
      <c r="S19" s="68" t="s">
        <v>90</v>
      </c>
      <c r="T19" s="68"/>
      <c r="U19" s="68"/>
      <c r="V19" s="68"/>
      <c r="W19" s="68" t="s">
        <v>90</v>
      </c>
      <c r="X19" s="68"/>
      <c r="Y19" s="68"/>
      <c r="Z19" s="68"/>
    </row>
    <row r="20" spans="1:26" s="59" customFormat="1" ht="12" customHeight="1">
      <c r="A20" s="60" t="s">
        <v>85</v>
      </c>
      <c r="B20" s="61" t="s">
        <v>113</v>
      </c>
      <c r="C20" s="60" t="s">
        <v>114</v>
      </c>
      <c r="D20" s="74">
        <f t="shared" si="6"/>
        <v>23885</v>
      </c>
      <c r="E20" s="74">
        <f t="shared" si="7"/>
        <v>2543</v>
      </c>
      <c r="F20" s="94">
        <f t="shared" si="0"/>
        <v>10.646849487125811</v>
      </c>
      <c r="G20" s="74">
        <v>2543</v>
      </c>
      <c r="H20" s="74">
        <v>0</v>
      </c>
      <c r="I20" s="74">
        <f t="shared" si="8"/>
        <v>21342</v>
      </c>
      <c r="J20" s="94">
        <f t="shared" si="1"/>
        <v>89.3531505128742</v>
      </c>
      <c r="K20" s="74">
        <v>15133</v>
      </c>
      <c r="L20" s="94">
        <f t="shared" si="2"/>
        <v>63.3577559137534</v>
      </c>
      <c r="M20" s="74">
        <v>0</v>
      </c>
      <c r="N20" s="94">
        <f t="shared" si="3"/>
        <v>0</v>
      </c>
      <c r="O20" s="74">
        <v>6209</v>
      </c>
      <c r="P20" s="74">
        <v>5979</v>
      </c>
      <c r="Q20" s="94">
        <f t="shared" si="4"/>
        <v>25.995394599120786</v>
      </c>
      <c r="R20" s="74">
        <v>209</v>
      </c>
      <c r="S20" s="68" t="s">
        <v>90</v>
      </c>
      <c r="T20" s="68"/>
      <c r="U20" s="68"/>
      <c r="V20" s="68"/>
      <c r="W20" s="68" t="s">
        <v>90</v>
      </c>
      <c r="X20" s="68"/>
      <c r="Y20" s="68"/>
      <c r="Z20" s="68"/>
    </row>
    <row r="21" spans="1:26" s="59" customFormat="1" ht="12" customHeight="1">
      <c r="A21" s="60" t="s">
        <v>85</v>
      </c>
      <c r="B21" s="61" t="s">
        <v>115</v>
      </c>
      <c r="C21" s="60" t="s">
        <v>116</v>
      </c>
      <c r="D21" s="74">
        <f t="shared" si="6"/>
        <v>55972</v>
      </c>
      <c r="E21" s="74">
        <f t="shared" si="7"/>
        <v>272</v>
      </c>
      <c r="F21" s="94">
        <f t="shared" si="0"/>
        <v>0.4859572643464589</v>
      </c>
      <c r="G21" s="74">
        <v>272</v>
      </c>
      <c r="H21" s="74">
        <v>0</v>
      </c>
      <c r="I21" s="74">
        <f t="shared" si="8"/>
        <v>55700</v>
      </c>
      <c r="J21" s="94">
        <f t="shared" si="1"/>
        <v>99.51404273565355</v>
      </c>
      <c r="K21" s="74">
        <v>53245</v>
      </c>
      <c r="L21" s="94">
        <f t="shared" si="2"/>
        <v>95.12792110340885</v>
      </c>
      <c r="M21" s="74">
        <v>0</v>
      </c>
      <c r="N21" s="94">
        <f t="shared" si="3"/>
        <v>0</v>
      </c>
      <c r="O21" s="74">
        <v>2455</v>
      </c>
      <c r="P21" s="74">
        <v>1922</v>
      </c>
      <c r="Q21" s="94">
        <f t="shared" si="4"/>
        <v>4.386121632244694</v>
      </c>
      <c r="R21" s="74">
        <v>901</v>
      </c>
      <c r="S21" s="68" t="s">
        <v>90</v>
      </c>
      <c r="T21" s="68"/>
      <c r="U21" s="68"/>
      <c r="V21" s="68"/>
      <c r="W21" s="68" t="s">
        <v>90</v>
      </c>
      <c r="X21" s="68"/>
      <c r="Y21" s="68"/>
      <c r="Z21" s="68"/>
    </row>
    <row r="22" spans="1:26" s="59" customFormat="1" ht="12" customHeight="1">
      <c r="A22" s="60" t="s">
        <v>85</v>
      </c>
      <c r="B22" s="61" t="s">
        <v>117</v>
      </c>
      <c r="C22" s="60" t="s">
        <v>118</v>
      </c>
      <c r="D22" s="74">
        <f t="shared" si="6"/>
        <v>67019</v>
      </c>
      <c r="E22" s="74">
        <f t="shared" si="7"/>
        <v>3446</v>
      </c>
      <c r="F22" s="94">
        <f t="shared" si="0"/>
        <v>5.141825452483624</v>
      </c>
      <c r="G22" s="74">
        <v>3446</v>
      </c>
      <c r="H22" s="74">
        <v>0</v>
      </c>
      <c r="I22" s="74">
        <f t="shared" si="8"/>
        <v>63573</v>
      </c>
      <c r="J22" s="94">
        <f t="shared" si="1"/>
        <v>94.85817454751637</v>
      </c>
      <c r="K22" s="74">
        <v>63131</v>
      </c>
      <c r="L22" s="94">
        <f t="shared" si="2"/>
        <v>94.19866008146943</v>
      </c>
      <c r="M22" s="74">
        <v>39</v>
      </c>
      <c r="N22" s="94">
        <f t="shared" si="3"/>
        <v>0.058192452886494876</v>
      </c>
      <c r="O22" s="74">
        <v>403</v>
      </c>
      <c r="P22" s="74">
        <v>403</v>
      </c>
      <c r="Q22" s="94">
        <f t="shared" si="4"/>
        <v>0.601322013160447</v>
      </c>
      <c r="R22" s="74">
        <v>1195</v>
      </c>
      <c r="S22" s="68"/>
      <c r="T22" s="68" t="s">
        <v>90</v>
      </c>
      <c r="U22" s="68"/>
      <c r="V22" s="68"/>
      <c r="W22" s="68" t="s">
        <v>90</v>
      </c>
      <c r="X22" s="68"/>
      <c r="Y22" s="68"/>
      <c r="Z22" s="68"/>
    </row>
    <row r="23" spans="1:26" s="59" customFormat="1" ht="12" customHeight="1">
      <c r="A23" s="60" t="s">
        <v>85</v>
      </c>
      <c r="B23" s="61" t="s">
        <v>119</v>
      </c>
      <c r="C23" s="60" t="s">
        <v>120</v>
      </c>
      <c r="D23" s="74">
        <f t="shared" si="6"/>
        <v>100824</v>
      </c>
      <c r="E23" s="74">
        <f t="shared" si="7"/>
        <v>13465</v>
      </c>
      <c r="F23" s="94">
        <f t="shared" si="0"/>
        <v>13.354955169404109</v>
      </c>
      <c r="G23" s="74">
        <v>13465</v>
      </c>
      <c r="H23" s="74">
        <v>0</v>
      </c>
      <c r="I23" s="74">
        <f t="shared" si="8"/>
        <v>87359</v>
      </c>
      <c r="J23" s="94">
        <f t="shared" si="1"/>
        <v>86.64504483059588</v>
      </c>
      <c r="K23" s="74">
        <v>57272</v>
      </c>
      <c r="L23" s="94">
        <f t="shared" si="2"/>
        <v>56.80393557089582</v>
      </c>
      <c r="M23" s="74">
        <v>1501</v>
      </c>
      <c r="N23" s="94">
        <f t="shared" si="3"/>
        <v>1.4887328413869714</v>
      </c>
      <c r="O23" s="74">
        <v>28586</v>
      </c>
      <c r="P23" s="74">
        <v>17221</v>
      </c>
      <c r="Q23" s="94">
        <f t="shared" si="4"/>
        <v>28.352376418313103</v>
      </c>
      <c r="R23" s="74">
        <v>1102</v>
      </c>
      <c r="S23" s="68" t="s">
        <v>90</v>
      </c>
      <c r="T23" s="68"/>
      <c r="U23" s="68"/>
      <c r="V23" s="68"/>
      <c r="W23" s="68" t="s">
        <v>90</v>
      </c>
      <c r="X23" s="68"/>
      <c r="Y23" s="68"/>
      <c r="Z23" s="68"/>
    </row>
    <row r="24" spans="1:26" s="59" customFormat="1" ht="12" customHeight="1">
      <c r="A24" s="60" t="s">
        <v>85</v>
      </c>
      <c r="B24" s="61" t="s">
        <v>121</v>
      </c>
      <c r="C24" s="60" t="s">
        <v>122</v>
      </c>
      <c r="D24" s="74">
        <f t="shared" si="6"/>
        <v>61798</v>
      </c>
      <c r="E24" s="74">
        <f t="shared" si="7"/>
        <v>10124</v>
      </c>
      <c r="F24" s="94">
        <f t="shared" si="0"/>
        <v>16.382407197643936</v>
      </c>
      <c r="G24" s="74">
        <v>10124</v>
      </c>
      <c r="H24" s="74">
        <v>0</v>
      </c>
      <c r="I24" s="74">
        <f t="shared" si="8"/>
        <v>51674</v>
      </c>
      <c r="J24" s="94">
        <f t="shared" si="1"/>
        <v>83.61759280235607</v>
      </c>
      <c r="K24" s="74">
        <v>41328</v>
      </c>
      <c r="L24" s="94">
        <f t="shared" si="2"/>
        <v>66.87595067801547</v>
      </c>
      <c r="M24" s="74">
        <v>0</v>
      </c>
      <c r="N24" s="94">
        <f t="shared" si="3"/>
        <v>0</v>
      </c>
      <c r="O24" s="74">
        <v>10346</v>
      </c>
      <c r="P24" s="74">
        <v>10159</v>
      </c>
      <c r="Q24" s="94">
        <f t="shared" si="4"/>
        <v>16.741642124340594</v>
      </c>
      <c r="R24" s="74">
        <v>701</v>
      </c>
      <c r="S24" s="68" t="s">
        <v>90</v>
      </c>
      <c r="T24" s="68"/>
      <c r="U24" s="68"/>
      <c r="V24" s="68"/>
      <c r="W24" s="68" t="s">
        <v>90</v>
      </c>
      <c r="X24" s="68"/>
      <c r="Y24" s="68"/>
      <c r="Z24" s="68"/>
    </row>
    <row r="25" spans="1:26" s="59" customFormat="1" ht="12" customHeight="1">
      <c r="A25" s="60" t="s">
        <v>85</v>
      </c>
      <c r="B25" s="61" t="s">
        <v>123</v>
      </c>
      <c r="C25" s="60" t="s">
        <v>124</v>
      </c>
      <c r="D25" s="74">
        <f t="shared" si="6"/>
        <v>31467</v>
      </c>
      <c r="E25" s="74">
        <f t="shared" si="7"/>
        <v>2987</v>
      </c>
      <c r="F25" s="94">
        <f t="shared" si="0"/>
        <v>9.492484189786126</v>
      </c>
      <c r="G25" s="74">
        <v>2987</v>
      </c>
      <c r="H25" s="74">
        <v>0</v>
      </c>
      <c r="I25" s="74">
        <f t="shared" si="8"/>
        <v>28480</v>
      </c>
      <c r="J25" s="94">
        <f t="shared" si="1"/>
        <v>90.50751581021387</v>
      </c>
      <c r="K25" s="74">
        <v>17969</v>
      </c>
      <c r="L25" s="94">
        <f t="shared" si="2"/>
        <v>57.1042679632631</v>
      </c>
      <c r="M25" s="74">
        <v>458</v>
      </c>
      <c r="N25" s="94">
        <f t="shared" si="3"/>
        <v>1.455493056217625</v>
      </c>
      <c r="O25" s="74">
        <v>10053</v>
      </c>
      <c r="P25" s="74">
        <v>10010</v>
      </c>
      <c r="Q25" s="94">
        <f t="shared" si="4"/>
        <v>31.94775479073315</v>
      </c>
      <c r="R25" s="74">
        <v>558</v>
      </c>
      <c r="S25" s="68" t="s">
        <v>90</v>
      </c>
      <c r="T25" s="68"/>
      <c r="U25" s="68"/>
      <c r="V25" s="68"/>
      <c r="W25" s="68" t="s">
        <v>90</v>
      </c>
      <c r="X25" s="68"/>
      <c r="Y25" s="68"/>
      <c r="Z25" s="68"/>
    </row>
    <row r="26" spans="1:26" s="59" customFormat="1" ht="12" customHeight="1">
      <c r="A26" s="60" t="s">
        <v>85</v>
      </c>
      <c r="B26" s="61" t="s">
        <v>125</v>
      </c>
      <c r="C26" s="60" t="s">
        <v>126</v>
      </c>
      <c r="D26" s="74">
        <f t="shared" si="6"/>
        <v>97914</v>
      </c>
      <c r="E26" s="74">
        <f t="shared" si="7"/>
        <v>10160</v>
      </c>
      <c r="F26" s="94">
        <f t="shared" si="0"/>
        <v>10.376452805523215</v>
      </c>
      <c r="G26" s="74">
        <v>10160</v>
      </c>
      <c r="H26" s="74">
        <v>0</v>
      </c>
      <c r="I26" s="74">
        <f t="shared" si="8"/>
        <v>87754</v>
      </c>
      <c r="J26" s="94">
        <f t="shared" si="1"/>
        <v>89.62354719447679</v>
      </c>
      <c r="K26" s="74">
        <v>75451</v>
      </c>
      <c r="L26" s="94">
        <f t="shared" si="2"/>
        <v>77.05843903833977</v>
      </c>
      <c r="M26" s="74">
        <v>0</v>
      </c>
      <c r="N26" s="94">
        <f t="shared" si="3"/>
        <v>0</v>
      </c>
      <c r="O26" s="74">
        <v>12303</v>
      </c>
      <c r="P26" s="74">
        <v>7949</v>
      </c>
      <c r="Q26" s="94">
        <f t="shared" si="4"/>
        <v>12.565108156137017</v>
      </c>
      <c r="R26" s="74">
        <v>1715</v>
      </c>
      <c r="S26" s="68" t="s">
        <v>90</v>
      </c>
      <c r="T26" s="68"/>
      <c r="U26" s="68"/>
      <c r="V26" s="68"/>
      <c r="W26" s="68" t="s">
        <v>90</v>
      </c>
      <c r="X26" s="68"/>
      <c r="Y26" s="68"/>
      <c r="Z26" s="68"/>
    </row>
    <row r="27" spans="1:26" s="59" customFormat="1" ht="12" customHeight="1">
      <c r="A27" s="60" t="s">
        <v>85</v>
      </c>
      <c r="B27" s="61" t="s">
        <v>127</v>
      </c>
      <c r="C27" s="60" t="s">
        <v>128</v>
      </c>
      <c r="D27" s="74">
        <f t="shared" si="6"/>
        <v>5378</v>
      </c>
      <c r="E27" s="74">
        <f t="shared" si="7"/>
        <v>1444</v>
      </c>
      <c r="F27" s="94">
        <f t="shared" si="0"/>
        <v>26.850130159910744</v>
      </c>
      <c r="G27" s="74">
        <v>1444</v>
      </c>
      <c r="H27" s="74">
        <v>0</v>
      </c>
      <c r="I27" s="74">
        <f t="shared" si="8"/>
        <v>3934</v>
      </c>
      <c r="J27" s="94">
        <f t="shared" si="1"/>
        <v>73.14986984008925</v>
      </c>
      <c r="K27" s="74">
        <v>2237</v>
      </c>
      <c r="L27" s="94">
        <f t="shared" si="2"/>
        <v>41.595388620304945</v>
      </c>
      <c r="M27" s="74">
        <v>0</v>
      </c>
      <c r="N27" s="94">
        <f t="shared" si="3"/>
        <v>0</v>
      </c>
      <c r="O27" s="74">
        <v>1697</v>
      </c>
      <c r="P27" s="74">
        <v>1697</v>
      </c>
      <c r="Q27" s="94">
        <f t="shared" si="4"/>
        <v>31.554481219784307</v>
      </c>
      <c r="R27" s="74">
        <v>118</v>
      </c>
      <c r="S27" s="68" t="s">
        <v>90</v>
      </c>
      <c r="T27" s="68"/>
      <c r="U27" s="68"/>
      <c r="V27" s="68"/>
      <c r="W27" s="68" t="s">
        <v>90</v>
      </c>
      <c r="X27" s="68"/>
      <c r="Y27" s="68"/>
      <c r="Z27" s="68"/>
    </row>
    <row r="28" spans="1:26" s="59" customFormat="1" ht="12" customHeight="1">
      <c r="A28" s="60" t="s">
        <v>85</v>
      </c>
      <c r="B28" s="61" t="s">
        <v>129</v>
      </c>
      <c r="C28" s="60" t="s">
        <v>130</v>
      </c>
      <c r="D28" s="74">
        <f t="shared" si="6"/>
        <v>4160</v>
      </c>
      <c r="E28" s="74">
        <f t="shared" si="7"/>
        <v>663</v>
      </c>
      <c r="F28" s="94">
        <f t="shared" si="0"/>
        <v>15.937499999999998</v>
      </c>
      <c r="G28" s="74">
        <v>663</v>
      </c>
      <c r="H28" s="74">
        <v>0</v>
      </c>
      <c r="I28" s="74">
        <f t="shared" si="8"/>
        <v>3497</v>
      </c>
      <c r="J28" s="94">
        <f t="shared" si="1"/>
        <v>84.0625</v>
      </c>
      <c r="K28" s="74">
        <v>1339</v>
      </c>
      <c r="L28" s="94">
        <f t="shared" si="2"/>
        <v>32.1875</v>
      </c>
      <c r="M28" s="74">
        <v>0</v>
      </c>
      <c r="N28" s="94">
        <f t="shared" si="3"/>
        <v>0</v>
      </c>
      <c r="O28" s="74">
        <v>2158</v>
      </c>
      <c r="P28" s="74">
        <v>724</v>
      </c>
      <c r="Q28" s="94">
        <f t="shared" si="4"/>
        <v>51.87500000000001</v>
      </c>
      <c r="R28" s="74">
        <v>857</v>
      </c>
      <c r="S28" s="68"/>
      <c r="T28" s="68"/>
      <c r="U28" s="68"/>
      <c r="V28" s="68" t="s">
        <v>90</v>
      </c>
      <c r="W28" s="68"/>
      <c r="X28" s="68"/>
      <c r="Y28" s="68"/>
      <c r="Z28" s="68" t="s">
        <v>90</v>
      </c>
    </row>
    <row r="29" spans="1:26" s="59" customFormat="1" ht="12" customHeight="1">
      <c r="A29" s="60" t="s">
        <v>85</v>
      </c>
      <c r="B29" s="61" t="s">
        <v>131</v>
      </c>
      <c r="C29" s="60" t="s">
        <v>132</v>
      </c>
      <c r="D29" s="74">
        <f t="shared" si="6"/>
        <v>3162</v>
      </c>
      <c r="E29" s="74">
        <f t="shared" si="7"/>
        <v>331</v>
      </c>
      <c r="F29" s="94">
        <f t="shared" si="0"/>
        <v>10.468058191018342</v>
      </c>
      <c r="G29" s="74">
        <v>331</v>
      </c>
      <c r="H29" s="74">
        <v>0</v>
      </c>
      <c r="I29" s="74">
        <f t="shared" si="8"/>
        <v>2831</v>
      </c>
      <c r="J29" s="94">
        <f t="shared" si="1"/>
        <v>89.53194180898166</v>
      </c>
      <c r="K29" s="74">
        <v>752</v>
      </c>
      <c r="L29" s="94">
        <f t="shared" si="2"/>
        <v>23.782416192283364</v>
      </c>
      <c r="M29" s="74">
        <v>67</v>
      </c>
      <c r="N29" s="94">
        <f t="shared" si="3"/>
        <v>2.118912080961417</v>
      </c>
      <c r="O29" s="74">
        <v>2012</v>
      </c>
      <c r="P29" s="74">
        <v>2012</v>
      </c>
      <c r="Q29" s="94">
        <f t="shared" si="4"/>
        <v>63.63061353573688</v>
      </c>
      <c r="R29" s="74">
        <v>75</v>
      </c>
      <c r="S29" s="68"/>
      <c r="T29" s="68"/>
      <c r="U29" s="68"/>
      <c r="V29" s="68" t="s">
        <v>90</v>
      </c>
      <c r="W29" s="68"/>
      <c r="X29" s="68"/>
      <c r="Y29" s="68"/>
      <c r="Z29" s="68" t="s">
        <v>90</v>
      </c>
    </row>
    <row r="30" spans="1:26" s="59" customFormat="1" ht="12" customHeight="1">
      <c r="A30" s="60" t="s">
        <v>85</v>
      </c>
      <c r="B30" s="61" t="s">
        <v>133</v>
      </c>
      <c r="C30" s="60" t="s">
        <v>134</v>
      </c>
      <c r="D30" s="74">
        <f t="shared" si="6"/>
        <v>1128</v>
      </c>
      <c r="E30" s="74">
        <f t="shared" si="7"/>
        <v>127</v>
      </c>
      <c r="F30" s="94">
        <f t="shared" si="0"/>
        <v>11.25886524822695</v>
      </c>
      <c r="G30" s="74">
        <v>127</v>
      </c>
      <c r="H30" s="74"/>
      <c r="I30" s="74">
        <f t="shared" si="8"/>
        <v>1001</v>
      </c>
      <c r="J30" s="94">
        <f t="shared" si="1"/>
        <v>88.74113475177306</v>
      </c>
      <c r="K30" s="74">
        <v>0</v>
      </c>
      <c r="L30" s="94">
        <f t="shared" si="2"/>
        <v>0</v>
      </c>
      <c r="M30" s="74">
        <v>0</v>
      </c>
      <c r="N30" s="94">
        <f t="shared" si="3"/>
        <v>0</v>
      </c>
      <c r="O30" s="74">
        <v>1001</v>
      </c>
      <c r="P30" s="74">
        <v>1001</v>
      </c>
      <c r="Q30" s="94">
        <f t="shared" si="4"/>
        <v>88.74113475177306</v>
      </c>
      <c r="R30" s="74">
        <v>21</v>
      </c>
      <c r="S30" s="68"/>
      <c r="T30" s="68"/>
      <c r="U30" s="68"/>
      <c r="V30" s="68" t="s">
        <v>90</v>
      </c>
      <c r="W30" s="68"/>
      <c r="X30" s="68"/>
      <c r="Y30" s="68"/>
      <c r="Z30" s="68" t="s">
        <v>90</v>
      </c>
    </row>
    <row r="31" spans="1:26" s="59" customFormat="1" ht="12" customHeight="1">
      <c r="A31" s="60" t="s">
        <v>85</v>
      </c>
      <c r="B31" s="61" t="s">
        <v>135</v>
      </c>
      <c r="C31" s="60" t="s">
        <v>136</v>
      </c>
      <c r="D31" s="74">
        <f t="shared" si="6"/>
        <v>828</v>
      </c>
      <c r="E31" s="74">
        <f t="shared" si="7"/>
        <v>77</v>
      </c>
      <c r="F31" s="94">
        <f t="shared" si="0"/>
        <v>9.29951690821256</v>
      </c>
      <c r="G31" s="74">
        <v>77</v>
      </c>
      <c r="H31" s="74">
        <v>0</v>
      </c>
      <c r="I31" s="74">
        <f t="shared" si="8"/>
        <v>751</v>
      </c>
      <c r="J31" s="94">
        <f t="shared" si="1"/>
        <v>90.70048309178745</v>
      </c>
      <c r="K31" s="74">
        <v>0</v>
      </c>
      <c r="L31" s="94">
        <f t="shared" si="2"/>
        <v>0</v>
      </c>
      <c r="M31" s="74">
        <v>0</v>
      </c>
      <c r="N31" s="94">
        <f t="shared" si="3"/>
        <v>0</v>
      </c>
      <c r="O31" s="74">
        <v>751</v>
      </c>
      <c r="P31" s="74">
        <v>751</v>
      </c>
      <c r="Q31" s="94">
        <f t="shared" si="4"/>
        <v>90.70048309178745</v>
      </c>
      <c r="R31" s="74">
        <v>0</v>
      </c>
      <c r="S31" s="68" t="s">
        <v>90</v>
      </c>
      <c r="T31" s="68"/>
      <c r="U31" s="68"/>
      <c r="V31" s="68"/>
      <c r="W31" s="68" t="s">
        <v>90</v>
      </c>
      <c r="X31" s="68"/>
      <c r="Y31" s="68"/>
      <c r="Z31" s="68"/>
    </row>
    <row r="32" spans="1:26" s="59" customFormat="1" ht="12" customHeight="1">
      <c r="A32" s="60" t="s">
        <v>85</v>
      </c>
      <c r="B32" s="61" t="s">
        <v>137</v>
      </c>
      <c r="C32" s="60" t="s">
        <v>138</v>
      </c>
      <c r="D32" s="74">
        <f t="shared" si="6"/>
        <v>12388</v>
      </c>
      <c r="E32" s="74">
        <f t="shared" si="7"/>
        <v>2733</v>
      </c>
      <c r="F32" s="94">
        <f t="shared" si="0"/>
        <v>22.06167258637391</v>
      </c>
      <c r="G32" s="74">
        <v>2733</v>
      </c>
      <c r="H32" s="74">
        <v>0</v>
      </c>
      <c r="I32" s="74">
        <f t="shared" si="8"/>
        <v>9655</v>
      </c>
      <c r="J32" s="94">
        <f t="shared" si="1"/>
        <v>77.93832741362608</v>
      </c>
      <c r="K32" s="74">
        <v>6944</v>
      </c>
      <c r="L32" s="94">
        <f t="shared" si="2"/>
        <v>56.05424604455925</v>
      </c>
      <c r="M32" s="74">
        <v>0</v>
      </c>
      <c r="N32" s="94">
        <f t="shared" si="3"/>
        <v>0</v>
      </c>
      <c r="O32" s="74">
        <v>2711</v>
      </c>
      <c r="P32" s="74">
        <v>2696</v>
      </c>
      <c r="Q32" s="94">
        <f t="shared" si="4"/>
        <v>21.884081369066838</v>
      </c>
      <c r="R32" s="74">
        <v>104</v>
      </c>
      <c r="S32" s="68" t="s">
        <v>90</v>
      </c>
      <c r="T32" s="68"/>
      <c r="U32" s="68"/>
      <c r="V32" s="68"/>
      <c r="W32" s="68" t="s">
        <v>90</v>
      </c>
      <c r="X32" s="68"/>
      <c r="Y32" s="68"/>
      <c r="Z32" s="68"/>
    </row>
    <row r="33" spans="1:26" s="59" customFormat="1" ht="12" customHeight="1">
      <c r="A33" s="60" t="s">
        <v>85</v>
      </c>
      <c r="B33" s="61" t="s">
        <v>139</v>
      </c>
      <c r="C33" s="60" t="s">
        <v>140</v>
      </c>
      <c r="D33" s="74">
        <f t="shared" si="6"/>
        <v>19400</v>
      </c>
      <c r="E33" s="74">
        <f t="shared" si="7"/>
        <v>3924</v>
      </c>
      <c r="F33" s="94">
        <f t="shared" si="0"/>
        <v>20.22680412371134</v>
      </c>
      <c r="G33" s="74">
        <v>3924</v>
      </c>
      <c r="H33" s="74">
        <v>0</v>
      </c>
      <c r="I33" s="74">
        <f t="shared" si="8"/>
        <v>15476</v>
      </c>
      <c r="J33" s="94">
        <f t="shared" si="1"/>
        <v>79.77319587628867</v>
      </c>
      <c r="K33" s="74">
        <v>9727</v>
      </c>
      <c r="L33" s="94">
        <f t="shared" si="2"/>
        <v>50.139175257731964</v>
      </c>
      <c r="M33" s="74">
        <v>0</v>
      </c>
      <c r="N33" s="94">
        <f t="shared" si="3"/>
        <v>0</v>
      </c>
      <c r="O33" s="74">
        <v>5749</v>
      </c>
      <c r="P33" s="74">
        <v>5054</v>
      </c>
      <c r="Q33" s="94">
        <f t="shared" si="4"/>
        <v>29.6340206185567</v>
      </c>
      <c r="R33" s="74">
        <v>264</v>
      </c>
      <c r="S33" s="68" t="s">
        <v>90</v>
      </c>
      <c r="T33" s="68"/>
      <c r="U33" s="68"/>
      <c r="V33" s="68"/>
      <c r="W33" s="68" t="s">
        <v>90</v>
      </c>
      <c r="X33" s="68"/>
      <c r="Y33" s="68"/>
      <c r="Z33" s="68"/>
    </row>
    <row r="34" spans="1:26" s="59" customFormat="1" ht="12" customHeight="1">
      <c r="A34" s="60" t="s">
        <v>85</v>
      </c>
      <c r="B34" s="61" t="s">
        <v>141</v>
      </c>
      <c r="C34" s="60" t="s">
        <v>142</v>
      </c>
      <c r="D34" s="74">
        <f t="shared" si="6"/>
        <v>14845</v>
      </c>
      <c r="E34" s="74">
        <f t="shared" si="7"/>
        <v>1482</v>
      </c>
      <c r="F34" s="94">
        <f t="shared" si="0"/>
        <v>9.983159312899966</v>
      </c>
      <c r="G34" s="74">
        <v>1482</v>
      </c>
      <c r="H34" s="74">
        <v>0</v>
      </c>
      <c r="I34" s="74">
        <f t="shared" si="8"/>
        <v>13363</v>
      </c>
      <c r="J34" s="94">
        <f t="shared" si="1"/>
        <v>90.01684068710003</v>
      </c>
      <c r="K34" s="74">
        <v>11176</v>
      </c>
      <c r="L34" s="94">
        <f t="shared" si="2"/>
        <v>75.28460761199057</v>
      </c>
      <c r="M34" s="74">
        <v>0</v>
      </c>
      <c r="N34" s="94">
        <f t="shared" si="3"/>
        <v>0</v>
      </c>
      <c r="O34" s="74">
        <v>2187</v>
      </c>
      <c r="P34" s="74">
        <v>1601</v>
      </c>
      <c r="Q34" s="94">
        <f t="shared" si="4"/>
        <v>14.732233075109463</v>
      </c>
      <c r="R34" s="74">
        <v>441</v>
      </c>
      <c r="S34" s="68" t="s">
        <v>90</v>
      </c>
      <c r="T34" s="68"/>
      <c r="U34" s="68"/>
      <c r="V34" s="68"/>
      <c r="W34" s="68" t="s">
        <v>90</v>
      </c>
      <c r="X34" s="68"/>
      <c r="Y34" s="68"/>
      <c r="Z34" s="68"/>
    </row>
    <row r="35" spans="1:26" s="59" customFormat="1" ht="12" customHeight="1">
      <c r="A35" s="60" t="s">
        <v>85</v>
      </c>
      <c r="B35" s="61" t="s">
        <v>143</v>
      </c>
      <c r="C35" s="60" t="s">
        <v>144</v>
      </c>
      <c r="D35" s="74">
        <f t="shared" si="6"/>
        <v>7861</v>
      </c>
      <c r="E35" s="74">
        <f t="shared" si="7"/>
        <v>863</v>
      </c>
      <c r="F35" s="94">
        <f t="shared" si="0"/>
        <v>10.978247042361023</v>
      </c>
      <c r="G35" s="74">
        <v>863</v>
      </c>
      <c r="H35" s="74">
        <v>0</v>
      </c>
      <c r="I35" s="74">
        <f t="shared" si="8"/>
        <v>6998</v>
      </c>
      <c r="J35" s="94">
        <f t="shared" si="1"/>
        <v>89.02175295763898</v>
      </c>
      <c r="K35" s="74">
        <v>3124</v>
      </c>
      <c r="L35" s="94">
        <f t="shared" si="2"/>
        <v>39.740491031675354</v>
      </c>
      <c r="M35" s="74">
        <v>224</v>
      </c>
      <c r="N35" s="94">
        <f t="shared" si="3"/>
        <v>2.8495102404274264</v>
      </c>
      <c r="O35" s="74">
        <v>3650</v>
      </c>
      <c r="P35" s="74">
        <v>3650</v>
      </c>
      <c r="Q35" s="94">
        <f t="shared" si="4"/>
        <v>46.43175168553619</v>
      </c>
      <c r="R35" s="74">
        <v>81</v>
      </c>
      <c r="S35" s="68" t="s">
        <v>90</v>
      </c>
      <c r="T35" s="68"/>
      <c r="U35" s="68"/>
      <c r="V35" s="68"/>
      <c r="W35" s="68" t="s">
        <v>90</v>
      </c>
      <c r="X35" s="68"/>
      <c r="Y35" s="68"/>
      <c r="Z35" s="68"/>
    </row>
    <row r="36" spans="1:26" s="59" customFormat="1" ht="12" customHeight="1">
      <c r="A36" s="60" t="s">
        <v>85</v>
      </c>
      <c r="B36" s="61" t="s">
        <v>145</v>
      </c>
      <c r="C36" s="60" t="s">
        <v>146</v>
      </c>
      <c r="D36" s="74">
        <f t="shared" si="6"/>
        <v>4803</v>
      </c>
      <c r="E36" s="74">
        <f t="shared" si="7"/>
        <v>640</v>
      </c>
      <c r="F36" s="94">
        <f t="shared" si="0"/>
        <v>13.32500520508016</v>
      </c>
      <c r="G36" s="74">
        <v>640</v>
      </c>
      <c r="H36" s="74">
        <v>0</v>
      </c>
      <c r="I36" s="74">
        <f t="shared" si="8"/>
        <v>4163</v>
      </c>
      <c r="J36" s="94">
        <f t="shared" si="1"/>
        <v>86.67499479491984</v>
      </c>
      <c r="K36" s="74">
        <v>3851</v>
      </c>
      <c r="L36" s="94">
        <f t="shared" si="2"/>
        <v>80.17905475744327</v>
      </c>
      <c r="M36" s="74">
        <v>0</v>
      </c>
      <c r="N36" s="94">
        <f t="shared" si="3"/>
        <v>0</v>
      </c>
      <c r="O36" s="74">
        <v>312</v>
      </c>
      <c r="P36" s="74">
        <v>312</v>
      </c>
      <c r="Q36" s="94">
        <f t="shared" si="4"/>
        <v>6.4959400374765774</v>
      </c>
      <c r="R36" s="74">
        <v>34</v>
      </c>
      <c r="S36" s="68"/>
      <c r="T36" s="68"/>
      <c r="U36" s="68"/>
      <c r="V36" s="68" t="s">
        <v>90</v>
      </c>
      <c r="W36" s="68"/>
      <c r="X36" s="68"/>
      <c r="Y36" s="68"/>
      <c r="Z36" s="68" t="s">
        <v>90</v>
      </c>
    </row>
    <row r="37" spans="1:26" s="59" customFormat="1" ht="12" customHeight="1">
      <c r="A37" s="60" t="s">
        <v>85</v>
      </c>
      <c r="B37" s="61" t="s">
        <v>147</v>
      </c>
      <c r="C37" s="60" t="s">
        <v>148</v>
      </c>
      <c r="D37" s="74">
        <f t="shared" si="6"/>
        <v>7033</v>
      </c>
      <c r="E37" s="74">
        <f t="shared" si="7"/>
        <v>836</v>
      </c>
      <c r="F37" s="94">
        <f t="shared" si="0"/>
        <v>11.886819280534624</v>
      </c>
      <c r="G37" s="74">
        <v>836</v>
      </c>
      <c r="H37" s="74">
        <v>0</v>
      </c>
      <c r="I37" s="74">
        <f t="shared" si="8"/>
        <v>6197</v>
      </c>
      <c r="J37" s="94">
        <f t="shared" si="1"/>
        <v>88.11318071946538</v>
      </c>
      <c r="K37" s="74">
        <v>5887</v>
      </c>
      <c r="L37" s="94">
        <f t="shared" si="2"/>
        <v>83.70538888098962</v>
      </c>
      <c r="M37" s="74">
        <v>0</v>
      </c>
      <c r="N37" s="94">
        <f t="shared" si="3"/>
        <v>0</v>
      </c>
      <c r="O37" s="74">
        <v>310</v>
      </c>
      <c r="P37" s="74">
        <v>230</v>
      </c>
      <c r="Q37" s="94">
        <f t="shared" si="4"/>
        <v>4.407791838475758</v>
      </c>
      <c r="R37" s="74">
        <v>66</v>
      </c>
      <c r="S37" s="68" t="s">
        <v>90</v>
      </c>
      <c r="T37" s="68"/>
      <c r="U37" s="68"/>
      <c r="V37" s="68"/>
      <c r="W37" s="68" t="s">
        <v>90</v>
      </c>
      <c r="X37" s="68"/>
      <c r="Y37" s="68"/>
      <c r="Z37" s="68"/>
    </row>
    <row r="38" spans="1:26" s="59" customFormat="1" ht="12" customHeight="1">
      <c r="A38" s="60" t="s">
        <v>85</v>
      </c>
      <c r="B38" s="61" t="s">
        <v>149</v>
      </c>
      <c r="C38" s="60" t="s">
        <v>150</v>
      </c>
      <c r="D38" s="74">
        <f t="shared" si="6"/>
        <v>21648</v>
      </c>
      <c r="E38" s="74">
        <f t="shared" si="7"/>
        <v>786</v>
      </c>
      <c r="F38" s="94">
        <f t="shared" si="0"/>
        <v>3.630820399113082</v>
      </c>
      <c r="G38" s="74">
        <v>786</v>
      </c>
      <c r="H38" s="74">
        <v>0</v>
      </c>
      <c r="I38" s="74">
        <f t="shared" si="8"/>
        <v>20862</v>
      </c>
      <c r="J38" s="94">
        <f t="shared" si="1"/>
        <v>96.36917960088692</v>
      </c>
      <c r="K38" s="74">
        <v>20817</v>
      </c>
      <c r="L38" s="94">
        <f t="shared" si="2"/>
        <v>96.16130820399114</v>
      </c>
      <c r="M38" s="74">
        <v>0</v>
      </c>
      <c r="N38" s="94">
        <f t="shared" si="3"/>
        <v>0</v>
      </c>
      <c r="O38" s="74">
        <v>45</v>
      </c>
      <c r="P38" s="74">
        <v>7</v>
      </c>
      <c r="Q38" s="94">
        <f t="shared" si="4"/>
        <v>0.20787139689578712</v>
      </c>
      <c r="R38" s="74">
        <v>317</v>
      </c>
      <c r="S38" s="68" t="s">
        <v>151</v>
      </c>
      <c r="T38" s="68"/>
      <c r="U38" s="68"/>
      <c r="V38" s="68"/>
      <c r="W38" s="68" t="s">
        <v>151</v>
      </c>
      <c r="X38" s="68"/>
      <c r="Y38" s="68"/>
      <c r="Z38" s="68"/>
    </row>
    <row r="39" spans="1:26" s="59" customFormat="1" ht="12" customHeight="1">
      <c r="A39" s="60" t="s">
        <v>152</v>
      </c>
      <c r="B39" s="61" t="s">
        <v>153</v>
      </c>
      <c r="C39" s="60" t="s">
        <v>154</v>
      </c>
      <c r="D39" s="74">
        <f t="shared" si="6"/>
        <v>15169</v>
      </c>
      <c r="E39" s="74">
        <f t="shared" si="7"/>
        <v>1360</v>
      </c>
      <c r="F39" s="94">
        <f aca="true" t="shared" si="9" ref="F39:F70">IF(D39&gt;0,E39/D39*100,"-")</f>
        <v>8.965653635704397</v>
      </c>
      <c r="G39" s="74">
        <v>1360</v>
      </c>
      <c r="H39" s="74">
        <v>0</v>
      </c>
      <c r="I39" s="74">
        <f t="shared" si="8"/>
        <v>13809</v>
      </c>
      <c r="J39" s="94">
        <f aca="true" t="shared" si="10" ref="J39:J70">IF($D39&gt;0,I39/$D39*100,"-")</f>
        <v>91.0343463642956</v>
      </c>
      <c r="K39" s="74">
        <v>10054</v>
      </c>
      <c r="L39" s="94">
        <f aca="true" t="shared" si="11" ref="L39:L70">IF($D39&gt;0,K39/$D39*100,"-")</f>
        <v>66.27991298042059</v>
      </c>
      <c r="M39" s="74">
        <v>0</v>
      </c>
      <c r="N39" s="94">
        <f aca="true" t="shared" si="12" ref="N39:N70">IF($D39&gt;0,M39/$D39*100,"-")</f>
        <v>0</v>
      </c>
      <c r="O39" s="74">
        <v>3755</v>
      </c>
      <c r="P39" s="74">
        <v>407</v>
      </c>
      <c r="Q39" s="94">
        <f aca="true" t="shared" si="13" ref="Q39:Q70">IF($D39&gt;0,O39/$D39*100,"-")</f>
        <v>24.754433383875007</v>
      </c>
      <c r="R39" s="74">
        <v>192</v>
      </c>
      <c r="S39" s="68" t="s">
        <v>151</v>
      </c>
      <c r="T39" s="68"/>
      <c r="U39" s="68"/>
      <c r="V39" s="68"/>
      <c r="W39" s="68" t="s">
        <v>151</v>
      </c>
      <c r="X39" s="68"/>
      <c r="Y39" s="68"/>
      <c r="Z39" s="68"/>
    </row>
    <row r="40" spans="1:26" s="59" customFormat="1" ht="12" customHeight="1">
      <c r="A40" s="60" t="s">
        <v>152</v>
      </c>
      <c r="B40" s="61" t="s">
        <v>155</v>
      </c>
      <c r="C40" s="60" t="s">
        <v>156</v>
      </c>
      <c r="D40" s="74">
        <f aca="true" t="shared" si="14" ref="D40:D71">+SUM(E40,+I40)</f>
        <v>7892</v>
      </c>
      <c r="E40" s="74">
        <f aca="true" t="shared" si="15" ref="E40:E71">+SUM(G40,+H40)</f>
        <v>597</v>
      </c>
      <c r="F40" s="94">
        <f t="shared" si="9"/>
        <v>7.564622402432844</v>
      </c>
      <c r="G40" s="74">
        <v>597</v>
      </c>
      <c r="H40" s="74">
        <v>0</v>
      </c>
      <c r="I40" s="74">
        <f aca="true" t="shared" si="16" ref="I40:I71">+SUM(K40,+M40,+O40)</f>
        <v>7295</v>
      </c>
      <c r="J40" s="94">
        <f t="shared" si="10"/>
        <v>92.43537759756715</v>
      </c>
      <c r="K40" s="74">
        <v>6542</v>
      </c>
      <c r="L40" s="94">
        <f t="shared" si="11"/>
        <v>82.89406994424733</v>
      </c>
      <c r="M40" s="74">
        <v>0</v>
      </c>
      <c r="N40" s="94">
        <f t="shared" si="12"/>
        <v>0</v>
      </c>
      <c r="O40" s="74">
        <v>753</v>
      </c>
      <c r="P40" s="74">
        <v>753</v>
      </c>
      <c r="Q40" s="94">
        <f t="shared" si="13"/>
        <v>9.541307653319818</v>
      </c>
      <c r="R40" s="74">
        <v>99</v>
      </c>
      <c r="S40" s="68" t="s">
        <v>151</v>
      </c>
      <c r="T40" s="68"/>
      <c r="U40" s="68"/>
      <c r="V40" s="68"/>
      <c r="W40" s="68" t="s">
        <v>151</v>
      </c>
      <c r="X40" s="68"/>
      <c r="Y40" s="68"/>
      <c r="Z40" s="68"/>
    </row>
    <row r="41" spans="1:26" s="59" customFormat="1" ht="12" customHeight="1">
      <c r="A41" s="60" t="s">
        <v>152</v>
      </c>
      <c r="B41" s="61" t="s">
        <v>157</v>
      </c>
      <c r="C41" s="60" t="s">
        <v>158</v>
      </c>
      <c r="D41" s="74">
        <f t="shared" si="14"/>
        <v>21178</v>
      </c>
      <c r="E41" s="74">
        <f t="shared" si="15"/>
        <v>1184</v>
      </c>
      <c r="F41" s="94">
        <f t="shared" si="9"/>
        <v>5.590707337803381</v>
      </c>
      <c r="G41" s="74">
        <v>1184</v>
      </c>
      <c r="H41" s="74">
        <v>0</v>
      </c>
      <c r="I41" s="74">
        <f t="shared" si="16"/>
        <v>19994</v>
      </c>
      <c r="J41" s="94">
        <f t="shared" si="10"/>
        <v>94.40929266219662</v>
      </c>
      <c r="K41" s="74">
        <v>17280</v>
      </c>
      <c r="L41" s="94">
        <f t="shared" si="11"/>
        <v>81.59410709226556</v>
      </c>
      <c r="M41" s="74">
        <v>0</v>
      </c>
      <c r="N41" s="94">
        <f t="shared" si="12"/>
        <v>0</v>
      </c>
      <c r="O41" s="74">
        <v>2714</v>
      </c>
      <c r="P41" s="74">
        <v>2610</v>
      </c>
      <c r="Q41" s="94">
        <f t="shared" si="13"/>
        <v>12.815185569931062</v>
      </c>
      <c r="R41" s="74">
        <v>407</v>
      </c>
      <c r="S41" s="68" t="s">
        <v>151</v>
      </c>
      <c r="T41" s="68"/>
      <c r="U41" s="68"/>
      <c r="V41" s="68"/>
      <c r="W41" s="68" t="s">
        <v>151</v>
      </c>
      <c r="X41" s="68"/>
      <c r="Y41" s="68"/>
      <c r="Z41" s="68"/>
    </row>
    <row r="42" spans="1:26" s="59" customFormat="1" ht="12" customHeight="1">
      <c r="A42" s="60" t="s">
        <v>152</v>
      </c>
      <c r="B42" s="61" t="s">
        <v>159</v>
      </c>
      <c r="C42" s="60" t="s">
        <v>160</v>
      </c>
      <c r="D42" s="74">
        <f t="shared" si="14"/>
        <v>24870</v>
      </c>
      <c r="E42" s="74">
        <f t="shared" si="15"/>
        <v>5480</v>
      </c>
      <c r="F42" s="94">
        <f t="shared" si="9"/>
        <v>22.0345798150382</v>
      </c>
      <c r="G42" s="74">
        <v>5480</v>
      </c>
      <c r="H42" s="74">
        <v>0</v>
      </c>
      <c r="I42" s="74">
        <f t="shared" si="16"/>
        <v>19390</v>
      </c>
      <c r="J42" s="94">
        <f t="shared" si="10"/>
        <v>77.9654201849618</v>
      </c>
      <c r="K42" s="74">
        <v>13195</v>
      </c>
      <c r="L42" s="94">
        <f t="shared" si="11"/>
        <v>53.055890631282665</v>
      </c>
      <c r="M42" s="74">
        <v>0</v>
      </c>
      <c r="N42" s="94">
        <f t="shared" si="12"/>
        <v>0</v>
      </c>
      <c r="O42" s="74">
        <v>6195</v>
      </c>
      <c r="P42" s="74">
        <v>957</v>
      </c>
      <c r="Q42" s="94">
        <f t="shared" si="13"/>
        <v>24.909529553679132</v>
      </c>
      <c r="R42" s="74">
        <v>817</v>
      </c>
      <c r="S42" s="68" t="s">
        <v>151</v>
      </c>
      <c r="T42" s="68"/>
      <c r="U42" s="68"/>
      <c r="V42" s="68"/>
      <c r="W42" s="68" t="s">
        <v>151</v>
      </c>
      <c r="X42" s="68"/>
      <c r="Y42" s="68"/>
      <c r="Z42" s="68"/>
    </row>
    <row r="43" spans="1:26" s="59" customFormat="1" ht="12" customHeight="1">
      <c r="A43" s="60" t="s">
        <v>152</v>
      </c>
      <c r="B43" s="61" t="s">
        <v>161</v>
      </c>
      <c r="C43" s="60" t="s">
        <v>162</v>
      </c>
      <c r="D43" s="74">
        <f t="shared" si="14"/>
        <v>10122</v>
      </c>
      <c r="E43" s="74">
        <f t="shared" si="15"/>
        <v>2997</v>
      </c>
      <c r="F43" s="94">
        <f t="shared" si="9"/>
        <v>29.608772969768822</v>
      </c>
      <c r="G43" s="74">
        <v>2997</v>
      </c>
      <c r="H43" s="74">
        <v>0</v>
      </c>
      <c r="I43" s="74">
        <f t="shared" si="16"/>
        <v>7125</v>
      </c>
      <c r="J43" s="94">
        <f t="shared" si="10"/>
        <v>70.39122703023118</v>
      </c>
      <c r="K43" s="74">
        <v>3007</v>
      </c>
      <c r="L43" s="94">
        <f t="shared" si="11"/>
        <v>29.707567674372655</v>
      </c>
      <c r="M43" s="74">
        <v>0</v>
      </c>
      <c r="N43" s="94">
        <f t="shared" si="12"/>
        <v>0</v>
      </c>
      <c r="O43" s="74">
        <v>4118</v>
      </c>
      <c r="P43" s="74">
        <v>4037</v>
      </c>
      <c r="Q43" s="94">
        <f t="shared" si="13"/>
        <v>40.683659355858524</v>
      </c>
      <c r="R43" s="74">
        <v>255</v>
      </c>
      <c r="S43" s="68" t="s">
        <v>151</v>
      </c>
      <c r="T43" s="68"/>
      <c r="U43" s="68"/>
      <c r="V43" s="68"/>
      <c r="W43" s="68" t="s">
        <v>151</v>
      </c>
      <c r="X43" s="68"/>
      <c r="Y43" s="68"/>
      <c r="Z43" s="68"/>
    </row>
    <row r="44" spans="1:26" s="59" customFormat="1" ht="12" customHeight="1">
      <c r="A44" s="60" t="s">
        <v>152</v>
      </c>
      <c r="B44" s="61" t="s">
        <v>163</v>
      </c>
      <c r="C44" s="60" t="s">
        <v>164</v>
      </c>
      <c r="D44" s="74">
        <f t="shared" si="14"/>
        <v>14327</v>
      </c>
      <c r="E44" s="74">
        <f t="shared" si="15"/>
        <v>118</v>
      </c>
      <c r="F44" s="94">
        <f t="shared" si="9"/>
        <v>0.8236197389544218</v>
      </c>
      <c r="G44" s="74">
        <v>118</v>
      </c>
      <c r="H44" s="74">
        <v>0</v>
      </c>
      <c r="I44" s="74">
        <f t="shared" si="16"/>
        <v>14209</v>
      </c>
      <c r="J44" s="94">
        <f t="shared" si="10"/>
        <v>99.17638026104558</v>
      </c>
      <c r="K44" s="74">
        <v>12268</v>
      </c>
      <c r="L44" s="94">
        <f t="shared" si="11"/>
        <v>85.62853353807496</v>
      </c>
      <c r="M44" s="74">
        <v>0</v>
      </c>
      <c r="N44" s="94">
        <f t="shared" si="12"/>
        <v>0</v>
      </c>
      <c r="O44" s="74">
        <v>1941</v>
      </c>
      <c r="P44" s="74">
        <v>1941</v>
      </c>
      <c r="Q44" s="94">
        <f t="shared" si="13"/>
        <v>13.547846722970617</v>
      </c>
      <c r="R44" s="74">
        <v>402</v>
      </c>
      <c r="S44" s="68" t="s">
        <v>151</v>
      </c>
      <c r="T44" s="68"/>
      <c r="U44" s="68"/>
      <c r="V44" s="68"/>
      <c r="W44" s="68" t="s">
        <v>151</v>
      </c>
      <c r="X44" s="68"/>
      <c r="Y44" s="68"/>
      <c r="Z44" s="68"/>
    </row>
    <row r="45" spans="1:26" s="59" customFormat="1" ht="12" customHeight="1">
      <c r="A45" s="60" t="s">
        <v>152</v>
      </c>
      <c r="B45" s="61" t="s">
        <v>165</v>
      </c>
      <c r="C45" s="60" t="s">
        <v>166</v>
      </c>
      <c r="D45" s="74">
        <f t="shared" si="14"/>
        <v>5191</v>
      </c>
      <c r="E45" s="74">
        <f t="shared" si="15"/>
        <v>717</v>
      </c>
      <c r="F45" s="94">
        <f t="shared" si="9"/>
        <v>13.81236755923714</v>
      </c>
      <c r="G45" s="74">
        <v>702</v>
      </c>
      <c r="H45" s="74">
        <v>15</v>
      </c>
      <c r="I45" s="74">
        <f t="shared" si="16"/>
        <v>4474</v>
      </c>
      <c r="J45" s="94">
        <f t="shared" si="10"/>
        <v>86.18763244076287</v>
      </c>
      <c r="K45" s="74">
        <v>2482</v>
      </c>
      <c r="L45" s="94">
        <f t="shared" si="11"/>
        <v>47.81352340589482</v>
      </c>
      <c r="M45" s="74">
        <v>0</v>
      </c>
      <c r="N45" s="94">
        <f t="shared" si="12"/>
        <v>0</v>
      </c>
      <c r="O45" s="74">
        <v>1992</v>
      </c>
      <c r="P45" s="74">
        <v>830</v>
      </c>
      <c r="Q45" s="94">
        <f t="shared" si="13"/>
        <v>38.37410903486804</v>
      </c>
      <c r="R45" s="74">
        <v>44</v>
      </c>
      <c r="S45" s="68" t="s">
        <v>151</v>
      </c>
      <c r="T45" s="68"/>
      <c r="U45" s="68"/>
      <c r="V45" s="68"/>
      <c r="W45" s="68" t="s">
        <v>151</v>
      </c>
      <c r="X45" s="68"/>
      <c r="Y45" s="68"/>
      <c r="Z45" s="68"/>
    </row>
    <row r="46" spans="1:26" s="59" customFormat="1" ht="12" customHeight="1">
      <c r="A46" s="60" t="s">
        <v>152</v>
      </c>
      <c r="B46" s="61" t="s">
        <v>167</v>
      </c>
      <c r="C46" s="60" t="s">
        <v>168</v>
      </c>
      <c r="D46" s="74">
        <f t="shared" si="14"/>
        <v>9097</v>
      </c>
      <c r="E46" s="74">
        <f t="shared" si="15"/>
        <v>331</v>
      </c>
      <c r="F46" s="94">
        <f t="shared" si="9"/>
        <v>3.638562163350555</v>
      </c>
      <c r="G46" s="74">
        <v>331</v>
      </c>
      <c r="H46" s="74">
        <v>0</v>
      </c>
      <c r="I46" s="74">
        <f t="shared" si="16"/>
        <v>8766</v>
      </c>
      <c r="J46" s="94">
        <f t="shared" si="10"/>
        <v>96.36143783664944</v>
      </c>
      <c r="K46" s="74">
        <v>5021</v>
      </c>
      <c r="L46" s="94">
        <f t="shared" si="11"/>
        <v>55.19402000659558</v>
      </c>
      <c r="M46" s="74">
        <v>0</v>
      </c>
      <c r="N46" s="94">
        <f t="shared" si="12"/>
        <v>0</v>
      </c>
      <c r="O46" s="74">
        <v>3745</v>
      </c>
      <c r="P46" s="74">
        <v>49</v>
      </c>
      <c r="Q46" s="94">
        <f t="shared" si="13"/>
        <v>41.167417830053864</v>
      </c>
      <c r="R46" s="74">
        <v>223</v>
      </c>
      <c r="S46" s="68" t="s">
        <v>151</v>
      </c>
      <c r="T46" s="68"/>
      <c r="U46" s="68"/>
      <c r="V46" s="68"/>
      <c r="W46" s="68" t="s">
        <v>151</v>
      </c>
      <c r="X46" s="68"/>
      <c r="Y46" s="68"/>
      <c r="Z46" s="68"/>
    </row>
    <row r="47" spans="1:26" s="59" customFormat="1" ht="12" customHeight="1">
      <c r="A47" s="60" t="s">
        <v>152</v>
      </c>
      <c r="B47" s="61" t="s">
        <v>169</v>
      </c>
      <c r="C47" s="60" t="s">
        <v>170</v>
      </c>
      <c r="D47" s="74">
        <f t="shared" si="14"/>
        <v>13868</v>
      </c>
      <c r="E47" s="74">
        <f t="shared" si="15"/>
        <v>3198</v>
      </c>
      <c r="F47" s="94">
        <f t="shared" si="9"/>
        <v>23.060282665128355</v>
      </c>
      <c r="G47" s="74">
        <v>3198</v>
      </c>
      <c r="H47" s="74">
        <v>0</v>
      </c>
      <c r="I47" s="74">
        <f t="shared" si="16"/>
        <v>10670</v>
      </c>
      <c r="J47" s="94">
        <f t="shared" si="10"/>
        <v>76.93971733487164</v>
      </c>
      <c r="K47" s="74">
        <v>8971</v>
      </c>
      <c r="L47" s="94">
        <f t="shared" si="11"/>
        <v>64.68849149120277</v>
      </c>
      <c r="M47" s="74">
        <v>0</v>
      </c>
      <c r="N47" s="94">
        <f t="shared" si="12"/>
        <v>0</v>
      </c>
      <c r="O47" s="74">
        <v>1699</v>
      </c>
      <c r="P47" s="74">
        <v>1699</v>
      </c>
      <c r="Q47" s="94">
        <f t="shared" si="13"/>
        <v>12.251225843668879</v>
      </c>
      <c r="R47" s="74">
        <v>120</v>
      </c>
      <c r="S47" s="68" t="s">
        <v>151</v>
      </c>
      <c r="T47" s="68"/>
      <c r="U47" s="68"/>
      <c r="V47" s="68"/>
      <c r="W47" s="68" t="s">
        <v>151</v>
      </c>
      <c r="X47" s="68"/>
      <c r="Y47" s="68"/>
      <c r="Z47" s="68"/>
    </row>
    <row r="48" spans="1:26" s="59" customFormat="1" ht="12" customHeight="1">
      <c r="A48" s="60" t="s">
        <v>152</v>
      </c>
      <c r="B48" s="61" t="s">
        <v>171</v>
      </c>
      <c r="C48" s="60" t="s">
        <v>172</v>
      </c>
      <c r="D48" s="74">
        <f t="shared" si="14"/>
        <v>13495</v>
      </c>
      <c r="E48" s="74">
        <f t="shared" si="15"/>
        <v>1982</v>
      </c>
      <c r="F48" s="94">
        <f t="shared" si="9"/>
        <v>14.68692108188218</v>
      </c>
      <c r="G48" s="74">
        <v>1982</v>
      </c>
      <c r="H48" s="74"/>
      <c r="I48" s="74">
        <f t="shared" si="16"/>
        <v>11513</v>
      </c>
      <c r="J48" s="94">
        <f t="shared" si="10"/>
        <v>85.31307891811782</v>
      </c>
      <c r="K48" s="74">
        <v>5813</v>
      </c>
      <c r="L48" s="94">
        <f t="shared" si="11"/>
        <v>43.07521304186736</v>
      </c>
      <c r="M48" s="74">
        <v>0</v>
      </c>
      <c r="N48" s="94">
        <f t="shared" si="12"/>
        <v>0</v>
      </c>
      <c r="O48" s="74">
        <v>5700</v>
      </c>
      <c r="P48" s="74">
        <v>1248</v>
      </c>
      <c r="Q48" s="94">
        <f t="shared" si="13"/>
        <v>42.23786587625046</v>
      </c>
      <c r="R48" s="74">
        <v>115</v>
      </c>
      <c r="S48" s="68"/>
      <c r="T48" s="68"/>
      <c r="U48" s="68" t="s">
        <v>151</v>
      </c>
      <c r="V48" s="68"/>
      <c r="W48" s="68"/>
      <c r="X48" s="68"/>
      <c r="Y48" s="68" t="s">
        <v>151</v>
      </c>
      <c r="Z48" s="68"/>
    </row>
    <row r="49" spans="1:26" s="59" customFormat="1" ht="12" customHeight="1">
      <c r="A49" s="60" t="s">
        <v>152</v>
      </c>
      <c r="B49" s="61" t="s">
        <v>173</v>
      </c>
      <c r="C49" s="60" t="s">
        <v>174</v>
      </c>
      <c r="D49" s="74">
        <f t="shared" si="14"/>
        <v>5280</v>
      </c>
      <c r="E49" s="74">
        <f t="shared" si="15"/>
        <v>1093</v>
      </c>
      <c r="F49" s="94">
        <f t="shared" si="9"/>
        <v>20.700757575757574</v>
      </c>
      <c r="G49" s="74">
        <v>820</v>
      </c>
      <c r="H49" s="74">
        <v>273</v>
      </c>
      <c r="I49" s="74">
        <f t="shared" si="16"/>
        <v>4187</v>
      </c>
      <c r="J49" s="94">
        <f t="shared" si="10"/>
        <v>79.29924242424242</v>
      </c>
      <c r="K49" s="74">
        <v>0</v>
      </c>
      <c r="L49" s="94">
        <f t="shared" si="11"/>
        <v>0</v>
      </c>
      <c r="M49" s="74">
        <v>0</v>
      </c>
      <c r="N49" s="94">
        <f t="shared" si="12"/>
        <v>0</v>
      </c>
      <c r="O49" s="74">
        <v>4187</v>
      </c>
      <c r="P49" s="74">
        <v>1665</v>
      </c>
      <c r="Q49" s="94">
        <f t="shared" si="13"/>
        <v>79.29924242424242</v>
      </c>
      <c r="R49" s="74">
        <v>53</v>
      </c>
      <c r="S49" s="68" t="s">
        <v>151</v>
      </c>
      <c r="T49" s="68"/>
      <c r="U49" s="68"/>
      <c r="V49" s="68"/>
      <c r="W49" s="68" t="s">
        <v>151</v>
      </c>
      <c r="X49" s="68"/>
      <c r="Y49" s="68"/>
      <c r="Z49" s="68"/>
    </row>
    <row r="50" spans="1:26" s="59" customFormat="1" ht="12" customHeight="1">
      <c r="A50" s="60" t="s">
        <v>152</v>
      </c>
      <c r="B50" s="61" t="s">
        <v>175</v>
      </c>
      <c r="C50" s="60" t="s">
        <v>176</v>
      </c>
      <c r="D50" s="74">
        <f t="shared" si="14"/>
        <v>6828</v>
      </c>
      <c r="E50" s="74">
        <f t="shared" si="15"/>
        <v>1027</v>
      </c>
      <c r="F50" s="94">
        <f t="shared" si="9"/>
        <v>15.041007615700059</v>
      </c>
      <c r="G50" s="74">
        <v>1027</v>
      </c>
      <c r="H50" s="74">
        <v>0</v>
      </c>
      <c r="I50" s="74">
        <f t="shared" si="16"/>
        <v>5801</v>
      </c>
      <c r="J50" s="94">
        <f t="shared" si="10"/>
        <v>84.95899238429993</v>
      </c>
      <c r="K50" s="74">
        <v>2650</v>
      </c>
      <c r="L50" s="94">
        <f t="shared" si="11"/>
        <v>38.8107791446983</v>
      </c>
      <c r="M50" s="74">
        <v>0</v>
      </c>
      <c r="N50" s="94">
        <f t="shared" si="12"/>
        <v>0</v>
      </c>
      <c r="O50" s="74">
        <v>3151</v>
      </c>
      <c r="P50" s="74">
        <v>2117</v>
      </c>
      <c r="Q50" s="94">
        <f t="shared" si="13"/>
        <v>46.14821323960164</v>
      </c>
      <c r="R50" s="74">
        <v>135</v>
      </c>
      <c r="S50" s="68" t="s">
        <v>151</v>
      </c>
      <c r="T50" s="68"/>
      <c r="U50" s="68"/>
      <c r="V50" s="68"/>
      <c r="W50" s="68" t="s">
        <v>151</v>
      </c>
      <c r="X50" s="68"/>
      <c r="Y50" s="68"/>
      <c r="Z50" s="68"/>
    </row>
    <row r="51" spans="1:26" s="59" customFormat="1" ht="12" customHeight="1">
      <c r="A51" s="60" t="s">
        <v>152</v>
      </c>
      <c r="B51" s="61" t="s">
        <v>177</v>
      </c>
      <c r="C51" s="60" t="s">
        <v>178</v>
      </c>
      <c r="D51" s="74">
        <f t="shared" si="14"/>
        <v>532</v>
      </c>
      <c r="E51" s="74">
        <f t="shared" si="15"/>
        <v>29</v>
      </c>
      <c r="F51" s="94">
        <f t="shared" si="9"/>
        <v>5.451127819548872</v>
      </c>
      <c r="G51" s="74">
        <v>29</v>
      </c>
      <c r="H51" s="74">
        <v>0</v>
      </c>
      <c r="I51" s="74">
        <f t="shared" si="16"/>
        <v>503</v>
      </c>
      <c r="J51" s="94">
        <f t="shared" si="10"/>
        <v>94.54887218045113</v>
      </c>
      <c r="K51" s="74">
        <v>0</v>
      </c>
      <c r="L51" s="94">
        <f t="shared" si="11"/>
        <v>0</v>
      </c>
      <c r="M51" s="74">
        <v>0</v>
      </c>
      <c r="N51" s="94">
        <f t="shared" si="12"/>
        <v>0</v>
      </c>
      <c r="O51" s="74">
        <v>503</v>
      </c>
      <c r="P51" s="74">
        <v>503</v>
      </c>
      <c r="Q51" s="94">
        <f t="shared" si="13"/>
        <v>94.54887218045113</v>
      </c>
      <c r="R51" s="74">
        <v>2</v>
      </c>
      <c r="S51" s="68" t="s">
        <v>151</v>
      </c>
      <c r="T51" s="68"/>
      <c r="U51" s="68"/>
      <c r="V51" s="68"/>
      <c r="W51" s="68" t="s">
        <v>151</v>
      </c>
      <c r="X51" s="68"/>
      <c r="Y51" s="68"/>
      <c r="Z51" s="68"/>
    </row>
    <row r="52" spans="1:26" s="59" customFormat="1" ht="12" customHeight="1">
      <c r="A52" s="60" t="s">
        <v>152</v>
      </c>
      <c r="B52" s="61" t="s">
        <v>179</v>
      </c>
      <c r="C52" s="60" t="s">
        <v>180</v>
      </c>
      <c r="D52" s="74">
        <f t="shared" si="14"/>
        <v>1112</v>
      </c>
      <c r="E52" s="74">
        <f t="shared" si="15"/>
        <v>108</v>
      </c>
      <c r="F52" s="94">
        <f t="shared" si="9"/>
        <v>9.712230215827338</v>
      </c>
      <c r="G52" s="74">
        <v>108</v>
      </c>
      <c r="H52" s="74">
        <v>0</v>
      </c>
      <c r="I52" s="74">
        <f t="shared" si="16"/>
        <v>1004</v>
      </c>
      <c r="J52" s="94">
        <f t="shared" si="10"/>
        <v>90.28776978417267</v>
      </c>
      <c r="K52" s="74">
        <v>0</v>
      </c>
      <c r="L52" s="94">
        <f t="shared" si="11"/>
        <v>0</v>
      </c>
      <c r="M52" s="74">
        <v>0</v>
      </c>
      <c r="N52" s="94">
        <f t="shared" si="12"/>
        <v>0</v>
      </c>
      <c r="O52" s="74">
        <v>1004</v>
      </c>
      <c r="P52" s="74">
        <v>273</v>
      </c>
      <c r="Q52" s="94">
        <f t="shared" si="13"/>
        <v>90.28776978417267</v>
      </c>
      <c r="R52" s="74">
        <v>10</v>
      </c>
      <c r="S52" s="68"/>
      <c r="T52" s="68"/>
      <c r="U52" s="68"/>
      <c r="V52" s="68" t="s">
        <v>151</v>
      </c>
      <c r="W52" s="68"/>
      <c r="X52" s="68"/>
      <c r="Y52" s="68"/>
      <c r="Z52" s="68" t="s">
        <v>151</v>
      </c>
    </row>
    <row r="53" spans="1:26" s="59" customFormat="1" ht="12" customHeight="1">
      <c r="A53" s="60" t="s">
        <v>152</v>
      </c>
      <c r="B53" s="61" t="s">
        <v>181</v>
      </c>
      <c r="C53" s="60" t="s">
        <v>182</v>
      </c>
      <c r="D53" s="74">
        <f t="shared" si="14"/>
        <v>4109</v>
      </c>
      <c r="E53" s="74">
        <f t="shared" si="15"/>
        <v>269</v>
      </c>
      <c r="F53" s="94">
        <f t="shared" si="9"/>
        <v>6.5466050133852525</v>
      </c>
      <c r="G53" s="74">
        <v>269</v>
      </c>
      <c r="H53" s="74">
        <v>0</v>
      </c>
      <c r="I53" s="74">
        <f t="shared" si="16"/>
        <v>3840</v>
      </c>
      <c r="J53" s="94">
        <f t="shared" si="10"/>
        <v>93.45339498661474</v>
      </c>
      <c r="K53" s="74">
        <v>0</v>
      </c>
      <c r="L53" s="94">
        <f t="shared" si="11"/>
        <v>0</v>
      </c>
      <c r="M53" s="74">
        <v>0</v>
      </c>
      <c r="N53" s="94">
        <f t="shared" si="12"/>
        <v>0</v>
      </c>
      <c r="O53" s="74">
        <v>3840</v>
      </c>
      <c r="P53" s="74">
        <v>3840</v>
      </c>
      <c r="Q53" s="94">
        <f t="shared" si="13"/>
        <v>93.45339498661474</v>
      </c>
      <c r="R53" s="74">
        <v>36</v>
      </c>
      <c r="S53" s="68" t="s">
        <v>151</v>
      </c>
      <c r="T53" s="68"/>
      <c r="U53" s="68"/>
      <c r="V53" s="68"/>
      <c r="W53" s="68" t="s">
        <v>151</v>
      </c>
      <c r="X53" s="68"/>
      <c r="Y53" s="68"/>
      <c r="Z53" s="68"/>
    </row>
    <row r="54" spans="1:26" s="59" customFormat="1" ht="12" customHeight="1">
      <c r="A54" s="60" t="s">
        <v>152</v>
      </c>
      <c r="B54" s="61" t="s">
        <v>183</v>
      </c>
      <c r="C54" s="60" t="s">
        <v>184</v>
      </c>
      <c r="D54" s="74">
        <f t="shared" si="14"/>
        <v>609</v>
      </c>
      <c r="E54" s="74">
        <f t="shared" si="15"/>
        <v>52</v>
      </c>
      <c r="F54" s="94">
        <f t="shared" si="9"/>
        <v>8.538587848932677</v>
      </c>
      <c r="G54" s="74">
        <v>52</v>
      </c>
      <c r="H54" s="74">
        <v>0</v>
      </c>
      <c r="I54" s="74">
        <f t="shared" si="16"/>
        <v>557</v>
      </c>
      <c r="J54" s="94">
        <f t="shared" si="10"/>
        <v>91.46141215106732</v>
      </c>
      <c r="K54" s="74">
        <v>0</v>
      </c>
      <c r="L54" s="94">
        <f t="shared" si="11"/>
        <v>0</v>
      </c>
      <c r="M54" s="74">
        <v>0</v>
      </c>
      <c r="N54" s="94">
        <f t="shared" si="12"/>
        <v>0</v>
      </c>
      <c r="O54" s="74">
        <v>557</v>
      </c>
      <c r="P54" s="74">
        <v>203</v>
      </c>
      <c r="Q54" s="94">
        <f t="shared" si="13"/>
        <v>91.46141215106732</v>
      </c>
      <c r="R54" s="74">
        <v>7</v>
      </c>
      <c r="S54" s="68" t="s">
        <v>151</v>
      </c>
      <c r="T54" s="68"/>
      <c r="U54" s="68"/>
      <c r="V54" s="68"/>
      <c r="W54" s="68" t="s">
        <v>151</v>
      </c>
      <c r="X54" s="68"/>
      <c r="Y54" s="68"/>
      <c r="Z54" s="68"/>
    </row>
    <row r="55" spans="1:26" s="59" customFormat="1" ht="12" customHeight="1">
      <c r="A55" s="60" t="s">
        <v>152</v>
      </c>
      <c r="B55" s="61" t="s">
        <v>185</v>
      </c>
      <c r="C55" s="60" t="s">
        <v>186</v>
      </c>
      <c r="D55" s="74">
        <f t="shared" si="14"/>
        <v>1590</v>
      </c>
      <c r="E55" s="74">
        <f t="shared" si="15"/>
        <v>465</v>
      </c>
      <c r="F55" s="94">
        <f t="shared" si="9"/>
        <v>29.245283018867923</v>
      </c>
      <c r="G55" s="74">
        <v>431</v>
      </c>
      <c r="H55" s="74">
        <v>34</v>
      </c>
      <c r="I55" s="74">
        <f t="shared" si="16"/>
        <v>1125</v>
      </c>
      <c r="J55" s="94">
        <f t="shared" si="10"/>
        <v>70.75471698113208</v>
      </c>
      <c r="K55" s="74">
        <v>769</v>
      </c>
      <c r="L55" s="94">
        <f t="shared" si="11"/>
        <v>48.36477987421384</v>
      </c>
      <c r="M55" s="74">
        <v>0</v>
      </c>
      <c r="N55" s="94">
        <f t="shared" si="12"/>
        <v>0</v>
      </c>
      <c r="O55" s="74">
        <v>356</v>
      </c>
      <c r="P55" s="74">
        <v>356</v>
      </c>
      <c r="Q55" s="94">
        <f t="shared" si="13"/>
        <v>22.38993710691824</v>
      </c>
      <c r="R55" s="74">
        <v>25</v>
      </c>
      <c r="S55" s="68" t="s">
        <v>151</v>
      </c>
      <c r="T55" s="68"/>
      <c r="U55" s="68"/>
      <c r="V55" s="68"/>
      <c r="W55" s="68" t="s">
        <v>151</v>
      </c>
      <c r="X55" s="68"/>
      <c r="Y55" s="68"/>
      <c r="Z55" s="68"/>
    </row>
    <row r="56" spans="1:26" s="59" customFormat="1" ht="12" customHeight="1">
      <c r="A56" s="60" t="s">
        <v>152</v>
      </c>
      <c r="B56" s="61" t="s">
        <v>187</v>
      </c>
      <c r="C56" s="60" t="s">
        <v>188</v>
      </c>
      <c r="D56" s="74">
        <f t="shared" si="14"/>
        <v>1839</v>
      </c>
      <c r="E56" s="74">
        <f t="shared" si="15"/>
        <v>665</v>
      </c>
      <c r="F56" s="94">
        <f t="shared" si="9"/>
        <v>36.16095704187058</v>
      </c>
      <c r="G56" s="74">
        <v>612</v>
      </c>
      <c r="H56" s="74">
        <v>53</v>
      </c>
      <c r="I56" s="74">
        <f t="shared" si="16"/>
        <v>1174</v>
      </c>
      <c r="J56" s="94">
        <f t="shared" si="10"/>
        <v>63.83904295812942</v>
      </c>
      <c r="K56" s="74">
        <v>0</v>
      </c>
      <c r="L56" s="94">
        <f t="shared" si="11"/>
        <v>0</v>
      </c>
      <c r="M56" s="74">
        <v>0</v>
      </c>
      <c r="N56" s="94">
        <f t="shared" si="12"/>
        <v>0</v>
      </c>
      <c r="O56" s="74">
        <v>1174</v>
      </c>
      <c r="P56" s="74">
        <v>1171</v>
      </c>
      <c r="Q56" s="94">
        <f t="shared" si="13"/>
        <v>63.83904295812942</v>
      </c>
      <c r="R56" s="74">
        <v>35</v>
      </c>
      <c r="S56" s="68" t="s">
        <v>151</v>
      </c>
      <c r="T56" s="68"/>
      <c r="U56" s="68"/>
      <c r="V56" s="68"/>
      <c r="W56" s="68" t="s">
        <v>151</v>
      </c>
      <c r="X56" s="68"/>
      <c r="Y56" s="68"/>
      <c r="Z56" s="68"/>
    </row>
    <row r="57" spans="1:26" s="59" customFormat="1" ht="12" customHeight="1">
      <c r="A57" s="60" t="s">
        <v>152</v>
      </c>
      <c r="B57" s="61" t="s">
        <v>189</v>
      </c>
      <c r="C57" s="60" t="s">
        <v>190</v>
      </c>
      <c r="D57" s="74">
        <f t="shared" si="14"/>
        <v>6805</v>
      </c>
      <c r="E57" s="74">
        <f t="shared" si="15"/>
        <v>538</v>
      </c>
      <c r="F57" s="94">
        <f t="shared" si="9"/>
        <v>7.905951506245408</v>
      </c>
      <c r="G57" s="74">
        <v>538</v>
      </c>
      <c r="H57" s="74">
        <v>0</v>
      </c>
      <c r="I57" s="74">
        <f t="shared" si="16"/>
        <v>6267</v>
      </c>
      <c r="J57" s="94">
        <f t="shared" si="10"/>
        <v>92.09404849375458</v>
      </c>
      <c r="K57" s="74">
        <v>3334</v>
      </c>
      <c r="L57" s="94">
        <f t="shared" si="11"/>
        <v>48.99338721528288</v>
      </c>
      <c r="M57" s="74">
        <v>225</v>
      </c>
      <c r="N57" s="94">
        <f t="shared" si="12"/>
        <v>3.306392358559882</v>
      </c>
      <c r="O57" s="74">
        <v>2708</v>
      </c>
      <c r="P57" s="74">
        <v>2708</v>
      </c>
      <c r="Q57" s="94">
        <f t="shared" si="13"/>
        <v>39.79426891991183</v>
      </c>
      <c r="R57" s="74">
        <v>80</v>
      </c>
      <c r="S57" s="68"/>
      <c r="T57" s="68"/>
      <c r="U57" s="68" t="s">
        <v>151</v>
      </c>
      <c r="V57" s="68"/>
      <c r="W57" s="68" t="s">
        <v>151</v>
      </c>
      <c r="X57" s="68"/>
      <c r="Y57" s="68"/>
      <c r="Z57" s="68"/>
    </row>
    <row r="58" spans="1:26" s="59" customFormat="1" ht="12" customHeight="1">
      <c r="A58" s="60" t="s">
        <v>152</v>
      </c>
      <c r="B58" s="61" t="s">
        <v>191</v>
      </c>
      <c r="C58" s="60" t="s">
        <v>192</v>
      </c>
      <c r="D58" s="74">
        <f t="shared" si="14"/>
        <v>6954</v>
      </c>
      <c r="E58" s="74">
        <f t="shared" si="15"/>
        <v>164</v>
      </c>
      <c r="F58" s="94">
        <f t="shared" si="9"/>
        <v>2.358354903652574</v>
      </c>
      <c r="G58" s="74">
        <v>139</v>
      </c>
      <c r="H58" s="74">
        <v>25</v>
      </c>
      <c r="I58" s="74">
        <f t="shared" si="16"/>
        <v>6790</v>
      </c>
      <c r="J58" s="94">
        <f t="shared" si="10"/>
        <v>97.64164509634743</v>
      </c>
      <c r="K58" s="74">
        <v>3343</v>
      </c>
      <c r="L58" s="94">
        <f t="shared" si="11"/>
        <v>48.07305148116192</v>
      </c>
      <c r="M58" s="74">
        <v>0</v>
      </c>
      <c r="N58" s="94">
        <f t="shared" si="12"/>
        <v>0</v>
      </c>
      <c r="O58" s="74">
        <v>3447</v>
      </c>
      <c r="P58" s="74">
        <v>1279</v>
      </c>
      <c r="Q58" s="94">
        <f t="shared" si="13"/>
        <v>49.5685936151855</v>
      </c>
      <c r="R58" s="74">
        <v>108</v>
      </c>
      <c r="S58" s="68"/>
      <c r="T58" s="68"/>
      <c r="U58" s="68" t="s">
        <v>151</v>
      </c>
      <c r="V58" s="68"/>
      <c r="W58" s="68"/>
      <c r="X58" s="68"/>
      <c r="Y58" s="68" t="s">
        <v>151</v>
      </c>
      <c r="Z58" s="68"/>
    </row>
    <row r="59" spans="1:26" s="59" customFormat="1" ht="12" customHeight="1">
      <c r="A59" s="60" t="s">
        <v>152</v>
      </c>
      <c r="B59" s="61" t="s">
        <v>193</v>
      </c>
      <c r="C59" s="60" t="s">
        <v>194</v>
      </c>
      <c r="D59" s="74">
        <f t="shared" si="14"/>
        <v>1179</v>
      </c>
      <c r="E59" s="74">
        <f t="shared" si="15"/>
        <v>657</v>
      </c>
      <c r="F59" s="94">
        <f t="shared" si="9"/>
        <v>55.72519083969466</v>
      </c>
      <c r="G59" s="74">
        <v>657</v>
      </c>
      <c r="H59" s="74">
        <v>0</v>
      </c>
      <c r="I59" s="74">
        <f t="shared" si="16"/>
        <v>522</v>
      </c>
      <c r="J59" s="94">
        <f t="shared" si="10"/>
        <v>44.274809160305345</v>
      </c>
      <c r="K59" s="74">
        <v>0</v>
      </c>
      <c r="L59" s="94">
        <f t="shared" si="11"/>
        <v>0</v>
      </c>
      <c r="M59" s="74">
        <v>0</v>
      </c>
      <c r="N59" s="94">
        <f t="shared" si="12"/>
        <v>0</v>
      </c>
      <c r="O59" s="74">
        <v>522</v>
      </c>
      <c r="P59" s="74">
        <v>522</v>
      </c>
      <c r="Q59" s="94">
        <f t="shared" si="13"/>
        <v>44.274809160305345</v>
      </c>
      <c r="R59" s="74">
        <v>8</v>
      </c>
      <c r="S59" s="68" t="s">
        <v>90</v>
      </c>
      <c r="T59" s="68"/>
      <c r="U59" s="68"/>
      <c r="V59" s="68"/>
      <c r="W59" s="68" t="s">
        <v>90</v>
      </c>
      <c r="X59" s="68"/>
      <c r="Y59" s="68"/>
      <c r="Z59" s="68"/>
    </row>
    <row r="60" spans="1:26" s="59" customFormat="1" ht="12" customHeight="1">
      <c r="A60" s="60" t="s">
        <v>85</v>
      </c>
      <c r="B60" s="61" t="s">
        <v>195</v>
      </c>
      <c r="C60" s="60" t="s">
        <v>196</v>
      </c>
      <c r="D60" s="74">
        <f t="shared" si="14"/>
        <v>5223</v>
      </c>
      <c r="E60" s="74">
        <f t="shared" si="15"/>
        <v>1925</v>
      </c>
      <c r="F60" s="94">
        <f t="shared" si="9"/>
        <v>36.85621290446104</v>
      </c>
      <c r="G60" s="74">
        <v>1925</v>
      </c>
      <c r="H60" s="74">
        <v>0</v>
      </c>
      <c r="I60" s="74">
        <f t="shared" si="16"/>
        <v>3298</v>
      </c>
      <c r="J60" s="94">
        <f t="shared" si="10"/>
        <v>63.14378709553896</v>
      </c>
      <c r="K60" s="74">
        <v>2459</v>
      </c>
      <c r="L60" s="94">
        <f t="shared" si="11"/>
        <v>47.08022209458166</v>
      </c>
      <c r="M60" s="74">
        <v>0</v>
      </c>
      <c r="N60" s="94">
        <f t="shared" si="12"/>
        <v>0</v>
      </c>
      <c r="O60" s="74">
        <v>839</v>
      </c>
      <c r="P60" s="74">
        <v>774</v>
      </c>
      <c r="Q60" s="94">
        <f t="shared" si="13"/>
        <v>16.063565000957304</v>
      </c>
      <c r="R60" s="74">
        <v>71</v>
      </c>
      <c r="S60" s="68" t="s">
        <v>90</v>
      </c>
      <c r="T60" s="68"/>
      <c r="U60" s="68"/>
      <c r="V60" s="68"/>
      <c r="W60" s="68" t="s">
        <v>90</v>
      </c>
      <c r="X60" s="68"/>
      <c r="Y60" s="68"/>
      <c r="Z60" s="68"/>
    </row>
    <row r="61" spans="1:26" s="59" customFormat="1" ht="12" customHeight="1">
      <c r="A61" s="60" t="s">
        <v>85</v>
      </c>
      <c r="B61" s="61" t="s">
        <v>197</v>
      </c>
      <c r="C61" s="60" t="s">
        <v>198</v>
      </c>
      <c r="D61" s="74">
        <f t="shared" si="14"/>
        <v>4764</v>
      </c>
      <c r="E61" s="74">
        <f t="shared" si="15"/>
        <v>1231</v>
      </c>
      <c r="F61" s="94">
        <f t="shared" si="9"/>
        <v>25.83963056255248</v>
      </c>
      <c r="G61" s="74">
        <v>1231</v>
      </c>
      <c r="H61" s="74">
        <v>0</v>
      </c>
      <c r="I61" s="74">
        <f t="shared" si="16"/>
        <v>3533</v>
      </c>
      <c r="J61" s="94">
        <f t="shared" si="10"/>
        <v>74.16036943744753</v>
      </c>
      <c r="K61" s="74">
        <v>330</v>
      </c>
      <c r="L61" s="94">
        <f t="shared" si="11"/>
        <v>6.926952141057935</v>
      </c>
      <c r="M61" s="74">
        <v>0</v>
      </c>
      <c r="N61" s="94">
        <f t="shared" si="12"/>
        <v>0</v>
      </c>
      <c r="O61" s="74">
        <v>3203</v>
      </c>
      <c r="P61" s="74">
        <v>3203</v>
      </c>
      <c r="Q61" s="94">
        <f t="shared" si="13"/>
        <v>67.23341729638959</v>
      </c>
      <c r="R61" s="74">
        <v>26</v>
      </c>
      <c r="S61" s="68" t="s">
        <v>90</v>
      </c>
      <c r="T61" s="68"/>
      <c r="U61" s="68"/>
      <c r="V61" s="68"/>
      <c r="W61" s="68" t="s">
        <v>90</v>
      </c>
      <c r="X61" s="68"/>
      <c r="Y61" s="68"/>
      <c r="Z61" s="68"/>
    </row>
    <row r="62" spans="1:26" s="59" customFormat="1" ht="12" customHeight="1">
      <c r="A62" s="60" t="s">
        <v>85</v>
      </c>
      <c r="B62" s="61" t="s">
        <v>199</v>
      </c>
      <c r="C62" s="60" t="s">
        <v>200</v>
      </c>
      <c r="D62" s="74">
        <f t="shared" si="14"/>
        <v>3221</v>
      </c>
      <c r="E62" s="74">
        <f t="shared" si="15"/>
        <v>508</v>
      </c>
      <c r="F62" s="94">
        <f t="shared" si="9"/>
        <v>15.771499534306116</v>
      </c>
      <c r="G62" s="74">
        <v>508</v>
      </c>
      <c r="H62" s="74">
        <v>0</v>
      </c>
      <c r="I62" s="74">
        <f t="shared" si="16"/>
        <v>2713</v>
      </c>
      <c r="J62" s="94">
        <f t="shared" si="10"/>
        <v>84.22850046569388</v>
      </c>
      <c r="K62" s="74">
        <v>1757</v>
      </c>
      <c r="L62" s="94">
        <f t="shared" si="11"/>
        <v>54.54827693262961</v>
      </c>
      <c r="M62" s="74">
        <v>0</v>
      </c>
      <c r="N62" s="94">
        <f t="shared" si="12"/>
        <v>0</v>
      </c>
      <c r="O62" s="74">
        <v>956</v>
      </c>
      <c r="P62" s="74">
        <v>640</v>
      </c>
      <c r="Q62" s="94">
        <f t="shared" si="13"/>
        <v>29.680223533064265</v>
      </c>
      <c r="R62" s="74">
        <v>36</v>
      </c>
      <c r="S62" s="68" t="s">
        <v>90</v>
      </c>
      <c r="T62" s="68"/>
      <c r="U62" s="68"/>
      <c r="V62" s="68"/>
      <c r="W62" s="68" t="s">
        <v>90</v>
      </c>
      <c r="X62" s="68"/>
      <c r="Y62" s="68"/>
      <c r="Z62" s="68"/>
    </row>
    <row r="63" spans="1:26" s="59" customFormat="1" ht="12" customHeight="1">
      <c r="A63" s="60" t="s">
        <v>85</v>
      </c>
      <c r="B63" s="61" t="s">
        <v>201</v>
      </c>
      <c r="C63" s="60" t="s">
        <v>202</v>
      </c>
      <c r="D63" s="74">
        <f t="shared" si="14"/>
        <v>923</v>
      </c>
      <c r="E63" s="74">
        <f t="shared" si="15"/>
        <v>70</v>
      </c>
      <c r="F63" s="94">
        <f t="shared" si="9"/>
        <v>7.583965330444204</v>
      </c>
      <c r="G63" s="74">
        <v>70</v>
      </c>
      <c r="H63" s="74">
        <v>0</v>
      </c>
      <c r="I63" s="74">
        <f t="shared" si="16"/>
        <v>853</v>
      </c>
      <c r="J63" s="94">
        <f t="shared" si="10"/>
        <v>92.41603466955578</v>
      </c>
      <c r="K63" s="74">
        <v>0</v>
      </c>
      <c r="L63" s="94">
        <f t="shared" si="11"/>
        <v>0</v>
      </c>
      <c r="M63" s="74">
        <v>0</v>
      </c>
      <c r="N63" s="94">
        <f t="shared" si="12"/>
        <v>0</v>
      </c>
      <c r="O63" s="74">
        <v>853</v>
      </c>
      <c r="P63" s="74">
        <v>120</v>
      </c>
      <c r="Q63" s="94">
        <f t="shared" si="13"/>
        <v>92.41603466955578</v>
      </c>
      <c r="R63" s="74">
        <v>10</v>
      </c>
      <c r="S63" s="68" t="s">
        <v>90</v>
      </c>
      <c r="T63" s="68"/>
      <c r="U63" s="68"/>
      <c r="V63" s="68"/>
      <c r="W63" s="68" t="s">
        <v>90</v>
      </c>
      <c r="X63" s="68"/>
      <c r="Y63" s="68"/>
      <c r="Z63" s="68"/>
    </row>
    <row r="64" spans="1:26" s="59" customFormat="1" ht="12" customHeight="1">
      <c r="A64" s="60" t="s">
        <v>85</v>
      </c>
      <c r="B64" s="61" t="s">
        <v>203</v>
      </c>
      <c r="C64" s="60" t="s">
        <v>204</v>
      </c>
      <c r="D64" s="74">
        <f t="shared" si="14"/>
        <v>4256</v>
      </c>
      <c r="E64" s="74">
        <f t="shared" si="15"/>
        <v>930</v>
      </c>
      <c r="F64" s="94">
        <f t="shared" si="9"/>
        <v>21.851503759398497</v>
      </c>
      <c r="G64" s="74">
        <v>930</v>
      </c>
      <c r="H64" s="74">
        <v>0</v>
      </c>
      <c r="I64" s="74">
        <f t="shared" si="16"/>
        <v>3326</v>
      </c>
      <c r="J64" s="94">
        <f t="shared" si="10"/>
        <v>78.1484962406015</v>
      </c>
      <c r="K64" s="74">
        <v>1105</v>
      </c>
      <c r="L64" s="94">
        <f t="shared" si="11"/>
        <v>25.96334586466165</v>
      </c>
      <c r="M64" s="74">
        <v>0</v>
      </c>
      <c r="N64" s="94">
        <f t="shared" si="12"/>
        <v>0</v>
      </c>
      <c r="O64" s="74">
        <v>2221</v>
      </c>
      <c r="P64" s="74">
        <v>2218</v>
      </c>
      <c r="Q64" s="94">
        <f t="shared" si="13"/>
        <v>52.18515037593985</v>
      </c>
      <c r="R64" s="74">
        <v>35</v>
      </c>
      <c r="S64" s="68" t="s">
        <v>90</v>
      </c>
      <c r="T64" s="68"/>
      <c r="U64" s="68"/>
      <c r="V64" s="68"/>
      <c r="W64" s="68" t="s">
        <v>90</v>
      </c>
      <c r="X64" s="68"/>
      <c r="Y64" s="68"/>
      <c r="Z64" s="68"/>
    </row>
    <row r="65" spans="1:26" s="59" customFormat="1" ht="12" customHeight="1">
      <c r="A65" s="60" t="s">
        <v>85</v>
      </c>
      <c r="B65" s="61" t="s">
        <v>205</v>
      </c>
      <c r="C65" s="60" t="s">
        <v>206</v>
      </c>
      <c r="D65" s="74">
        <f t="shared" si="14"/>
        <v>12788</v>
      </c>
      <c r="E65" s="74">
        <f t="shared" si="15"/>
        <v>2851</v>
      </c>
      <c r="F65" s="94">
        <f t="shared" si="9"/>
        <v>22.294338442289646</v>
      </c>
      <c r="G65" s="74">
        <v>2849</v>
      </c>
      <c r="H65" s="74">
        <v>2</v>
      </c>
      <c r="I65" s="74">
        <f t="shared" si="16"/>
        <v>9937</v>
      </c>
      <c r="J65" s="94">
        <f t="shared" si="10"/>
        <v>77.70566155771034</v>
      </c>
      <c r="K65" s="74">
        <v>6959</v>
      </c>
      <c r="L65" s="94">
        <f t="shared" si="11"/>
        <v>54.418204566781355</v>
      </c>
      <c r="M65" s="74">
        <v>0</v>
      </c>
      <c r="N65" s="94">
        <f t="shared" si="12"/>
        <v>0</v>
      </c>
      <c r="O65" s="74">
        <v>2978</v>
      </c>
      <c r="P65" s="74">
        <v>1742</v>
      </c>
      <c r="Q65" s="94">
        <f t="shared" si="13"/>
        <v>23.287456990928995</v>
      </c>
      <c r="R65" s="74">
        <v>153</v>
      </c>
      <c r="S65" s="68" t="s">
        <v>90</v>
      </c>
      <c r="T65" s="68"/>
      <c r="U65" s="68"/>
      <c r="V65" s="68"/>
      <c r="W65" s="68" t="s">
        <v>90</v>
      </c>
      <c r="X65" s="68"/>
      <c r="Y65" s="68"/>
      <c r="Z65" s="68"/>
    </row>
    <row r="66" spans="1:26" s="59" customFormat="1" ht="12" customHeight="1">
      <c r="A66" s="60" t="s">
        <v>85</v>
      </c>
      <c r="B66" s="61" t="s">
        <v>207</v>
      </c>
      <c r="C66" s="60" t="s">
        <v>208</v>
      </c>
      <c r="D66" s="74">
        <f t="shared" si="14"/>
        <v>3062</v>
      </c>
      <c r="E66" s="74">
        <f t="shared" si="15"/>
        <v>602</v>
      </c>
      <c r="F66" s="94">
        <f t="shared" si="9"/>
        <v>19.660352710646638</v>
      </c>
      <c r="G66" s="74">
        <v>602</v>
      </c>
      <c r="H66" s="74"/>
      <c r="I66" s="74">
        <f t="shared" si="16"/>
        <v>2460</v>
      </c>
      <c r="J66" s="94">
        <f t="shared" si="10"/>
        <v>80.33964728935337</v>
      </c>
      <c r="K66" s="74">
        <v>1634</v>
      </c>
      <c r="L66" s="94">
        <f t="shared" si="11"/>
        <v>53.363814500326576</v>
      </c>
      <c r="M66" s="74">
        <v>0</v>
      </c>
      <c r="N66" s="94">
        <f t="shared" si="12"/>
        <v>0</v>
      </c>
      <c r="O66" s="74">
        <v>826</v>
      </c>
      <c r="P66" s="74">
        <v>323</v>
      </c>
      <c r="Q66" s="94">
        <f t="shared" si="13"/>
        <v>26.975832789026782</v>
      </c>
      <c r="R66" s="74">
        <v>30</v>
      </c>
      <c r="S66" s="68" t="s">
        <v>90</v>
      </c>
      <c r="T66" s="68"/>
      <c r="U66" s="68"/>
      <c r="V66" s="68"/>
      <c r="W66" s="68" t="s">
        <v>90</v>
      </c>
      <c r="X66" s="68"/>
      <c r="Y66" s="68"/>
      <c r="Z66" s="68"/>
    </row>
    <row r="67" spans="1:26" s="59" customFormat="1" ht="12" customHeight="1">
      <c r="A67" s="60" t="s">
        <v>85</v>
      </c>
      <c r="B67" s="61" t="s">
        <v>209</v>
      </c>
      <c r="C67" s="60" t="s">
        <v>210</v>
      </c>
      <c r="D67" s="74">
        <f t="shared" si="14"/>
        <v>2000</v>
      </c>
      <c r="E67" s="74">
        <f t="shared" si="15"/>
        <v>439</v>
      </c>
      <c r="F67" s="94">
        <f t="shared" si="9"/>
        <v>21.95</v>
      </c>
      <c r="G67" s="74">
        <v>439</v>
      </c>
      <c r="H67" s="74">
        <v>0</v>
      </c>
      <c r="I67" s="74">
        <f t="shared" si="16"/>
        <v>1561</v>
      </c>
      <c r="J67" s="94">
        <f t="shared" si="10"/>
        <v>78.05</v>
      </c>
      <c r="K67" s="74">
        <v>0</v>
      </c>
      <c r="L67" s="94">
        <f t="shared" si="11"/>
        <v>0</v>
      </c>
      <c r="M67" s="74">
        <v>0</v>
      </c>
      <c r="N67" s="94">
        <f t="shared" si="12"/>
        <v>0</v>
      </c>
      <c r="O67" s="74">
        <v>1561</v>
      </c>
      <c r="P67" s="74">
        <v>1546</v>
      </c>
      <c r="Q67" s="94">
        <f t="shared" si="13"/>
        <v>78.05</v>
      </c>
      <c r="R67" s="74">
        <v>19</v>
      </c>
      <c r="S67" s="68"/>
      <c r="T67" s="68"/>
      <c r="U67" s="68"/>
      <c r="V67" s="68" t="s">
        <v>90</v>
      </c>
      <c r="W67" s="68"/>
      <c r="X67" s="68" t="s">
        <v>90</v>
      </c>
      <c r="Y67" s="68"/>
      <c r="Z67" s="68"/>
    </row>
    <row r="68" spans="1:26" s="59" customFormat="1" ht="12" customHeight="1">
      <c r="A68" s="60" t="s">
        <v>85</v>
      </c>
      <c r="B68" s="61" t="s">
        <v>211</v>
      </c>
      <c r="C68" s="60" t="s">
        <v>212</v>
      </c>
      <c r="D68" s="74">
        <f t="shared" si="14"/>
        <v>8752</v>
      </c>
      <c r="E68" s="74">
        <f t="shared" si="15"/>
        <v>323</v>
      </c>
      <c r="F68" s="94">
        <f t="shared" si="9"/>
        <v>3.6905850091407677</v>
      </c>
      <c r="G68" s="74">
        <v>323</v>
      </c>
      <c r="H68" s="74">
        <v>0</v>
      </c>
      <c r="I68" s="74">
        <f t="shared" si="16"/>
        <v>8429</v>
      </c>
      <c r="J68" s="94">
        <f t="shared" si="10"/>
        <v>96.30941499085924</v>
      </c>
      <c r="K68" s="74">
        <v>8285</v>
      </c>
      <c r="L68" s="94">
        <f t="shared" si="11"/>
        <v>94.66407678244973</v>
      </c>
      <c r="M68" s="74">
        <v>0</v>
      </c>
      <c r="N68" s="94">
        <f t="shared" si="12"/>
        <v>0</v>
      </c>
      <c r="O68" s="74">
        <v>144</v>
      </c>
      <c r="P68" s="74">
        <v>106</v>
      </c>
      <c r="Q68" s="94">
        <f t="shared" si="13"/>
        <v>1.6453382084095063</v>
      </c>
      <c r="R68" s="74">
        <v>68</v>
      </c>
      <c r="S68" s="68" t="s">
        <v>90</v>
      </c>
      <c r="T68" s="68"/>
      <c r="U68" s="68"/>
      <c r="V68" s="68"/>
      <c r="W68" s="68" t="s">
        <v>90</v>
      </c>
      <c r="X68" s="68"/>
      <c r="Y68" s="68"/>
      <c r="Z68" s="68"/>
    </row>
    <row r="69" spans="1:26" s="59" customFormat="1" ht="12" customHeight="1">
      <c r="A69" s="60" t="s">
        <v>85</v>
      </c>
      <c r="B69" s="61" t="s">
        <v>213</v>
      </c>
      <c r="C69" s="60" t="s">
        <v>214</v>
      </c>
      <c r="D69" s="74">
        <f t="shared" si="14"/>
        <v>4852</v>
      </c>
      <c r="E69" s="74">
        <f t="shared" si="15"/>
        <v>159</v>
      </c>
      <c r="F69" s="94">
        <f t="shared" si="9"/>
        <v>3.276999175597692</v>
      </c>
      <c r="G69" s="74">
        <v>159</v>
      </c>
      <c r="H69" s="74">
        <v>0</v>
      </c>
      <c r="I69" s="74">
        <f t="shared" si="16"/>
        <v>4693</v>
      </c>
      <c r="J69" s="94">
        <f t="shared" si="10"/>
        <v>96.7230008244023</v>
      </c>
      <c r="K69" s="74">
        <v>4645</v>
      </c>
      <c r="L69" s="94">
        <f t="shared" si="11"/>
        <v>95.73371805441056</v>
      </c>
      <c r="M69" s="74">
        <v>0</v>
      </c>
      <c r="N69" s="94">
        <f t="shared" si="12"/>
        <v>0</v>
      </c>
      <c r="O69" s="74">
        <v>48</v>
      </c>
      <c r="P69" s="74">
        <v>28</v>
      </c>
      <c r="Q69" s="94">
        <f t="shared" si="13"/>
        <v>0.9892827699917559</v>
      </c>
      <c r="R69" s="74">
        <v>33</v>
      </c>
      <c r="S69" s="68" t="s">
        <v>90</v>
      </c>
      <c r="T69" s="68"/>
      <c r="U69" s="68"/>
      <c r="V69" s="68"/>
      <c r="W69" s="68" t="s">
        <v>90</v>
      </c>
      <c r="X69" s="68"/>
      <c r="Y69" s="68"/>
      <c r="Z69" s="68"/>
    </row>
    <row r="70" spans="1:26" s="59" customFormat="1" ht="12" customHeight="1">
      <c r="A70" s="60" t="s">
        <v>85</v>
      </c>
      <c r="B70" s="61" t="s">
        <v>215</v>
      </c>
      <c r="C70" s="60" t="s">
        <v>216</v>
      </c>
      <c r="D70" s="74">
        <f t="shared" si="14"/>
        <v>5308</v>
      </c>
      <c r="E70" s="74">
        <f t="shared" si="15"/>
        <v>649</v>
      </c>
      <c r="F70" s="94">
        <f t="shared" si="9"/>
        <v>12.226827430293897</v>
      </c>
      <c r="G70" s="74">
        <v>649</v>
      </c>
      <c r="H70" s="74">
        <v>0</v>
      </c>
      <c r="I70" s="74">
        <f t="shared" si="16"/>
        <v>4659</v>
      </c>
      <c r="J70" s="94">
        <f t="shared" si="10"/>
        <v>87.7731725697061</v>
      </c>
      <c r="K70" s="74">
        <v>3010</v>
      </c>
      <c r="L70" s="94">
        <f t="shared" si="11"/>
        <v>56.706857573474004</v>
      </c>
      <c r="M70" s="74">
        <v>0</v>
      </c>
      <c r="N70" s="94">
        <f t="shared" si="12"/>
        <v>0</v>
      </c>
      <c r="O70" s="74">
        <v>1649</v>
      </c>
      <c r="P70" s="74">
        <v>1649</v>
      </c>
      <c r="Q70" s="94">
        <f t="shared" si="13"/>
        <v>31.0663149962321</v>
      </c>
      <c r="R70" s="74">
        <v>91</v>
      </c>
      <c r="S70" s="68" t="s">
        <v>90</v>
      </c>
      <c r="T70" s="68"/>
      <c r="U70" s="68"/>
      <c r="V70" s="68"/>
      <c r="W70" s="68" t="s">
        <v>90</v>
      </c>
      <c r="X70" s="68"/>
      <c r="Y70" s="68"/>
      <c r="Z70" s="68"/>
    </row>
    <row r="71" spans="1:26" s="59" customFormat="1" ht="12" customHeight="1">
      <c r="A71" s="60" t="s">
        <v>85</v>
      </c>
      <c r="B71" s="61" t="s">
        <v>217</v>
      </c>
      <c r="C71" s="60" t="s">
        <v>218</v>
      </c>
      <c r="D71" s="74">
        <f t="shared" si="14"/>
        <v>10552</v>
      </c>
      <c r="E71" s="74">
        <f t="shared" si="15"/>
        <v>2874</v>
      </c>
      <c r="F71" s="94">
        <f aca="true" t="shared" si="17" ref="F71:F84">IF(D71&gt;0,E71/D71*100,"-")</f>
        <v>27.236542835481426</v>
      </c>
      <c r="G71" s="74">
        <v>2705</v>
      </c>
      <c r="H71" s="74">
        <v>169</v>
      </c>
      <c r="I71" s="74">
        <f t="shared" si="16"/>
        <v>7678</v>
      </c>
      <c r="J71" s="94">
        <f aca="true" t="shared" si="18" ref="J71:J84">IF($D71&gt;0,I71/$D71*100,"-")</f>
        <v>72.76345716451857</v>
      </c>
      <c r="K71" s="74">
        <v>6758</v>
      </c>
      <c r="L71" s="94">
        <f aca="true" t="shared" si="19" ref="L71:L84">IF($D71&gt;0,K71/$D71*100,"-")</f>
        <v>64.04473085670963</v>
      </c>
      <c r="M71" s="74">
        <v>0</v>
      </c>
      <c r="N71" s="94">
        <f aca="true" t="shared" si="20" ref="N71:N84">IF($D71&gt;0,M71/$D71*100,"-")</f>
        <v>0</v>
      </c>
      <c r="O71" s="74">
        <v>920</v>
      </c>
      <c r="P71" s="74">
        <v>920</v>
      </c>
      <c r="Q71" s="94">
        <f aca="true" t="shared" si="21" ref="Q71:Q84">IF($D71&gt;0,O71/$D71*100,"-")</f>
        <v>8.718726307808947</v>
      </c>
      <c r="R71" s="74">
        <v>79</v>
      </c>
      <c r="S71" s="68" t="s">
        <v>90</v>
      </c>
      <c r="T71" s="68"/>
      <c r="U71" s="68"/>
      <c r="V71" s="68"/>
      <c r="W71" s="68" t="s">
        <v>90</v>
      </c>
      <c r="X71" s="68"/>
      <c r="Y71" s="68"/>
      <c r="Z71" s="68"/>
    </row>
    <row r="72" spans="1:26" s="59" customFormat="1" ht="12" customHeight="1">
      <c r="A72" s="60" t="s">
        <v>85</v>
      </c>
      <c r="B72" s="61" t="s">
        <v>219</v>
      </c>
      <c r="C72" s="60" t="s">
        <v>220</v>
      </c>
      <c r="D72" s="74">
        <f aca="true" t="shared" si="22" ref="D72:D84">+SUM(E72,+I72)</f>
        <v>10097</v>
      </c>
      <c r="E72" s="74">
        <f aca="true" t="shared" si="23" ref="E72:E84">+SUM(G72,+H72)</f>
        <v>991</v>
      </c>
      <c r="F72" s="94">
        <f t="shared" si="17"/>
        <v>9.814796474200257</v>
      </c>
      <c r="G72" s="74">
        <v>991</v>
      </c>
      <c r="H72" s="74">
        <v>0</v>
      </c>
      <c r="I72" s="74">
        <f aca="true" t="shared" si="24" ref="I72:I84">+SUM(K72,+M72,+O72)</f>
        <v>9106</v>
      </c>
      <c r="J72" s="94">
        <f t="shared" si="18"/>
        <v>90.18520352579974</v>
      </c>
      <c r="K72" s="74">
        <v>8723</v>
      </c>
      <c r="L72" s="94">
        <f t="shared" si="19"/>
        <v>86.39199762305635</v>
      </c>
      <c r="M72" s="74">
        <v>0</v>
      </c>
      <c r="N72" s="94">
        <f t="shared" si="20"/>
        <v>0</v>
      </c>
      <c r="O72" s="74">
        <v>383</v>
      </c>
      <c r="P72" s="74">
        <v>128</v>
      </c>
      <c r="Q72" s="94">
        <f t="shared" si="21"/>
        <v>3.7932059027433893</v>
      </c>
      <c r="R72" s="74">
        <v>142</v>
      </c>
      <c r="S72" s="68" t="s">
        <v>151</v>
      </c>
      <c r="T72" s="68"/>
      <c r="U72" s="68"/>
      <c r="V72" s="68"/>
      <c r="W72" s="68" t="s">
        <v>151</v>
      </c>
      <c r="X72" s="68"/>
      <c r="Y72" s="68"/>
      <c r="Z72" s="68"/>
    </row>
    <row r="73" spans="1:26" s="59" customFormat="1" ht="12" customHeight="1">
      <c r="A73" s="60" t="s">
        <v>152</v>
      </c>
      <c r="B73" s="61" t="s">
        <v>221</v>
      </c>
      <c r="C73" s="60" t="s">
        <v>222</v>
      </c>
      <c r="D73" s="74">
        <f t="shared" si="22"/>
        <v>8983</v>
      </c>
      <c r="E73" s="74">
        <f t="shared" si="23"/>
        <v>1206</v>
      </c>
      <c r="F73" s="94">
        <f t="shared" si="17"/>
        <v>13.425359011466103</v>
      </c>
      <c r="G73" s="74">
        <v>1206</v>
      </c>
      <c r="H73" s="74">
        <v>0</v>
      </c>
      <c r="I73" s="74">
        <f t="shared" si="24"/>
        <v>7777</v>
      </c>
      <c r="J73" s="94">
        <f t="shared" si="18"/>
        <v>86.5746409885339</v>
      </c>
      <c r="K73" s="74">
        <v>4963</v>
      </c>
      <c r="L73" s="94">
        <f t="shared" si="19"/>
        <v>55.24880329511299</v>
      </c>
      <c r="M73" s="74">
        <v>0</v>
      </c>
      <c r="N73" s="94">
        <f t="shared" si="20"/>
        <v>0</v>
      </c>
      <c r="O73" s="74">
        <v>2814</v>
      </c>
      <c r="P73" s="74">
        <v>2580</v>
      </c>
      <c r="Q73" s="94">
        <f t="shared" si="21"/>
        <v>31.325837693420905</v>
      </c>
      <c r="R73" s="74">
        <v>219</v>
      </c>
      <c r="S73" s="68" t="s">
        <v>151</v>
      </c>
      <c r="T73" s="68"/>
      <c r="U73" s="68"/>
      <c r="V73" s="68"/>
      <c r="W73" s="68" t="s">
        <v>151</v>
      </c>
      <c r="X73" s="68"/>
      <c r="Y73" s="68"/>
      <c r="Z73" s="68"/>
    </row>
    <row r="74" spans="1:26" s="59" customFormat="1" ht="12" customHeight="1">
      <c r="A74" s="60" t="s">
        <v>152</v>
      </c>
      <c r="B74" s="61" t="s">
        <v>223</v>
      </c>
      <c r="C74" s="60" t="s">
        <v>224</v>
      </c>
      <c r="D74" s="74">
        <f t="shared" si="22"/>
        <v>3312</v>
      </c>
      <c r="E74" s="74">
        <f t="shared" si="23"/>
        <v>1030</v>
      </c>
      <c r="F74" s="94">
        <f t="shared" si="17"/>
        <v>31.09903381642512</v>
      </c>
      <c r="G74" s="74">
        <v>980</v>
      </c>
      <c r="H74" s="74">
        <v>50</v>
      </c>
      <c r="I74" s="74">
        <f t="shared" si="24"/>
        <v>2282</v>
      </c>
      <c r="J74" s="94">
        <f t="shared" si="18"/>
        <v>68.90096618357488</v>
      </c>
      <c r="K74" s="74">
        <v>321</v>
      </c>
      <c r="L74" s="94">
        <f t="shared" si="19"/>
        <v>9.692028985507246</v>
      </c>
      <c r="M74" s="74">
        <v>0</v>
      </c>
      <c r="N74" s="94">
        <f t="shared" si="20"/>
        <v>0</v>
      </c>
      <c r="O74" s="74">
        <v>1961</v>
      </c>
      <c r="P74" s="74">
        <v>1149</v>
      </c>
      <c r="Q74" s="94">
        <f t="shared" si="21"/>
        <v>59.20893719806764</v>
      </c>
      <c r="R74" s="74">
        <v>50</v>
      </c>
      <c r="S74" s="68" t="s">
        <v>151</v>
      </c>
      <c r="T74" s="68"/>
      <c r="U74" s="68"/>
      <c r="V74" s="68"/>
      <c r="W74" s="68" t="s">
        <v>151</v>
      </c>
      <c r="X74" s="68"/>
      <c r="Y74" s="68"/>
      <c r="Z74" s="68"/>
    </row>
    <row r="75" spans="1:26" s="59" customFormat="1" ht="12" customHeight="1">
      <c r="A75" s="60" t="s">
        <v>152</v>
      </c>
      <c r="B75" s="61" t="s">
        <v>225</v>
      </c>
      <c r="C75" s="60" t="s">
        <v>226</v>
      </c>
      <c r="D75" s="74">
        <f t="shared" si="22"/>
        <v>15950</v>
      </c>
      <c r="E75" s="74">
        <f t="shared" si="23"/>
        <v>5854</v>
      </c>
      <c r="F75" s="94">
        <f t="shared" si="17"/>
        <v>36.70219435736677</v>
      </c>
      <c r="G75" s="74">
        <v>5854</v>
      </c>
      <c r="H75" s="74">
        <v>0</v>
      </c>
      <c r="I75" s="74">
        <f t="shared" si="24"/>
        <v>10096</v>
      </c>
      <c r="J75" s="94">
        <f t="shared" si="18"/>
        <v>63.29780564263323</v>
      </c>
      <c r="K75" s="74">
        <v>6799</v>
      </c>
      <c r="L75" s="94">
        <f t="shared" si="19"/>
        <v>42.626959247648905</v>
      </c>
      <c r="M75" s="74">
        <v>0</v>
      </c>
      <c r="N75" s="94">
        <f t="shared" si="20"/>
        <v>0</v>
      </c>
      <c r="O75" s="74">
        <v>3297</v>
      </c>
      <c r="P75" s="74">
        <v>2900</v>
      </c>
      <c r="Q75" s="94">
        <f t="shared" si="21"/>
        <v>20.670846394984327</v>
      </c>
      <c r="R75" s="74">
        <v>344</v>
      </c>
      <c r="S75" s="68" t="s">
        <v>151</v>
      </c>
      <c r="T75" s="68"/>
      <c r="U75" s="68"/>
      <c r="V75" s="68"/>
      <c r="W75" s="68" t="s">
        <v>151</v>
      </c>
      <c r="X75" s="68"/>
      <c r="Y75" s="68"/>
      <c r="Z75" s="68"/>
    </row>
    <row r="76" spans="1:26" s="59" customFormat="1" ht="12" customHeight="1">
      <c r="A76" s="60" t="s">
        <v>152</v>
      </c>
      <c r="B76" s="61" t="s">
        <v>227</v>
      </c>
      <c r="C76" s="60" t="s">
        <v>228</v>
      </c>
      <c r="D76" s="74">
        <f t="shared" si="22"/>
        <v>11426</v>
      </c>
      <c r="E76" s="74">
        <f t="shared" si="23"/>
        <v>549</v>
      </c>
      <c r="F76" s="94">
        <f t="shared" si="17"/>
        <v>4.804831086994573</v>
      </c>
      <c r="G76" s="74">
        <v>549</v>
      </c>
      <c r="H76" s="74">
        <v>0</v>
      </c>
      <c r="I76" s="74">
        <f t="shared" si="24"/>
        <v>10877</v>
      </c>
      <c r="J76" s="94">
        <f t="shared" si="18"/>
        <v>95.19516891300542</v>
      </c>
      <c r="K76" s="74">
        <v>8625</v>
      </c>
      <c r="L76" s="94">
        <f t="shared" si="19"/>
        <v>75.4857342902153</v>
      </c>
      <c r="M76" s="74">
        <v>0</v>
      </c>
      <c r="N76" s="94">
        <f t="shared" si="20"/>
        <v>0</v>
      </c>
      <c r="O76" s="74">
        <v>2252</v>
      </c>
      <c r="P76" s="74">
        <v>2208</v>
      </c>
      <c r="Q76" s="94">
        <f t="shared" si="21"/>
        <v>19.709434622790127</v>
      </c>
      <c r="R76" s="74">
        <v>54</v>
      </c>
      <c r="S76" s="68"/>
      <c r="T76" s="68"/>
      <c r="U76" s="68"/>
      <c r="V76" s="68" t="s">
        <v>151</v>
      </c>
      <c r="W76" s="68"/>
      <c r="X76" s="68"/>
      <c r="Y76" s="68"/>
      <c r="Z76" s="68" t="s">
        <v>151</v>
      </c>
    </row>
    <row r="77" spans="1:26" s="59" customFormat="1" ht="12" customHeight="1">
      <c r="A77" s="60" t="s">
        <v>152</v>
      </c>
      <c r="B77" s="61" t="s">
        <v>229</v>
      </c>
      <c r="C77" s="60" t="s">
        <v>230</v>
      </c>
      <c r="D77" s="74">
        <f t="shared" si="22"/>
        <v>7563</v>
      </c>
      <c r="E77" s="74">
        <f t="shared" si="23"/>
        <v>651</v>
      </c>
      <c r="F77" s="94">
        <f t="shared" si="17"/>
        <v>8.607695358984529</v>
      </c>
      <c r="G77" s="74">
        <v>651</v>
      </c>
      <c r="H77" s="74">
        <v>0</v>
      </c>
      <c r="I77" s="74">
        <f t="shared" si="24"/>
        <v>6912</v>
      </c>
      <c r="J77" s="94">
        <f t="shared" si="18"/>
        <v>91.39230464101547</v>
      </c>
      <c r="K77" s="74">
        <v>3185</v>
      </c>
      <c r="L77" s="94">
        <f t="shared" si="19"/>
        <v>42.11291815417162</v>
      </c>
      <c r="M77" s="74">
        <v>3540</v>
      </c>
      <c r="N77" s="94">
        <f t="shared" si="20"/>
        <v>46.80682268940897</v>
      </c>
      <c r="O77" s="74">
        <v>187</v>
      </c>
      <c r="P77" s="74">
        <v>143</v>
      </c>
      <c r="Q77" s="94">
        <f t="shared" si="21"/>
        <v>2.4725637974348804</v>
      </c>
      <c r="R77" s="74">
        <v>32</v>
      </c>
      <c r="S77" s="68" t="s">
        <v>151</v>
      </c>
      <c r="T77" s="68"/>
      <c r="U77" s="68"/>
      <c r="V77" s="68"/>
      <c r="W77" s="68" t="s">
        <v>151</v>
      </c>
      <c r="X77" s="68"/>
      <c r="Y77" s="68"/>
      <c r="Z77" s="68"/>
    </row>
    <row r="78" spans="1:26" s="59" customFormat="1" ht="12" customHeight="1">
      <c r="A78" s="60" t="s">
        <v>152</v>
      </c>
      <c r="B78" s="61" t="s">
        <v>231</v>
      </c>
      <c r="C78" s="60" t="s">
        <v>232</v>
      </c>
      <c r="D78" s="74">
        <f t="shared" si="22"/>
        <v>13710</v>
      </c>
      <c r="E78" s="74">
        <f t="shared" si="23"/>
        <v>2033</v>
      </c>
      <c r="F78" s="94">
        <f t="shared" si="17"/>
        <v>14.828592268417214</v>
      </c>
      <c r="G78" s="74">
        <v>2033</v>
      </c>
      <c r="H78" s="74">
        <v>0</v>
      </c>
      <c r="I78" s="74">
        <f t="shared" si="24"/>
        <v>11677</v>
      </c>
      <c r="J78" s="94">
        <f t="shared" si="18"/>
        <v>85.17140773158278</v>
      </c>
      <c r="K78" s="74">
        <v>10320</v>
      </c>
      <c r="L78" s="94">
        <f t="shared" si="19"/>
        <v>75.27352297592998</v>
      </c>
      <c r="M78" s="74">
        <v>0</v>
      </c>
      <c r="N78" s="94">
        <f t="shared" si="20"/>
        <v>0</v>
      </c>
      <c r="O78" s="74">
        <v>1357</v>
      </c>
      <c r="P78" s="74">
        <v>1082</v>
      </c>
      <c r="Q78" s="94">
        <f t="shared" si="21"/>
        <v>9.897884755652807</v>
      </c>
      <c r="R78" s="74">
        <v>109</v>
      </c>
      <c r="S78" s="68" t="s">
        <v>151</v>
      </c>
      <c r="T78" s="68"/>
      <c r="U78" s="68"/>
      <c r="V78" s="68"/>
      <c r="W78" s="68" t="s">
        <v>151</v>
      </c>
      <c r="X78" s="68"/>
      <c r="Y78" s="68"/>
      <c r="Z78" s="68"/>
    </row>
    <row r="79" spans="1:26" s="59" customFormat="1" ht="12" customHeight="1">
      <c r="A79" s="60" t="s">
        <v>152</v>
      </c>
      <c r="B79" s="61" t="s">
        <v>233</v>
      </c>
      <c r="C79" s="60" t="s">
        <v>234</v>
      </c>
      <c r="D79" s="74">
        <f t="shared" si="22"/>
        <v>5165</v>
      </c>
      <c r="E79" s="74">
        <f t="shared" si="23"/>
        <v>623</v>
      </c>
      <c r="F79" s="94">
        <f t="shared" si="17"/>
        <v>12.061955469506293</v>
      </c>
      <c r="G79" s="74">
        <v>623</v>
      </c>
      <c r="H79" s="74">
        <v>0</v>
      </c>
      <c r="I79" s="74">
        <f t="shared" si="24"/>
        <v>4542</v>
      </c>
      <c r="J79" s="94">
        <f t="shared" si="18"/>
        <v>87.93804453049371</v>
      </c>
      <c r="K79" s="74">
        <v>4347</v>
      </c>
      <c r="L79" s="94">
        <f t="shared" si="19"/>
        <v>84.16263310745403</v>
      </c>
      <c r="M79" s="74">
        <v>0</v>
      </c>
      <c r="N79" s="94">
        <f t="shared" si="20"/>
        <v>0</v>
      </c>
      <c r="O79" s="74">
        <v>195</v>
      </c>
      <c r="P79" s="74">
        <v>170</v>
      </c>
      <c r="Q79" s="94">
        <f t="shared" si="21"/>
        <v>3.77541142303969</v>
      </c>
      <c r="R79" s="74">
        <v>44</v>
      </c>
      <c r="S79" s="68" t="s">
        <v>151</v>
      </c>
      <c r="T79" s="68"/>
      <c r="U79" s="68"/>
      <c r="V79" s="68"/>
      <c r="W79" s="68" t="s">
        <v>151</v>
      </c>
      <c r="X79" s="68"/>
      <c r="Y79" s="68"/>
      <c r="Z79" s="68"/>
    </row>
    <row r="80" spans="1:26" s="59" customFormat="1" ht="12" customHeight="1">
      <c r="A80" s="60" t="s">
        <v>152</v>
      </c>
      <c r="B80" s="61" t="s">
        <v>235</v>
      </c>
      <c r="C80" s="60" t="s">
        <v>236</v>
      </c>
      <c r="D80" s="74">
        <f t="shared" si="22"/>
        <v>3982</v>
      </c>
      <c r="E80" s="74">
        <f t="shared" si="23"/>
        <v>48</v>
      </c>
      <c r="F80" s="94">
        <f t="shared" si="17"/>
        <v>1.2054244098442994</v>
      </c>
      <c r="G80" s="74">
        <v>48</v>
      </c>
      <c r="H80" s="74">
        <v>0</v>
      </c>
      <c r="I80" s="74">
        <f t="shared" si="24"/>
        <v>3934</v>
      </c>
      <c r="J80" s="94">
        <f t="shared" si="18"/>
        <v>98.7945755901557</v>
      </c>
      <c r="K80" s="74">
        <v>2970</v>
      </c>
      <c r="L80" s="94">
        <f t="shared" si="19"/>
        <v>74.58563535911603</v>
      </c>
      <c r="M80" s="74">
        <v>0</v>
      </c>
      <c r="N80" s="94">
        <f t="shared" si="20"/>
        <v>0</v>
      </c>
      <c r="O80" s="74">
        <v>964</v>
      </c>
      <c r="P80" s="74">
        <v>964</v>
      </c>
      <c r="Q80" s="94">
        <f t="shared" si="21"/>
        <v>24.208940231039676</v>
      </c>
      <c r="R80" s="74">
        <v>12</v>
      </c>
      <c r="S80" s="68" t="s">
        <v>151</v>
      </c>
      <c r="T80" s="68"/>
      <c r="U80" s="68"/>
      <c r="V80" s="68"/>
      <c r="W80" s="68" t="s">
        <v>151</v>
      </c>
      <c r="X80" s="68"/>
      <c r="Y80" s="68"/>
      <c r="Z80" s="68"/>
    </row>
    <row r="81" spans="1:26" s="59" customFormat="1" ht="12" customHeight="1">
      <c r="A81" s="60" t="s">
        <v>152</v>
      </c>
      <c r="B81" s="61" t="s">
        <v>237</v>
      </c>
      <c r="C81" s="60" t="s">
        <v>238</v>
      </c>
      <c r="D81" s="74">
        <f t="shared" si="22"/>
        <v>9440</v>
      </c>
      <c r="E81" s="74">
        <f t="shared" si="23"/>
        <v>3271</v>
      </c>
      <c r="F81" s="94">
        <f t="shared" si="17"/>
        <v>34.650423728813564</v>
      </c>
      <c r="G81" s="74">
        <v>3271</v>
      </c>
      <c r="H81" s="74">
        <v>0</v>
      </c>
      <c r="I81" s="74">
        <f t="shared" si="24"/>
        <v>6169</v>
      </c>
      <c r="J81" s="94">
        <f t="shared" si="18"/>
        <v>65.34957627118644</v>
      </c>
      <c r="K81" s="74">
        <v>2088</v>
      </c>
      <c r="L81" s="94">
        <f t="shared" si="19"/>
        <v>22.118644067796613</v>
      </c>
      <c r="M81" s="74">
        <v>0</v>
      </c>
      <c r="N81" s="94">
        <f t="shared" si="20"/>
        <v>0</v>
      </c>
      <c r="O81" s="74">
        <v>4081</v>
      </c>
      <c r="P81" s="74">
        <v>2051</v>
      </c>
      <c r="Q81" s="94">
        <f t="shared" si="21"/>
        <v>43.230932203389834</v>
      </c>
      <c r="R81" s="74">
        <v>76</v>
      </c>
      <c r="S81" s="68" t="s">
        <v>151</v>
      </c>
      <c r="T81" s="68"/>
      <c r="U81" s="68"/>
      <c r="V81" s="68"/>
      <c r="W81" s="68" t="s">
        <v>151</v>
      </c>
      <c r="X81" s="68"/>
      <c r="Y81" s="68"/>
      <c r="Z81" s="68"/>
    </row>
    <row r="82" spans="1:26" s="59" customFormat="1" ht="12" customHeight="1">
      <c r="A82" s="60" t="s">
        <v>152</v>
      </c>
      <c r="B82" s="61" t="s">
        <v>239</v>
      </c>
      <c r="C82" s="60" t="s">
        <v>240</v>
      </c>
      <c r="D82" s="74">
        <f t="shared" si="22"/>
        <v>3006</v>
      </c>
      <c r="E82" s="74">
        <f t="shared" si="23"/>
        <v>710</v>
      </c>
      <c r="F82" s="94">
        <f t="shared" si="17"/>
        <v>23.619427811044577</v>
      </c>
      <c r="G82" s="74">
        <v>710</v>
      </c>
      <c r="H82" s="74">
        <v>0</v>
      </c>
      <c r="I82" s="74">
        <f t="shared" si="24"/>
        <v>2296</v>
      </c>
      <c r="J82" s="94">
        <f t="shared" si="18"/>
        <v>76.38057218895543</v>
      </c>
      <c r="K82" s="74">
        <v>1785</v>
      </c>
      <c r="L82" s="94">
        <f t="shared" si="19"/>
        <v>59.3812375249501</v>
      </c>
      <c r="M82" s="74">
        <v>0</v>
      </c>
      <c r="N82" s="94">
        <f t="shared" si="20"/>
        <v>0</v>
      </c>
      <c r="O82" s="74">
        <v>511</v>
      </c>
      <c r="P82" s="74">
        <v>502</v>
      </c>
      <c r="Q82" s="94">
        <f t="shared" si="21"/>
        <v>16.99933466400532</v>
      </c>
      <c r="R82" s="74">
        <v>11</v>
      </c>
      <c r="S82" s="68" t="s">
        <v>151</v>
      </c>
      <c r="T82" s="68"/>
      <c r="U82" s="68"/>
      <c r="V82" s="68"/>
      <c r="W82" s="68" t="s">
        <v>151</v>
      </c>
      <c r="X82" s="68"/>
      <c r="Y82" s="68"/>
      <c r="Z82" s="68"/>
    </row>
    <row r="83" spans="1:26" s="59" customFormat="1" ht="12" customHeight="1">
      <c r="A83" s="60" t="s">
        <v>152</v>
      </c>
      <c r="B83" s="61" t="s">
        <v>241</v>
      </c>
      <c r="C83" s="60" t="s">
        <v>242</v>
      </c>
      <c r="D83" s="74">
        <f t="shared" si="22"/>
        <v>12271</v>
      </c>
      <c r="E83" s="74">
        <f t="shared" si="23"/>
        <v>1747</v>
      </c>
      <c r="F83" s="94">
        <f t="shared" si="17"/>
        <v>14.236818515198435</v>
      </c>
      <c r="G83" s="74">
        <v>1747</v>
      </c>
      <c r="H83" s="74">
        <v>0</v>
      </c>
      <c r="I83" s="74">
        <f t="shared" si="24"/>
        <v>10524</v>
      </c>
      <c r="J83" s="94">
        <f t="shared" si="18"/>
        <v>85.76318148480156</v>
      </c>
      <c r="K83" s="74">
        <v>3779</v>
      </c>
      <c r="L83" s="94">
        <f t="shared" si="19"/>
        <v>30.796186129899766</v>
      </c>
      <c r="M83" s="74">
        <v>0</v>
      </c>
      <c r="N83" s="94">
        <f t="shared" si="20"/>
        <v>0</v>
      </c>
      <c r="O83" s="74">
        <v>6745</v>
      </c>
      <c r="P83" s="74">
        <v>6701</v>
      </c>
      <c r="Q83" s="94">
        <f t="shared" si="21"/>
        <v>54.966995354901805</v>
      </c>
      <c r="R83" s="74">
        <v>75</v>
      </c>
      <c r="S83" s="68" t="s">
        <v>151</v>
      </c>
      <c r="T83" s="68"/>
      <c r="U83" s="68"/>
      <c r="V83" s="68"/>
      <c r="W83" s="68" t="s">
        <v>151</v>
      </c>
      <c r="X83" s="68"/>
      <c r="Y83" s="68"/>
      <c r="Z83" s="68"/>
    </row>
    <row r="84" spans="1:26" s="59" customFormat="1" ht="12" customHeight="1">
      <c r="A84" s="60" t="s">
        <v>152</v>
      </c>
      <c r="B84" s="61" t="s">
        <v>243</v>
      </c>
      <c r="C84" s="60" t="s">
        <v>244</v>
      </c>
      <c r="D84" s="74">
        <f t="shared" si="22"/>
        <v>2261</v>
      </c>
      <c r="E84" s="74">
        <f t="shared" si="23"/>
        <v>642</v>
      </c>
      <c r="F84" s="94">
        <f t="shared" si="17"/>
        <v>28.394515701017248</v>
      </c>
      <c r="G84" s="74">
        <v>642</v>
      </c>
      <c r="H84" s="74">
        <v>0</v>
      </c>
      <c r="I84" s="74">
        <f t="shared" si="24"/>
        <v>1619</v>
      </c>
      <c r="J84" s="94">
        <f t="shared" si="18"/>
        <v>71.60548429898274</v>
      </c>
      <c r="K84" s="74">
        <v>0</v>
      </c>
      <c r="L84" s="94">
        <f t="shared" si="19"/>
        <v>0</v>
      </c>
      <c r="M84" s="74">
        <v>0</v>
      </c>
      <c r="N84" s="94">
        <f t="shared" si="20"/>
        <v>0</v>
      </c>
      <c r="O84" s="74">
        <v>1619</v>
      </c>
      <c r="P84" s="74">
        <v>1609</v>
      </c>
      <c r="Q84" s="94">
        <f t="shared" si="21"/>
        <v>71.60548429898274</v>
      </c>
      <c r="R84" s="74">
        <v>18</v>
      </c>
      <c r="S84" s="68" t="s">
        <v>151</v>
      </c>
      <c r="T84" s="68"/>
      <c r="U84" s="68"/>
      <c r="V84" s="68"/>
      <c r="W84" s="68" t="s">
        <v>151</v>
      </c>
      <c r="X84" s="68"/>
      <c r="Y84" s="68"/>
      <c r="Z84" s="68"/>
    </row>
  </sheetData>
  <sheetProtection/>
  <mergeCells count="25">
    <mergeCell ref="M4:M5"/>
    <mergeCell ref="N4:N5"/>
    <mergeCell ref="O4:O5"/>
    <mergeCell ref="G4:G5"/>
    <mergeCell ref="V4:V5"/>
    <mergeCell ref="A2:A6"/>
    <mergeCell ref="B2:B6"/>
    <mergeCell ref="C2:C6"/>
    <mergeCell ref="F4:F5"/>
    <mergeCell ref="E4:E5"/>
    <mergeCell ref="U4:U5"/>
    <mergeCell ref="J4:J5"/>
    <mergeCell ref="K4:K5"/>
    <mergeCell ref="I4:I5"/>
    <mergeCell ref="L4:L5"/>
    <mergeCell ref="W2:Z3"/>
    <mergeCell ref="Z4:Z5"/>
    <mergeCell ref="X4:X5"/>
    <mergeCell ref="Y4:Y5"/>
    <mergeCell ref="W4:W5"/>
    <mergeCell ref="H4:H5"/>
    <mergeCell ref="S2:V3"/>
    <mergeCell ref="Q4:Q5"/>
    <mergeCell ref="T4:T5"/>
    <mergeCell ref="S4:S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8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3" customWidth="1"/>
    <col min="2" max="2" width="8.69921875" style="1" customWidth="1"/>
    <col min="3" max="3" width="12.59765625" style="50" customWidth="1"/>
    <col min="4" max="55" width="9" style="75" customWidth="1"/>
    <col min="56" max="16384" width="9" style="50" customWidth="1"/>
  </cols>
  <sheetData>
    <row r="1" spans="1:55" ht="17.25">
      <c r="A1" s="117" t="s">
        <v>245</v>
      </c>
      <c r="B1" s="80"/>
      <c r="C1" s="49"/>
      <c r="D1" s="81"/>
      <c r="E1" s="82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pans="1:55" s="51" customFormat="1" ht="33.75" customHeight="1">
      <c r="A2" s="148" t="s">
        <v>56</v>
      </c>
      <c r="B2" s="144" t="s">
        <v>57</v>
      </c>
      <c r="C2" s="144" t="s">
        <v>58</v>
      </c>
      <c r="D2" s="121" t="s">
        <v>246</v>
      </c>
      <c r="E2" s="83"/>
      <c r="F2" s="83"/>
      <c r="G2" s="83"/>
      <c r="H2" s="83"/>
      <c r="I2" s="83"/>
      <c r="J2" s="83"/>
      <c r="K2" s="83"/>
      <c r="L2" s="83"/>
      <c r="M2" s="84"/>
      <c r="N2" s="121" t="s">
        <v>247</v>
      </c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6"/>
      <c r="AF2" s="150" t="s">
        <v>248</v>
      </c>
      <c r="AG2" s="151"/>
      <c r="AH2" s="151"/>
      <c r="AI2" s="152"/>
      <c r="AJ2" s="150" t="s">
        <v>249</v>
      </c>
      <c r="AK2" s="151"/>
      <c r="AL2" s="151"/>
      <c r="AM2" s="151"/>
      <c r="AN2" s="151"/>
      <c r="AO2" s="151"/>
      <c r="AP2" s="151"/>
      <c r="AQ2" s="151"/>
      <c r="AR2" s="151"/>
      <c r="AS2" s="152"/>
      <c r="AT2" s="147" t="s">
        <v>250</v>
      </c>
      <c r="AU2" s="144"/>
      <c r="AV2" s="144"/>
      <c r="AW2" s="144"/>
      <c r="AX2" s="144"/>
      <c r="AY2" s="144"/>
      <c r="AZ2" s="150" t="s">
        <v>251</v>
      </c>
      <c r="BA2" s="151"/>
      <c r="BB2" s="151"/>
      <c r="BC2" s="152"/>
    </row>
    <row r="3" spans="1:55" s="51" customFormat="1" ht="26.25" customHeight="1">
      <c r="A3" s="145"/>
      <c r="B3" s="145"/>
      <c r="C3" s="145"/>
      <c r="D3" s="87" t="s">
        <v>252</v>
      </c>
      <c r="E3" s="153" t="s">
        <v>253</v>
      </c>
      <c r="F3" s="151"/>
      <c r="G3" s="152"/>
      <c r="H3" s="156" t="s">
        <v>254</v>
      </c>
      <c r="I3" s="157"/>
      <c r="J3" s="158"/>
      <c r="K3" s="153" t="s">
        <v>255</v>
      </c>
      <c r="L3" s="157"/>
      <c r="M3" s="158"/>
      <c r="N3" s="87" t="s">
        <v>252</v>
      </c>
      <c r="O3" s="153" t="s">
        <v>256</v>
      </c>
      <c r="P3" s="154"/>
      <c r="Q3" s="154"/>
      <c r="R3" s="154"/>
      <c r="S3" s="154"/>
      <c r="T3" s="154"/>
      <c r="U3" s="155"/>
      <c r="V3" s="153" t="s">
        <v>257</v>
      </c>
      <c r="W3" s="154"/>
      <c r="X3" s="154"/>
      <c r="Y3" s="154"/>
      <c r="Z3" s="154"/>
      <c r="AA3" s="154"/>
      <c r="AB3" s="155"/>
      <c r="AC3" s="122" t="s">
        <v>258</v>
      </c>
      <c r="AD3" s="85"/>
      <c r="AE3" s="86"/>
      <c r="AF3" s="146" t="s">
        <v>252</v>
      </c>
      <c r="AG3" s="144" t="s">
        <v>260</v>
      </c>
      <c r="AH3" s="144" t="s">
        <v>262</v>
      </c>
      <c r="AI3" s="144" t="s">
        <v>263</v>
      </c>
      <c r="AJ3" s="145" t="s">
        <v>64</v>
      </c>
      <c r="AK3" s="144" t="s">
        <v>265</v>
      </c>
      <c r="AL3" s="144" t="s">
        <v>266</v>
      </c>
      <c r="AM3" s="144" t="s">
        <v>267</v>
      </c>
      <c r="AN3" s="144" t="s">
        <v>262</v>
      </c>
      <c r="AO3" s="144" t="s">
        <v>263</v>
      </c>
      <c r="AP3" s="144" t="s">
        <v>268</v>
      </c>
      <c r="AQ3" s="144" t="s">
        <v>269</v>
      </c>
      <c r="AR3" s="144" t="s">
        <v>270</v>
      </c>
      <c r="AS3" s="144" t="s">
        <v>271</v>
      </c>
      <c r="AT3" s="146" t="s">
        <v>64</v>
      </c>
      <c r="AU3" s="144" t="s">
        <v>265</v>
      </c>
      <c r="AV3" s="144" t="s">
        <v>266</v>
      </c>
      <c r="AW3" s="144" t="s">
        <v>267</v>
      </c>
      <c r="AX3" s="144" t="s">
        <v>262</v>
      </c>
      <c r="AY3" s="144" t="s">
        <v>263</v>
      </c>
      <c r="AZ3" s="146" t="s">
        <v>64</v>
      </c>
      <c r="BA3" s="144" t="s">
        <v>272</v>
      </c>
      <c r="BB3" s="144" t="s">
        <v>262</v>
      </c>
      <c r="BC3" s="144" t="s">
        <v>263</v>
      </c>
    </row>
    <row r="4" spans="1:55" s="51" customFormat="1" ht="26.25" customHeight="1">
      <c r="A4" s="145"/>
      <c r="B4" s="145"/>
      <c r="C4" s="145"/>
      <c r="D4" s="87"/>
      <c r="E4" s="87" t="s">
        <v>64</v>
      </c>
      <c r="F4" s="120" t="s">
        <v>273</v>
      </c>
      <c r="G4" s="120" t="s">
        <v>274</v>
      </c>
      <c r="H4" s="87" t="s">
        <v>64</v>
      </c>
      <c r="I4" s="120" t="s">
        <v>273</v>
      </c>
      <c r="J4" s="120" t="s">
        <v>274</v>
      </c>
      <c r="K4" s="87" t="s">
        <v>64</v>
      </c>
      <c r="L4" s="120" t="s">
        <v>273</v>
      </c>
      <c r="M4" s="120" t="s">
        <v>274</v>
      </c>
      <c r="N4" s="87"/>
      <c r="O4" s="87" t="s">
        <v>64</v>
      </c>
      <c r="P4" s="120" t="s">
        <v>272</v>
      </c>
      <c r="Q4" s="120" t="s">
        <v>262</v>
      </c>
      <c r="R4" s="120" t="s">
        <v>263</v>
      </c>
      <c r="S4" s="120" t="s">
        <v>276</v>
      </c>
      <c r="T4" s="120" t="s">
        <v>278</v>
      </c>
      <c r="U4" s="120" t="s">
        <v>280</v>
      </c>
      <c r="V4" s="87" t="s">
        <v>64</v>
      </c>
      <c r="W4" s="120" t="s">
        <v>272</v>
      </c>
      <c r="X4" s="120" t="s">
        <v>262</v>
      </c>
      <c r="Y4" s="120" t="s">
        <v>263</v>
      </c>
      <c r="Z4" s="120" t="s">
        <v>276</v>
      </c>
      <c r="AA4" s="120" t="s">
        <v>278</v>
      </c>
      <c r="AB4" s="120" t="s">
        <v>280</v>
      </c>
      <c r="AC4" s="87" t="s">
        <v>64</v>
      </c>
      <c r="AD4" s="120" t="s">
        <v>273</v>
      </c>
      <c r="AE4" s="120" t="s">
        <v>274</v>
      </c>
      <c r="AF4" s="146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6"/>
      <c r="AU4" s="145"/>
      <c r="AV4" s="145"/>
      <c r="AW4" s="145"/>
      <c r="AX4" s="145"/>
      <c r="AY4" s="145"/>
      <c r="AZ4" s="146"/>
      <c r="BA4" s="145"/>
      <c r="BB4" s="145"/>
      <c r="BC4" s="145"/>
    </row>
    <row r="5" spans="1:55" s="62" customFormat="1" ht="23.25" customHeight="1">
      <c r="A5" s="145"/>
      <c r="B5" s="145"/>
      <c r="C5" s="145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89"/>
      <c r="S5" s="88"/>
      <c r="T5" s="88"/>
      <c r="U5" s="88"/>
      <c r="V5" s="88"/>
      <c r="W5" s="90"/>
      <c r="X5" s="91"/>
      <c r="Y5" s="91"/>
      <c r="Z5" s="90"/>
      <c r="AA5" s="90"/>
      <c r="AB5" s="90"/>
      <c r="AC5" s="88"/>
      <c r="AD5" s="90"/>
      <c r="AE5" s="90"/>
      <c r="AF5" s="69"/>
      <c r="AG5" s="69"/>
      <c r="AH5" s="69"/>
      <c r="AI5" s="69"/>
      <c r="AJ5" s="69"/>
      <c r="AK5" s="69"/>
      <c r="AL5" s="145"/>
      <c r="AM5" s="69"/>
      <c r="AN5" s="69"/>
      <c r="AO5" s="69"/>
      <c r="AP5" s="69"/>
      <c r="AQ5" s="69"/>
      <c r="AR5" s="69"/>
      <c r="AS5" s="69"/>
      <c r="AT5" s="69"/>
      <c r="AU5" s="69"/>
      <c r="AV5" s="145"/>
      <c r="AW5" s="69"/>
      <c r="AX5" s="69"/>
      <c r="AY5" s="69"/>
      <c r="AZ5" s="69"/>
      <c r="BA5" s="69"/>
      <c r="BB5" s="69"/>
      <c r="BC5" s="69"/>
    </row>
    <row r="6" spans="1:55" s="54" customFormat="1" ht="16.5" customHeight="1">
      <c r="A6" s="149"/>
      <c r="B6" s="149"/>
      <c r="C6" s="149"/>
      <c r="D6" s="92" t="s">
        <v>281</v>
      </c>
      <c r="E6" s="92" t="s">
        <v>281</v>
      </c>
      <c r="F6" s="92" t="s">
        <v>281</v>
      </c>
      <c r="G6" s="92" t="s">
        <v>281</v>
      </c>
      <c r="H6" s="92" t="s">
        <v>281</v>
      </c>
      <c r="I6" s="92" t="s">
        <v>281</v>
      </c>
      <c r="J6" s="92" t="s">
        <v>281</v>
      </c>
      <c r="K6" s="92" t="s">
        <v>281</v>
      </c>
      <c r="L6" s="92" t="s">
        <v>281</v>
      </c>
      <c r="M6" s="92" t="s">
        <v>281</v>
      </c>
      <c r="N6" s="92" t="s">
        <v>281</v>
      </c>
      <c r="O6" s="92" t="s">
        <v>281</v>
      </c>
      <c r="P6" s="92" t="s">
        <v>281</v>
      </c>
      <c r="Q6" s="92" t="s">
        <v>281</v>
      </c>
      <c r="R6" s="92" t="s">
        <v>281</v>
      </c>
      <c r="S6" s="92" t="s">
        <v>281</v>
      </c>
      <c r="T6" s="92" t="s">
        <v>281</v>
      </c>
      <c r="U6" s="92" t="s">
        <v>281</v>
      </c>
      <c r="V6" s="92" t="s">
        <v>281</v>
      </c>
      <c r="W6" s="92" t="s">
        <v>281</v>
      </c>
      <c r="X6" s="92" t="s">
        <v>281</v>
      </c>
      <c r="Y6" s="92" t="s">
        <v>281</v>
      </c>
      <c r="Z6" s="92" t="s">
        <v>281</v>
      </c>
      <c r="AA6" s="92" t="s">
        <v>281</v>
      </c>
      <c r="AB6" s="92" t="s">
        <v>281</v>
      </c>
      <c r="AC6" s="92" t="s">
        <v>281</v>
      </c>
      <c r="AD6" s="92" t="s">
        <v>281</v>
      </c>
      <c r="AE6" s="92" t="s">
        <v>281</v>
      </c>
      <c r="AF6" s="93" t="s">
        <v>282</v>
      </c>
      <c r="AG6" s="93" t="s">
        <v>282</v>
      </c>
      <c r="AH6" s="93" t="s">
        <v>282</v>
      </c>
      <c r="AI6" s="93" t="s">
        <v>282</v>
      </c>
      <c r="AJ6" s="93" t="s">
        <v>282</v>
      </c>
      <c r="AK6" s="93" t="s">
        <v>282</v>
      </c>
      <c r="AL6" s="93" t="s">
        <v>282</v>
      </c>
      <c r="AM6" s="93" t="s">
        <v>282</v>
      </c>
      <c r="AN6" s="93" t="s">
        <v>282</v>
      </c>
      <c r="AO6" s="93" t="s">
        <v>282</v>
      </c>
      <c r="AP6" s="93" t="s">
        <v>282</v>
      </c>
      <c r="AQ6" s="93" t="s">
        <v>282</v>
      </c>
      <c r="AR6" s="93" t="s">
        <v>282</v>
      </c>
      <c r="AS6" s="93" t="s">
        <v>282</v>
      </c>
      <c r="AT6" s="93" t="s">
        <v>282</v>
      </c>
      <c r="AU6" s="93" t="s">
        <v>282</v>
      </c>
      <c r="AV6" s="93" t="s">
        <v>282</v>
      </c>
      <c r="AW6" s="93" t="s">
        <v>282</v>
      </c>
      <c r="AX6" s="93" t="s">
        <v>282</v>
      </c>
      <c r="AY6" s="93" t="s">
        <v>282</v>
      </c>
      <c r="AZ6" s="93" t="s">
        <v>282</v>
      </c>
      <c r="BA6" s="93" t="s">
        <v>282</v>
      </c>
      <c r="BB6" s="93" t="s">
        <v>282</v>
      </c>
      <c r="BC6" s="93" t="s">
        <v>282</v>
      </c>
    </row>
    <row r="7" spans="1:55" s="57" customFormat="1" ht="12" customHeight="1">
      <c r="A7" s="111" t="s">
        <v>85</v>
      </c>
      <c r="B7" s="112" t="s">
        <v>87</v>
      </c>
      <c r="C7" s="111" t="s">
        <v>64</v>
      </c>
      <c r="D7" s="79">
        <f aca="true" t="shared" si="0" ref="D7:AI7">SUM(D8:D84)</f>
        <v>405113</v>
      </c>
      <c r="E7" s="79">
        <f t="shared" si="0"/>
        <v>4472</v>
      </c>
      <c r="F7" s="79">
        <f t="shared" si="0"/>
        <v>2539</v>
      </c>
      <c r="G7" s="79">
        <f t="shared" si="0"/>
        <v>1933</v>
      </c>
      <c r="H7" s="79">
        <f t="shared" si="0"/>
        <v>67454</v>
      </c>
      <c r="I7" s="79">
        <f t="shared" si="0"/>
        <v>49181</v>
      </c>
      <c r="J7" s="79">
        <f t="shared" si="0"/>
        <v>18273</v>
      </c>
      <c r="K7" s="79">
        <f t="shared" si="0"/>
        <v>333187</v>
      </c>
      <c r="L7" s="79">
        <f t="shared" si="0"/>
        <v>206477</v>
      </c>
      <c r="M7" s="79">
        <f t="shared" si="0"/>
        <v>126710</v>
      </c>
      <c r="N7" s="79">
        <f t="shared" si="0"/>
        <v>401734</v>
      </c>
      <c r="O7" s="79">
        <f t="shared" si="0"/>
        <v>256124</v>
      </c>
      <c r="P7" s="79">
        <f t="shared" si="0"/>
        <v>231614</v>
      </c>
      <c r="Q7" s="79">
        <f t="shared" si="0"/>
        <v>0</v>
      </c>
      <c r="R7" s="79">
        <f t="shared" si="0"/>
        <v>0</v>
      </c>
      <c r="S7" s="79">
        <f t="shared" si="0"/>
        <v>24410</v>
      </c>
      <c r="T7" s="79">
        <f t="shared" si="0"/>
        <v>100</v>
      </c>
      <c r="U7" s="79">
        <f t="shared" si="0"/>
        <v>0</v>
      </c>
      <c r="V7" s="79">
        <f t="shared" si="0"/>
        <v>145214</v>
      </c>
      <c r="W7" s="79">
        <f t="shared" si="0"/>
        <v>139524</v>
      </c>
      <c r="X7" s="79">
        <f t="shared" si="0"/>
        <v>0</v>
      </c>
      <c r="Y7" s="79">
        <f t="shared" si="0"/>
        <v>0</v>
      </c>
      <c r="Z7" s="79">
        <f t="shared" si="0"/>
        <v>5690</v>
      </c>
      <c r="AA7" s="79">
        <f t="shared" si="0"/>
        <v>0</v>
      </c>
      <c r="AB7" s="79">
        <f t="shared" si="0"/>
        <v>0</v>
      </c>
      <c r="AC7" s="79">
        <f t="shared" si="0"/>
        <v>396</v>
      </c>
      <c r="AD7" s="79">
        <f t="shared" si="0"/>
        <v>396</v>
      </c>
      <c r="AE7" s="79">
        <f t="shared" si="0"/>
        <v>0</v>
      </c>
      <c r="AF7" s="79">
        <f t="shared" si="0"/>
        <v>8933</v>
      </c>
      <c r="AG7" s="79">
        <f t="shared" si="0"/>
        <v>8933</v>
      </c>
      <c r="AH7" s="79">
        <f t="shared" si="0"/>
        <v>0</v>
      </c>
      <c r="AI7" s="79">
        <f t="shared" si="0"/>
        <v>0</v>
      </c>
      <c r="AJ7" s="79">
        <f aca="true" t="shared" si="1" ref="AJ7:BC7">SUM(AJ8:AJ84)</f>
        <v>16715</v>
      </c>
      <c r="AK7" s="79">
        <f t="shared" si="1"/>
        <v>7265</v>
      </c>
      <c r="AL7" s="79">
        <f t="shared" si="1"/>
        <v>1435</v>
      </c>
      <c r="AM7" s="79">
        <f t="shared" si="1"/>
        <v>2285</v>
      </c>
      <c r="AN7" s="79">
        <f t="shared" si="1"/>
        <v>1722</v>
      </c>
      <c r="AO7" s="79">
        <f t="shared" si="1"/>
        <v>0</v>
      </c>
      <c r="AP7" s="79">
        <f t="shared" si="1"/>
        <v>1506</v>
      </c>
      <c r="AQ7" s="79">
        <f t="shared" si="1"/>
        <v>957</v>
      </c>
      <c r="AR7" s="79">
        <f t="shared" si="1"/>
        <v>7</v>
      </c>
      <c r="AS7" s="79">
        <f t="shared" si="1"/>
        <v>1538</v>
      </c>
      <c r="AT7" s="79">
        <f t="shared" si="1"/>
        <v>1096</v>
      </c>
      <c r="AU7" s="79">
        <f t="shared" si="1"/>
        <v>614</v>
      </c>
      <c r="AV7" s="79">
        <f t="shared" si="1"/>
        <v>304</v>
      </c>
      <c r="AW7" s="79">
        <f t="shared" si="1"/>
        <v>178</v>
      </c>
      <c r="AX7" s="79">
        <f t="shared" si="1"/>
        <v>0</v>
      </c>
      <c r="AY7" s="79">
        <f t="shared" si="1"/>
        <v>0</v>
      </c>
      <c r="AZ7" s="79">
        <f t="shared" si="1"/>
        <v>1352.4</v>
      </c>
      <c r="BA7" s="79">
        <f t="shared" si="1"/>
        <v>1352.4</v>
      </c>
      <c r="BB7" s="79">
        <f t="shared" si="1"/>
        <v>0</v>
      </c>
      <c r="BC7" s="79">
        <f t="shared" si="1"/>
        <v>0</v>
      </c>
    </row>
    <row r="8" spans="1:55" s="59" customFormat="1" ht="12" customHeight="1">
      <c r="A8" s="113" t="s">
        <v>85</v>
      </c>
      <c r="B8" s="114" t="s">
        <v>88</v>
      </c>
      <c r="C8" s="113" t="s">
        <v>89</v>
      </c>
      <c r="D8" s="73">
        <f aca="true" t="shared" si="2" ref="D8:D39">SUM(E8,+H8,+K8)</f>
        <v>57807</v>
      </c>
      <c r="E8" s="73">
        <f aca="true" t="shared" si="3" ref="E8:E39">SUM(F8:G8)</f>
        <v>1</v>
      </c>
      <c r="F8" s="73">
        <v>1</v>
      </c>
      <c r="G8" s="73">
        <v>0</v>
      </c>
      <c r="H8" s="73">
        <f aca="true" t="shared" si="4" ref="H8:H39">SUM(I8:J8)</f>
        <v>47416</v>
      </c>
      <c r="I8" s="73">
        <v>37407</v>
      </c>
      <c r="J8" s="73">
        <v>10009</v>
      </c>
      <c r="K8" s="73">
        <f aca="true" t="shared" si="5" ref="K8:K39">SUM(L8:M8)</f>
        <v>10390</v>
      </c>
      <c r="L8" s="73">
        <v>7079</v>
      </c>
      <c r="M8" s="73">
        <v>3311</v>
      </c>
      <c r="N8" s="73">
        <f aca="true" t="shared" si="6" ref="N8:N39">SUM(O8,+V8,+AC8)</f>
        <v>56997</v>
      </c>
      <c r="O8" s="73">
        <f aca="true" t="shared" si="7" ref="O8:O39">SUM(P8:U8)</f>
        <v>44487</v>
      </c>
      <c r="P8" s="73">
        <v>41049</v>
      </c>
      <c r="Q8" s="73">
        <v>0</v>
      </c>
      <c r="R8" s="73">
        <v>0</v>
      </c>
      <c r="S8" s="73">
        <v>3438</v>
      </c>
      <c r="T8" s="73">
        <v>0</v>
      </c>
      <c r="U8" s="73">
        <v>0</v>
      </c>
      <c r="V8" s="73">
        <f aca="true" t="shared" si="8" ref="V8:V39">SUM(W8:AB8)</f>
        <v>12510</v>
      </c>
      <c r="W8" s="73">
        <v>12063</v>
      </c>
      <c r="X8" s="73">
        <v>0</v>
      </c>
      <c r="Y8" s="73">
        <v>0</v>
      </c>
      <c r="Z8" s="73">
        <v>447</v>
      </c>
      <c r="AA8" s="73">
        <v>0</v>
      </c>
      <c r="AB8" s="73">
        <v>0</v>
      </c>
      <c r="AC8" s="73">
        <f aca="true" t="shared" si="9" ref="AC8:AC39">SUM(AD8:AE8)</f>
        <v>0</v>
      </c>
      <c r="AD8" s="73">
        <v>0</v>
      </c>
      <c r="AE8" s="73">
        <v>0</v>
      </c>
      <c r="AF8" s="73">
        <f aca="true" t="shared" si="10" ref="AF8:AF39">SUM(AG8:AI8)</f>
        <v>665</v>
      </c>
      <c r="AG8" s="73">
        <v>665</v>
      </c>
      <c r="AH8" s="73">
        <v>0</v>
      </c>
      <c r="AI8" s="73">
        <v>0</v>
      </c>
      <c r="AJ8" s="73">
        <f aca="true" t="shared" si="11" ref="AJ8:AJ39">SUM(AK8:AS8)</f>
        <v>1116</v>
      </c>
      <c r="AK8" s="73">
        <v>251</v>
      </c>
      <c r="AL8" s="73">
        <v>229</v>
      </c>
      <c r="AM8" s="73">
        <v>58</v>
      </c>
      <c r="AN8" s="73">
        <v>0</v>
      </c>
      <c r="AO8" s="73">
        <v>0</v>
      </c>
      <c r="AP8" s="73">
        <v>0</v>
      </c>
      <c r="AQ8" s="73">
        <v>0</v>
      </c>
      <c r="AR8" s="73">
        <v>0</v>
      </c>
      <c r="AS8" s="73">
        <v>578</v>
      </c>
      <c r="AT8" s="73">
        <f aca="true" t="shared" si="12" ref="AT8:AT39">SUM(AU8:AY8)</f>
        <v>30</v>
      </c>
      <c r="AU8" s="73">
        <v>29</v>
      </c>
      <c r="AV8" s="73">
        <v>0</v>
      </c>
      <c r="AW8" s="73">
        <v>1</v>
      </c>
      <c r="AX8" s="73">
        <v>0</v>
      </c>
      <c r="AY8" s="73">
        <v>0</v>
      </c>
      <c r="AZ8" s="73">
        <f aca="true" t="shared" si="13" ref="AZ8:AZ39">SUM(BA8:BC8)</f>
        <v>0</v>
      </c>
      <c r="BA8" s="73">
        <v>0</v>
      </c>
      <c r="BB8" s="73">
        <v>0</v>
      </c>
      <c r="BC8" s="73">
        <v>0</v>
      </c>
    </row>
    <row r="9" spans="1:55" s="59" customFormat="1" ht="12" customHeight="1">
      <c r="A9" s="113" t="s">
        <v>85</v>
      </c>
      <c r="B9" s="114" t="s">
        <v>91</v>
      </c>
      <c r="C9" s="113" t="s">
        <v>92</v>
      </c>
      <c r="D9" s="73">
        <f t="shared" si="2"/>
        <v>11753</v>
      </c>
      <c r="E9" s="73">
        <f t="shared" si="3"/>
        <v>59</v>
      </c>
      <c r="F9" s="73">
        <v>59</v>
      </c>
      <c r="G9" s="73">
        <v>0</v>
      </c>
      <c r="H9" s="73">
        <f t="shared" si="4"/>
        <v>0</v>
      </c>
      <c r="I9" s="73">
        <v>0</v>
      </c>
      <c r="J9" s="73">
        <v>0</v>
      </c>
      <c r="K9" s="73">
        <f t="shared" si="5"/>
        <v>11694</v>
      </c>
      <c r="L9" s="73">
        <v>6602</v>
      </c>
      <c r="M9" s="73">
        <v>5092</v>
      </c>
      <c r="N9" s="73">
        <f t="shared" si="6"/>
        <v>11753</v>
      </c>
      <c r="O9" s="73">
        <f t="shared" si="7"/>
        <v>6661</v>
      </c>
      <c r="P9" s="73">
        <v>6661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f t="shared" si="8"/>
        <v>5092</v>
      </c>
      <c r="W9" s="73">
        <v>5092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f t="shared" si="9"/>
        <v>0</v>
      </c>
      <c r="AD9" s="73">
        <v>0</v>
      </c>
      <c r="AE9" s="73">
        <v>0</v>
      </c>
      <c r="AF9" s="73">
        <f t="shared" si="10"/>
        <v>459</v>
      </c>
      <c r="AG9" s="73">
        <v>459</v>
      </c>
      <c r="AH9" s="73">
        <v>0</v>
      </c>
      <c r="AI9" s="73">
        <v>0</v>
      </c>
      <c r="AJ9" s="73">
        <f t="shared" si="11"/>
        <v>459</v>
      </c>
      <c r="AK9" s="73">
        <v>0</v>
      </c>
      <c r="AL9" s="73">
        <v>0</v>
      </c>
      <c r="AM9" s="73">
        <v>459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0</v>
      </c>
      <c r="AT9" s="73">
        <f t="shared" si="12"/>
        <v>65</v>
      </c>
      <c r="AU9" s="73">
        <v>0</v>
      </c>
      <c r="AV9" s="73">
        <v>0</v>
      </c>
      <c r="AW9" s="73">
        <v>65</v>
      </c>
      <c r="AX9" s="73">
        <v>0</v>
      </c>
      <c r="AY9" s="73">
        <v>0</v>
      </c>
      <c r="AZ9" s="73">
        <f t="shared" si="13"/>
        <v>0</v>
      </c>
      <c r="BA9" s="73">
        <v>0</v>
      </c>
      <c r="BB9" s="73">
        <v>0</v>
      </c>
      <c r="BC9" s="73">
        <v>0</v>
      </c>
    </row>
    <row r="10" spans="1:55" s="59" customFormat="1" ht="12" customHeight="1">
      <c r="A10" s="113" t="s">
        <v>85</v>
      </c>
      <c r="B10" s="114" t="s">
        <v>93</v>
      </c>
      <c r="C10" s="113" t="s">
        <v>94</v>
      </c>
      <c r="D10" s="73">
        <f t="shared" si="2"/>
        <v>34026</v>
      </c>
      <c r="E10" s="73">
        <f t="shared" si="3"/>
        <v>0</v>
      </c>
      <c r="F10" s="73">
        <v>0</v>
      </c>
      <c r="G10" s="73">
        <v>0</v>
      </c>
      <c r="H10" s="73">
        <f t="shared" si="4"/>
        <v>0</v>
      </c>
      <c r="I10" s="73">
        <v>0</v>
      </c>
      <c r="J10" s="73">
        <v>0</v>
      </c>
      <c r="K10" s="73">
        <f t="shared" si="5"/>
        <v>34026</v>
      </c>
      <c r="L10" s="73">
        <v>18125</v>
      </c>
      <c r="M10" s="73">
        <v>15901</v>
      </c>
      <c r="N10" s="73">
        <f t="shared" si="6"/>
        <v>34026</v>
      </c>
      <c r="O10" s="73">
        <f t="shared" si="7"/>
        <v>18125</v>
      </c>
      <c r="P10" s="73">
        <v>18125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f t="shared" si="8"/>
        <v>15901</v>
      </c>
      <c r="W10" s="73">
        <v>15901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f t="shared" si="9"/>
        <v>0</v>
      </c>
      <c r="AD10" s="73">
        <v>0</v>
      </c>
      <c r="AE10" s="73">
        <v>0</v>
      </c>
      <c r="AF10" s="73">
        <f t="shared" si="10"/>
        <v>130</v>
      </c>
      <c r="AG10" s="73">
        <v>130</v>
      </c>
      <c r="AH10" s="73">
        <v>0</v>
      </c>
      <c r="AI10" s="73">
        <v>0</v>
      </c>
      <c r="AJ10" s="73">
        <f t="shared" si="11"/>
        <v>130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130</v>
      </c>
      <c r="AR10" s="73">
        <v>0</v>
      </c>
      <c r="AS10" s="73">
        <v>0</v>
      </c>
      <c r="AT10" s="73">
        <f t="shared" si="12"/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f t="shared" si="13"/>
        <v>113</v>
      </c>
      <c r="BA10" s="73">
        <v>113</v>
      </c>
      <c r="BB10" s="73">
        <v>0</v>
      </c>
      <c r="BC10" s="73">
        <v>0</v>
      </c>
    </row>
    <row r="11" spans="1:55" s="59" customFormat="1" ht="12" customHeight="1">
      <c r="A11" s="113" t="s">
        <v>85</v>
      </c>
      <c r="B11" s="114" t="s">
        <v>95</v>
      </c>
      <c r="C11" s="113" t="s">
        <v>96</v>
      </c>
      <c r="D11" s="73">
        <f t="shared" si="2"/>
        <v>1349</v>
      </c>
      <c r="E11" s="73">
        <f t="shared" si="3"/>
        <v>0</v>
      </c>
      <c r="F11" s="73">
        <v>0</v>
      </c>
      <c r="G11" s="73">
        <v>0</v>
      </c>
      <c r="H11" s="73">
        <f t="shared" si="4"/>
        <v>0</v>
      </c>
      <c r="I11" s="73">
        <v>0</v>
      </c>
      <c r="J11" s="73">
        <v>0</v>
      </c>
      <c r="K11" s="73">
        <f t="shared" si="5"/>
        <v>1349</v>
      </c>
      <c r="L11" s="73">
        <v>1278</v>
      </c>
      <c r="M11" s="73">
        <v>71</v>
      </c>
      <c r="N11" s="73">
        <f t="shared" si="6"/>
        <v>1349</v>
      </c>
      <c r="O11" s="73">
        <f t="shared" si="7"/>
        <v>1278</v>
      </c>
      <c r="P11" s="73">
        <v>1278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f t="shared" si="8"/>
        <v>71</v>
      </c>
      <c r="W11" s="73">
        <v>71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f t="shared" si="9"/>
        <v>0</v>
      </c>
      <c r="AD11" s="73">
        <v>0</v>
      </c>
      <c r="AE11" s="73">
        <v>0</v>
      </c>
      <c r="AF11" s="73">
        <f t="shared" si="10"/>
        <v>6</v>
      </c>
      <c r="AG11" s="73">
        <v>6</v>
      </c>
      <c r="AH11" s="73">
        <v>0</v>
      </c>
      <c r="AI11" s="73">
        <v>0</v>
      </c>
      <c r="AJ11" s="73">
        <f t="shared" si="11"/>
        <v>1349</v>
      </c>
      <c r="AK11" s="73">
        <v>1349</v>
      </c>
      <c r="AL11" s="73">
        <v>0</v>
      </c>
      <c r="AM11" s="73">
        <v>0</v>
      </c>
      <c r="AN11" s="73">
        <v>0</v>
      </c>
      <c r="AO11" s="73">
        <v>0</v>
      </c>
      <c r="AP11" s="73">
        <v>0</v>
      </c>
      <c r="AQ11" s="73">
        <v>0</v>
      </c>
      <c r="AR11" s="73">
        <v>0</v>
      </c>
      <c r="AS11" s="73">
        <v>0</v>
      </c>
      <c r="AT11" s="73">
        <f t="shared" si="12"/>
        <v>6</v>
      </c>
      <c r="AU11" s="73">
        <v>6</v>
      </c>
      <c r="AV11" s="73">
        <v>0</v>
      </c>
      <c r="AW11" s="73">
        <v>0</v>
      </c>
      <c r="AX11" s="73">
        <v>0</v>
      </c>
      <c r="AY11" s="73">
        <v>0</v>
      </c>
      <c r="AZ11" s="73">
        <f t="shared" si="13"/>
        <v>0</v>
      </c>
      <c r="BA11" s="73">
        <v>0</v>
      </c>
      <c r="BB11" s="73">
        <v>0</v>
      </c>
      <c r="BC11" s="73">
        <v>0</v>
      </c>
    </row>
    <row r="12" spans="1:55" s="59" customFormat="1" ht="12" customHeight="1">
      <c r="A12" s="68" t="s">
        <v>85</v>
      </c>
      <c r="B12" s="115" t="s">
        <v>97</v>
      </c>
      <c r="C12" s="68" t="s">
        <v>98</v>
      </c>
      <c r="D12" s="74">
        <f t="shared" si="2"/>
        <v>16571</v>
      </c>
      <c r="E12" s="74">
        <f t="shared" si="3"/>
        <v>0</v>
      </c>
      <c r="F12" s="74">
        <v>0</v>
      </c>
      <c r="G12" s="74">
        <v>0</v>
      </c>
      <c r="H12" s="74">
        <f t="shared" si="4"/>
        <v>0</v>
      </c>
      <c r="I12" s="74">
        <v>0</v>
      </c>
      <c r="J12" s="74">
        <v>0</v>
      </c>
      <c r="K12" s="74">
        <f t="shared" si="5"/>
        <v>16571</v>
      </c>
      <c r="L12" s="74">
        <v>11991</v>
      </c>
      <c r="M12" s="74">
        <v>4580</v>
      </c>
      <c r="N12" s="74">
        <f t="shared" si="6"/>
        <v>16586</v>
      </c>
      <c r="O12" s="74">
        <f t="shared" si="7"/>
        <v>11991</v>
      </c>
      <c r="P12" s="74">
        <v>11991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f t="shared" si="8"/>
        <v>4580</v>
      </c>
      <c r="W12" s="74">
        <v>4580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f t="shared" si="9"/>
        <v>15</v>
      </c>
      <c r="AD12" s="74">
        <v>15</v>
      </c>
      <c r="AE12" s="74">
        <v>0</v>
      </c>
      <c r="AF12" s="74">
        <f t="shared" si="10"/>
        <v>995</v>
      </c>
      <c r="AG12" s="74">
        <v>995</v>
      </c>
      <c r="AH12" s="74">
        <v>0</v>
      </c>
      <c r="AI12" s="74">
        <v>0</v>
      </c>
      <c r="AJ12" s="74">
        <f t="shared" si="11"/>
        <v>995</v>
      </c>
      <c r="AK12" s="73">
        <v>0</v>
      </c>
      <c r="AL12" s="74">
        <v>0</v>
      </c>
      <c r="AM12" s="74">
        <v>0</v>
      </c>
      <c r="AN12" s="74">
        <v>995</v>
      </c>
      <c r="AO12" s="74">
        <v>0</v>
      </c>
      <c r="AP12" s="74">
        <v>0</v>
      </c>
      <c r="AQ12" s="74">
        <v>0</v>
      </c>
      <c r="AR12" s="74">
        <v>0</v>
      </c>
      <c r="AS12" s="74">
        <v>0</v>
      </c>
      <c r="AT12" s="74">
        <f t="shared" si="12"/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v>0</v>
      </c>
      <c r="AZ12" s="74">
        <f t="shared" si="13"/>
        <v>0</v>
      </c>
      <c r="BA12" s="74">
        <v>0</v>
      </c>
      <c r="BB12" s="74">
        <v>0</v>
      </c>
      <c r="BC12" s="74">
        <v>0</v>
      </c>
    </row>
    <row r="13" spans="1:55" s="59" customFormat="1" ht="12" customHeight="1">
      <c r="A13" s="68" t="s">
        <v>85</v>
      </c>
      <c r="B13" s="115" t="s">
        <v>99</v>
      </c>
      <c r="C13" s="68" t="s">
        <v>100</v>
      </c>
      <c r="D13" s="74">
        <f t="shared" si="2"/>
        <v>5050</v>
      </c>
      <c r="E13" s="74">
        <f t="shared" si="3"/>
        <v>0</v>
      </c>
      <c r="F13" s="74">
        <v>0</v>
      </c>
      <c r="G13" s="74">
        <v>0</v>
      </c>
      <c r="H13" s="74">
        <f t="shared" si="4"/>
        <v>0</v>
      </c>
      <c r="I13" s="74">
        <v>0</v>
      </c>
      <c r="J13" s="74">
        <v>0</v>
      </c>
      <c r="K13" s="74">
        <f t="shared" si="5"/>
        <v>5050</v>
      </c>
      <c r="L13" s="74">
        <v>4218</v>
      </c>
      <c r="M13" s="74">
        <v>832</v>
      </c>
      <c r="N13" s="74">
        <f t="shared" si="6"/>
        <v>5050</v>
      </c>
      <c r="O13" s="74">
        <f t="shared" si="7"/>
        <v>4218</v>
      </c>
      <c r="P13" s="74">
        <v>0</v>
      </c>
      <c r="Q13" s="74">
        <v>0</v>
      </c>
      <c r="R13" s="74">
        <v>0</v>
      </c>
      <c r="S13" s="74">
        <v>4218</v>
      </c>
      <c r="T13" s="74">
        <v>0</v>
      </c>
      <c r="U13" s="74">
        <v>0</v>
      </c>
      <c r="V13" s="74">
        <f t="shared" si="8"/>
        <v>832</v>
      </c>
      <c r="W13" s="74">
        <v>0</v>
      </c>
      <c r="X13" s="74">
        <v>0</v>
      </c>
      <c r="Y13" s="74">
        <v>0</v>
      </c>
      <c r="Z13" s="74">
        <v>832</v>
      </c>
      <c r="AA13" s="74">
        <v>0</v>
      </c>
      <c r="AB13" s="74">
        <v>0</v>
      </c>
      <c r="AC13" s="74">
        <f t="shared" si="9"/>
        <v>0</v>
      </c>
      <c r="AD13" s="74">
        <v>0</v>
      </c>
      <c r="AE13" s="74">
        <v>0</v>
      </c>
      <c r="AF13" s="74">
        <f t="shared" si="10"/>
        <v>0</v>
      </c>
      <c r="AG13" s="74">
        <v>0</v>
      </c>
      <c r="AH13" s="74">
        <v>0</v>
      </c>
      <c r="AI13" s="74">
        <v>0</v>
      </c>
      <c r="AJ13" s="74">
        <f t="shared" si="11"/>
        <v>0</v>
      </c>
      <c r="AK13" s="73">
        <v>0</v>
      </c>
      <c r="AL13" s="74">
        <v>0</v>
      </c>
      <c r="AM13" s="74">
        <v>0</v>
      </c>
      <c r="AN13" s="74"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f t="shared" si="12"/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v>0</v>
      </c>
      <c r="AZ13" s="74">
        <f t="shared" si="13"/>
        <v>0</v>
      </c>
      <c r="BA13" s="74">
        <v>0</v>
      </c>
      <c r="BB13" s="74">
        <v>0</v>
      </c>
      <c r="BC13" s="74">
        <v>0</v>
      </c>
    </row>
    <row r="14" spans="1:55" s="59" customFormat="1" ht="12" customHeight="1">
      <c r="A14" s="68" t="s">
        <v>85</v>
      </c>
      <c r="B14" s="115" t="s">
        <v>101</v>
      </c>
      <c r="C14" s="68" t="s">
        <v>102</v>
      </c>
      <c r="D14" s="74">
        <f t="shared" si="2"/>
        <v>9472</v>
      </c>
      <c r="E14" s="74">
        <f t="shared" si="3"/>
        <v>0</v>
      </c>
      <c r="F14" s="74">
        <v>0</v>
      </c>
      <c r="G14" s="74">
        <v>0</v>
      </c>
      <c r="H14" s="74">
        <f t="shared" si="4"/>
        <v>0</v>
      </c>
      <c r="I14" s="74">
        <v>0</v>
      </c>
      <c r="J14" s="74">
        <v>0</v>
      </c>
      <c r="K14" s="74">
        <f t="shared" si="5"/>
        <v>9472</v>
      </c>
      <c r="L14" s="74">
        <v>8550</v>
      </c>
      <c r="M14" s="74">
        <v>922</v>
      </c>
      <c r="N14" s="74">
        <f t="shared" si="6"/>
        <v>9522</v>
      </c>
      <c r="O14" s="74">
        <f t="shared" si="7"/>
        <v>8550</v>
      </c>
      <c r="P14" s="74">
        <v>0</v>
      </c>
      <c r="Q14" s="74">
        <v>0</v>
      </c>
      <c r="R14" s="74">
        <v>0</v>
      </c>
      <c r="S14" s="74">
        <v>8550</v>
      </c>
      <c r="T14" s="74">
        <v>0</v>
      </c>
      <c r="U14" s="74">
        <v>0</v>
      </c>
      <c r="V14" s="74">
        <f t="shared" si="8"/>
        <v>972</v>
      </c>
      <c r="W14" s="74">
        <v>0</v>
      </c>
      <c r="X14" s="74">
        <v>0</v>
      </c>
      <c r="Y14" s="74">
        <v>0</v>
      </c>
      <c r="Z14" s="74">
        <v>972</v>
      </c>
      <c r="AA14" s="74">
        <v>0</v>
      </c>
      <c r="AB14" s="74">
        <v>0</v>
      </c>
      <c r="AC14" s="74">
        <f t="shared" si="9"/>
        <v>0</v>
      </c>
      <c r="AD14" s="74">
        <v>0</v>
      </c>
      <c r="AE14" s="74">
        <v>0</v>
      </c>
      <c r="AF14" s="74">
        <f t="shared" si="10"/>
        <v>23</v>
      </c>
      <c r="AG14" s="74">
        <v>23</v>
      </c>
      <c r="AH14" s="74">
        <v>0</v>
      </c>
      <c r="AI14" s="74">
        <v>0</v>
      </c>
      <c r="AJ14" s="74">
        <f t="shared" si="11"/>
        <v>6</v>
      </c>
      <c r="AK14" s="73">
        <v>0</v>
      </c>
      <c r="AL14" s="74">
        <v>0</v>
      </c>
      <c r="AM14" s="74">
        <v>6</v>
      </c>
      <c r="AN14" s="74"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v>0</v>
      </c>
      <c r="AT14" s="74">
        <f t="shared" si="12"/>
        <v>17</v>
      </c>
      <c r="AU14" s="74">
        <v>17</v>
      </c>
      <c r="AV14" s="74">
        <v>0</v>
      </c>
      <c r="AW14" s="74">
        <v>0</v>
      </c>
      <c r="AX14" s="74">
        <v>0</v>
      </c>
      <c r="AY14" s="74">
        <v>0</v>
      </c>
      <c r="AZ14" s="74">
        <f t="shared" si="13"/>
        <v>0</v>
      </c>
      <c r="BA14" s="74">
        <v>0</v>
      </c>
      <c r="BB14" s="74">
        <v>0</v>
      </c>
      <c r="BC14" s="74">
        <v>0</v>
      </c>
    </row>
    <row r="15" spans="1:55" s="59" customFormat="1" ht="12" customHeight="1">
      <c r="A15" s="68" t="s">
        <v>85</v>
      </c>
      <c r="B15" s="115" t="s">
        <v>103</v>
      </c>
      <c r="C15" s="68" t="s">
        <v>104</v>
      </c>
      <c r="D15" s="74">
        <f t="shared" si="2"/>
        <v>16724</v>
      </c>
      <c r="E15" s="74">
        <f t="shared" si="3"/>
        <v>0</v>
      </c>
      <c r="F15" s="74">
        <v>0</v>
      </c>
      <c r="G15" s="74">
        <v>0</v>
      </c>
      <c r="H15" s="74">
        <f t="shared" si="4"/>
        <v>0</v>
      </c>
      <c r="I15" s="74">
        <v>0</v>
      </c>
      <c r="J15" s="74">
        <v>0</v>
      </c>
      <c r="K15" s="74">
        <f t="shared" si="5"/>
        <v>16724</v>
      </c>
      <c r="L15" s="74">
        <v>9658</v>
      </c>
      <c r="M15" s="74">
        <v>7066</v>
      </c>
      <c r="N15" s="74">
        <f t="shared" si="6"/>
        <v>16724</v>
      </c>
      <c r="O15" s="74">
        <f t="shared" si="7"/>
        <v>9658</v>
      </c>
      <c r="P15" s="74">
        <v>9658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f t="shared" si="8"/>
        <v>7066</v>
      </c>
      <c r="W15" s="74">
        <v>7066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f t="shared" si="9"/>
        <v>0</v>
      </c>
      <c r="AD15" s="74">
        <v>0</v>
      </c>
      <c r="AE15" s="74">
        <v>0</v>
      </c>
      <c r="AF15" s="74">
        <f t="shared" si="10"/>
        <v>20</v>
      </c>
      <c r="AG15" s="74">
        <v>20</v>
      </c>
      <c r="AH15" s="74">
        <v>0</v>
      </c>
      <c r="AI15" s="74">
        <v>0</v>
      </c>
      <c r="AJ15" s="74">
        <f t="shared" si="11"/>
        <v>20</v>
      </c>
      <c r="AK15" s="73">
        <v>0</v>
      </c>
      <c r="AL15" s="74">
        <v>0</v>
      </c>
      <c r="AM15" s="74">
        <v>20</v>
      </c>
      <c r="AN15" s="74">
        <v>0</v>
      </c>
      <c r="AO15" s="74">
        <v>0</v>
      </c>
      <c r="AP15" s="74">
        <v>0</v>
      </c>
      <c r="AQ15" s="74">
        <v>0</v>
      </c>
      <c r="AR15" s="74">
        <v>0</v>
      </c>
      <c r="AS15" s="74">
        <v>0</v>
      </c>
      <c r="AT15" s="74">
        <f t="shared" si="12"/>
        <v>3</v>
      </c>
      <c r="AU15" s="74">
        <v>0</v>
      </c>
      <c r="AV15" s="74">
        <v>0</v>
      </c>
      <c r="AW15" s="74">
        <v>3</v>
      </c>
      <c r="AX15" s="74">
        <v>0</v>
      </c>
      <c r="AY15" s="74">
        <v>0</v>
      </c>
      <c r="AZ15" s="74">
        <f t="shared" si="13"/>
        <v>0</v>
      </c>
      <c r="BA15" s="74">
        <v>0</v>
      </c>
      <c r="BB15" s="74">
        <v>0</v>
      </c>
      <c r="BC15" s="74">
        <v>0</v>
      </c>
    </row>
    <row r="16" spans="1:55" s="59" customFormat="1" ht="12" customHeight="1">
      <c r="A16" s="68" t="s">
        <v>85</v>
      </c>
      <c r="B16" s="115" t="s">
        <v>105</v>
      </c>
      <c r="C16" s="68" t="s">
        <v>106</v>
      </c>
      <c r="D16" s="74">
        <f t="shared" si="2"/>
        <v>22690</v>
      </c>
      <c r="E16" s="74">
        <f t="shared" si="3"/>
        <v>186</v>
      </c>
      <c r="F16" s="74">
        <v>186</v>
      </c>
      <c r="G16" s="74">
        <v>0</v>
      </c>
      <c r="H16" s="74">
        <f t="shared" si="4"/>
        <v>0</v>
      </c>
      <c r="I16" s="74">
        <v>0</v>
      </c>
      <c r="J16" s="74">
        <v>0</v>
      </c>
      <c r="K16" s="74">
        <f t="shared" si="5"/>
        <v>22504</v>
      </c>
      <c r="L16" s="74">
        <v>13668</v>
      </c>
      <c r="M16" s="74">
        <v>8836</v>
      </c>
      <c r="N16" s="74">
        <f t="shared" si="6"/>
        <v>22690</v>
      </c>
      <c r="O16" s="74">
        <f t="shared" si="7"/>
        <v>13854</v>
      </c>
      <c r="P16" s="74">
        <v>13854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f t="shared" si="8"/>
        <v>8836</v>
      </c>
      <c r="W16" s="74">
        <v>8836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f t="shared" si="9"/>
        <v>0</v>
      </c>
      <c r="AD16" s="74">
        <v>0</v>
      </c>
      <c r="AE16" s="74">
        <v>0</v>
      </c>
      <c r="AF16" s="74">
        <f t="shared" si="10"/>
        <v>8</v>
      </c>
      <c r="AG16" s="74">
        <v>8</v>
      </c>
      <c r="AH16" s="74">
        <v>0</v>
      </c>
      <c r="AI16" s="74">
        <v>0</v>
      </c>
      <c r="AJ16" s="74">
        <f t="shared" si="11"/>
        <v>900</v>
      </c>
      <c r="AK16" s="74">
        <v>15</v>
      </c>
      <c r="AL16" s="74">
        <v>877</v>
      </c>
      <c r="AM16" s="74">
        <v>0</v>
      </c>
      <c r="AN16" s="74">
        <v>0</v>
      </c>
      <c r="AO16" s="74">
        <v>0</v>
      </c>
      <c r="AP16" s="74">
        <v>0</v>
      </c>
      <c r="AQ16" s="74">
        <v>0</v>
      </c>
      <c r="AR16" s="74">
        <v>0</v>
      </c>
      <c r="AS16" s="74">
        <v>8</v>
      </c>
      <c r="AT16" s="74">
        <f t="shared" si="12"/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v>0</v>
      </c>
      <c r="AZ16" s="74">
        <f t="shared" si="13"/>
        <v>877</v>
      </c>
      <c r="BA16" s="74">
        <v>877</v>
      </c>
      <c r="BB16" s="74">
        <v>0</v>
      </c>
      <c r="BC16" s="74">
        <v>0</v>
      </c>
    </row>
    <row r="17" spans="1:55" s="59" customFormat="1" ht="12" customHeight="1">
      <c r="A17" s="68" t="s">
        <v>85</v>
      </c>
      <c r="B17" s="115" t="s">
        <v>107</v>
      </c>
      <c r="C17" s="68" t="s">
        <v>108</v>
      </c>
      <c r="D17" s="74">
        <f t="shared" si="2"/>
        <v>7432</v>
      </c>
      <c r="E17" s="74">
        <f t="shared" si="3"/>
        <v>0</v>
      </c>
      <c r="F17" s="74">
        <v>0</v>
      </c>
      <c r="G17" s="74">
        <v>0</v>
      </c>
      <c r="H17" s="74">
        <f t="shared" si="4"/>
        <v>0</v>
      </c>
      <c r="I17" s="74">
        <v>0</v>
      </c>
      <c r="J17" s="74">
        <v>0</v>
      </c>
      <c r="K17" s="74">
        <f t="shared" si="5"/>
        <v>7432</v>
      </c>
      <c r="L17" s="74">
        <v>5527</v>
      </c>
      <c r="M17" s="74">
        <v>1905</v>
      </c>
      <c r="N17" s="74">
        <f t="shared" si="6"/>
        <v>7460</v>
      </c>
      <c r="O17" s="74">
        <f t="shared" si="7"/>
        <v>5527</v>
      </c>
      <c r="P17" s="74">
        <v>5527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f t="shared" si="8"/>
        <v>1905</v>
      </c>
      <c r="W17" s="74">
        <v>1905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f t="shared" si="9"/>
        <v>28</v>
      </c>
      <c r="AD17" s="74">
        <v>28</v>
      </c>
      <c r="AE17" s="74">
        <v>0</v>
      </c>
      <c r="AF17" s="74">
        <f t="shared" si="10"/>
        <v>458</v>
      </c>
      <c r="AG17" s="74">
        <v>458</v>
      </c>
      <c r="AH17" s="74">
        <v>0</v>
      </c>
      <c r="AI17" s="74">
        <v>0</v>
      </c>
      <c r="AJ17" s="74">
        <f t="shared" si="11"/>
        <v>458</v>
      </c>
      <c r="AK17" s="73">
        <v>0</v>
      </c>
      <c r="AL17" s="74">
        <v>0</v>
      </c>
      <c r="AM17" s="74">
        <v>11</v>
      </c>
      <c r="AN17" s="74">
        <v>0</v>
      </c>
      <c r="AO17" s="74">
        <v>0</v>
      </c>
      <c r="AP17" s="74">
        <v>0</v>
      </c>
      <c r="AQ17" s="74">
        <v>396</v>
      </c>
      <c r="AR17" s="74">
        <v>0</v>
      </c>
      <c r="AS17" s="74">
        <v>51</v>
      </c>
      <c r="AT17" s="74">
        <f t="shared" si="12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v>0</v>
      </c>
      <c r="AZ17" s="74">
        <f t="shared" si="13"/>
        <v>0</v>
      </c>
      <c r="BA17" s="74">
        <v>0</v>
      </c>
      <c r="BB17" s="74">
        <v>0</v>
      </c>
      <c r="BC17" s="74">
        <v>0</v>
      </c>
    </row>
    <row r="18" spans="1:55" s="59" customFormat="1" ht="12" customHeight="1">
      <c r="A18" s="68" t="s">
        <v>85</v>
      </c>
      <c r="B18" s="115" t="s">
        <v>109</v>
      </c>
      <c r="C18" s="68" t="s">
        <v>110</v>
      </c>
      <c r="D18" s="74">
        <f t="shared" si="2"/>
        <v>8145</v>
      </c>
      <c r="E18" s="74">
        <f t="shared" si="3"/>
        <v>0</v>
      </c>
      <c r="F18" s="74">
        <v>0</v>
      </c>
      <c r="G18" s="74">
        <v>0</v>
      </c>
      <c r="H18" s="74">
        <f t="shared" si="4"/>
        <v>0</v>
      </c>
      <c r="I18" s="74">
        <v>0</v>
      </c>
      <c r="J18" s="74">
        <v>0</v>
      </c>
      <c r="K18" s="74">
        <f t="shared" si="5"/>
        <v>8145</v>
      </c>
      <c r="L18" s="74">
        <v>6062</v>
      </c>
      <c r="M18" s="74">
        <v>2083</v>
      </c>
      <c r="N18" s="74">
        <f t="shared" si="6"/>
        <v>8145</v>
      </c>
      <c r="O18" s="74">
        <f t="shared" si="7"/>
        <v>6062</v>
      </c>
      <c r="P18" s="74">
        <v>6062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f t="shared" si="8"/>
        <v>2083</v>
      </c>
      <c r="W18" s="74">
        <v>2083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f t="shared" si="9"/>
        <v>0</v>
      </c>
      <c r="AD18" s="74">
        <v>0</v>
      </c>
      <c r="AE18" s="74">
        <v>0</v>
      </c>
      <c r="AF18" s="74">
        <f t="shared" si="10"/>
        <v>322</v>
      </c>
      <c r="AG18" s="74">
        <v>322</v>
      </c>
      <c r="AH18" s="74">
        <v>0</v>
      </c>
      <c r="AI18" s="74">
        <v>0</v>
      </c>
      <c r="AJ18" s="74">
        <f t="shared" si="11"/>
        <v>322</v>
      </c>
      <c r="AK18" s="73">
        <v>0</v>
      </c>
      <c r="AL18" s="74">
        <v>0</v>
      </c>
      <c r="AM18" s="74">
        <v>7</v>
      </c>
      <c r="AN18" s="74">
        <v>315</v>
      </c>
      <c r="AO18" s="74"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f t="shared" si="12"/>
        <v>1</v>
      </c>
      <c r="AU18" s="74">
        <v>0</v>
      </c>
      <c r="AV18" s="74">
        <v>0</v>
      </c>
      <c r="AW18" s="74">
        <v>1</v>
      </c>
      <c r="AX18" s="74">
        <v>0</v>
      </c>
      <c r="AY18" s="74">
        <v>0</v>
      </c>
      <c r="AZ18" s="74">
        <f t="shared" si="13"/>
        <v>0</v>
      </c>
      <c r="BA18" s="74">
        <v>0</v>
      </c>
      <c r="BB18" s="74">
        <v>0</v>
      </c>
      <c r="BC18" s="74">
        <v>0</v>
      </c>
    </row>
    <row r="19" spans="1:55" s="59" customFormat="1" ht="12" customHeight="1">
      <c r="A19" s="68" t="s">
        <v>85</v>
      </c>
      <c r="B19" s="115" t="s">
        <v>111</v>
      </c>
      <c r="C19" s="68" t="s">
        <v>112</v>
      </c>
      <c r="D19" s="74">
        <f t="shared" si="2"/>
        <v>12123</v>
      </c>
      <c r="E19" s="74">
        <f t="shared" si="3"/>
        <v>0</v>
      </c>
      <c r="F19" s="74">
        <v>0</v>
      </c>
      <c r="G19" s="74">
        <v>0</v>
      </c>
      <c r="H19" s="74">
        <f t="shared" si="4"/>
        <v>0</v>
      </c>
      <c r="I19" s="74">
        <v>0</v>
      </c>
      <c r="J19" s="74">
        <v>0</v>
      </c>
      <c r="K19" s="74">
        <f t="shared" si="5"/>
        <v>12123</v>
      </c>
      <c r="L19" s="74">
        <v>7110</v>
      </c>
      <c r="M19" s="74">
        <v>5013</v>
      </c>
      <c r="N19" s="74">
        <f t="shared" si="6"/>
        <v>12123</v>
      </c>
      <c r="O19" s="74">
        <f t="shared" si="7"/>
        <v>7110</v>
      </c>
      <c r="P19" s="74">
        <v>7110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f t="shared" si="8"/>
        <v>5013</v>
      </c>
      <c r="W19" s="74">
        <v>5013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f t="shared" si="9"/>
        <v>0</v>
      </c>
      <c r="AD19" s="74">
        <v>0</v>
      </c>
      <c r="AE19" s="74">
        <v>0</v>
      </c>
      <c r="AF19" s="74">
        <f t="shared" si="10"/>
        <v>46</v>
      </c>
      <c r="AG19" s="74">
        <v>46</v>
      </c>
      <c r="AH19" s="74">
        <v>0</v>
      </c>
      <c r="AI19" s="74">
        <v>0</v>
      </c>
      <c r="AJ19" s="74">
        <f t="shared" si="11"/>
        <v>46</v>
      </c>
      <c r="AK19" s="74">
        <v>46</v>
      </c>
      <c r="AL19" s="74">
        <v>0</v>
      </c>
      <c r="AM19" s="74">
        <v>0</v>
      </c>
      <c r="AN19" s="74">
        <v>0</v>
      </c>
      <c r="AO19" s="74"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f t="shared" si="12"/>
        <v>46</v>
      </c>
      <c r="AU19" s="74">
        <v>46</v>
      </c>
      <c r="AV19" s="74">
        <v>0</v>
      </c>
      <c r="AW19" s="74">
        <v>0</v>
      </c>
      <c r="AX19" s="74">
        <v>0</v>
      </c>
      <c r="AY19" s="74">
        <v>0</v>
      </c>
      <c r="AZ19" s="74">
        <f t="shared" si="13"/>
        <v>0</v>
      </c>
      <c r="BA19" s="74">
        <v>0</v>
      </c>
      <c r="BB19" s="74">
        <v>0</v>
      </c>
      <c r="BC19" s="74">
        <v>0</v>
      </c>
    </row>
    <row r="20" spans="1:55" s="59" customFormat="1" ht="12" customHeight="1">
      <c r="A20" s="68" t="s">
        <v>85</v>
      </c>
      <c r="B20" s="115" t="s">
        <v>113</v>
      </c>
      <c r="C20" s="68" t="s">
        <v>114</v>
      </c>
      <c r="D20" s="74">
        <f t="shared" si="2"/>
        <v>5022</v>
      </c>
      <c r="E20" s="74">
        <f t="shared" si="3"/>
        <v>0</v>
      </c>
      <c r="F20" s="74">
        <v>0</v>
      </c>
      <c r="G20" s="74">
        <v>0</v>
      </c>
      <c r="H20" s="74">
        <f t="shared" si="4"/>
        <v>0</v>
      </c>
      <c r="I20" s="74">
        <v>0</v>
      </c>
      <c r="J20" s="74">
        <v>0</v>
      </c>
      <c r="K20" s="74">
        <f t="shared" si="5"/>
        <v>5022</v>
      </c>
      <c r="L20" s="74">
        <v>2084</v>
      </c>
      <c r="M20" s="74">
        <v>2938</v>
      </c>
      <c r="N20" s="74">
        <f t="shared" si="6"/>
        <v>5022</v>
      </c>
      <c r="O20" s="74">
        <f t="shared" si="7"/>
        <v>2084</v>
      </c>
      <c r="P20" s="74">
        <v>2084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f t="shared" si="8"/>
        <v>2938</v>
      </c>
      <c r="W20" s="74">
        <v>2938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f t="shared" si="9"/>
        <v>0</v>
      </c>
      <c r="AD20" s="74">
        <v>0</v>
      </c>
      <c r="AE20" s="74">
        <v>0</v>
      </c>
      <c r="AF20" s="74">
        <f t="shared" si="10"/>
        <v>20</v>
      </c>
      <c r="AG20" s="74">
        <v>20</v>
      </c>
      <c r="AH20" s="74">
        <v>0</v>
      </c>
      <c r="AI20" s="74">
        <v>0</v>
      </c>
      <c r="AJ20" s="74">
        <f t="shared" si="11"/>
        <v>0</v>
      </c>
      <c r="AK20" s="73">
        <v>0</v>
      </c>
      <c r="AL20" s="74">
        <v>0</v>
      </c>
      <c r="AM20" s="74">
        <v>0</v>
      </c>
      <c r="AN20" s="74"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f t="shared" si="12"/>
        <v>20</v>
      </c>
      <c r="AU20" s="74">
        <v>20</v>
      </c>
      <c r="AV20" s="74">
        <v>0</v>
      </c>
      <c r="AW20" s="74">
        <v>0</v>
      </c>
      <c r="AX20" s="74">
        <v>0</v>
      </c>
      <c r="AY20" s="74">
        <v>0</v>
      </c>
      <c r="AZ20" s="74">
        <f t="shared" si="13"/>
        <v>2</v>
      </c>
      <c r="BA20" s="74">
        <v>2</v>
      </c>
      <c r="BB20" s="74">
        <v>0</v>
      </c>
      <c r="BC20" s="74">
        <v>0</v>
      </c>
    </row>
    <row r="21" spans="1:55" s="59" customFormat="1" ht="12" customHeight="1">
      <c r="A21" s="68" t="s">
        <v>85</v>
      </c>
      <c r="B21" s="115" t="s">
        <v>115</v>
      </c>
      <c r="C21" s="68" t="s">
        <v>116</v>
      </c>
      <c r="D21" s="74">
        <f t="shared" si="2"/>
        <v>5875</v>
      </c>
      <c r="E21" s="74">
        <f t="shared" si="3"/>
        <v>0</v>
      </c>
      <c r="F21" s="74">
        <v>0</v>
      </c>
      <c r="G21" s="74">
        <v>0</v>
      </c>
      <c r="H21" s="74">
        <f t="shared" si="4"/>
        <v>0</v>
      </c>
      <c r="I21" s="74">
        <v>0</v>
      </c>
      <c r="J21" s="74">
        <v>0</v>
      </c>
      <c r="K21" s="74">
        <f t="shared" si="5"/>
        <v>5875</v>
      </c>
      <c r="L21" s="74">
        <v>4065</v>
      </c>
      <c r="M21" s="74">
        <v>1810</v>
      </c>
      <c r="N21" s="74">
        <f t="shared" si="6"/>
        <v>5875</v>
      </c>
      <c r="O21" s="74">
        <f t="shared" si="7"/>
        <v>4065</v>
      </c>
      <c r="P21" s="74">
        <v>0</v>
      </c>
      <c r="Q21" s="74">
        <v>0</v>
      </c>
      <c r="R21" s="74">
        <v>0</v>
      </c>
      <c r="S21" s="74">
        <v>4065</v>
      </c>
      <c r="T21" s="74">
        <v>0</v>
      </c>
      <c r="U21" s="74">
        <v>0</v>
      </c>
      <c r="V21" s="74">
        <f t="shared" si="8"/>
        <v>1810</v>
      </c>
      <c r="W21" s="74">
        <v>0</v>
      </c>
      <c r="X21" s="74">
        <v>0</v>
      </c>
      <c r="Y21" s="74">
        <v>0</v>
      </c>
      <c r="Z21" s="74">
        <v>1810</v>
      </c>
      <c r="AA21" s="74">
        <v>0</v>
      </c>
      <c r="AB21" s="74">
        <v>0</v>
      </c>
      <c r="AC21" s="74">
        <f t="shared" si="9"/>
        <v>0</v>
      </c>
      <c r="AD21" s="74">
        <v>0</v>
      </c>
      <c r="AE21" s="74">
        <v>0</v>
      </c>
      <c r="AF21" s="74">
        <f t="shared" si="10"/>
        <v>0</v>
      </c>
      <c r="AG21" s="74">
        <v>0</v>
      </c>
      <c r="AH21" s="74">
        <v>0</v>
      </c>
      <c r="AI21" s="74">
        <v>0</v>
      </c>
      <c r="AJ21" s="74">
        <f t="shared" si="11"/>
        <v>0</v>
      </c>
      <c r="AK21" s="73">
        <v>0</v>
      </c>
      <c r="AL21" s="74">
        <v>0</v>
      </c>
      <c r="AM21" s="74">
        <v>0</v>
      </c>
      <c r="AN21" s="74"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2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v>0</v>
      </c>
      <c r="AZ21" s="74">
        <f t="shared" si="13"/>
        <v>0</v>
      </c>
      <c r="BA21" s="74">
        <v>0</v>
      </c>
      <c r="BB21" s="74">
        <v>0</v>
      </c>
      <c r="BC21" s="74">
        <v>0</v>
      </c>
    </row>
    <row r="22" spans="1:55" s="59" customFormat="1" ht="12" customHeight="1">
      <c r="A22" s="68" t="s">
        <v>85</v>
      </c>
      <c r="B22" s="115" t="s">
        <v>117</v>
      </c>
      <c r="C22" s="68" t="s">
        <v>118</v>
      </c>
      <c r="D22" s="74">
        <f t="shared" si="2"/>
        <v>3993</v>
      </c>
      <c r="E22" s="74">
        <f t="shared" si="3"/>
        <v>0</v>
      </c>
      <c r="F22" s="74">
        <v>0</v>
      </c>
      <c r="G22" s="74">
        <v>0</v>
      </c>
      <c r="H22" s="74">
        <f t="shared" si="4"/>
        <v>0</v>
      </c>
      <c r="I22" s="74">
        <v>0</v>
      </c>
      <c r="J22" s="74">
        <v>0</v>
      </c>
      <c r="K22" s="74">
        <f t="shared" si="5"/>
        <v>3993</v>
      </c>
      <c r="L22" s="74">
        <v>2931</v>
      </c>
      <c r="M22" s="74">
        <v>1062</v>
      </c>
      <c r="N22" s="74">
        <f t="shared" si="6"/>
        <v>3993</v>
      </c>
      <c r="O22" s="74">
        <f t="shared" si="7"/>
        <v>2931</v>
      </c>
      <c r="P22" s="74">
        <v>0</v>
      </c>
      <c r="Q22" s="74">
        <v>0</v>
      </c>
      <c r="R22" s="74">
        <v>0</v>
      </c>
      <c r="S22" s="74">
        <v>2931</v>
      </c>
      <c r="T22" s="74">
        <v>0</v>
      </c>
      <c r="U22" s="74">
        <v>0</v>
      </c>
      <c r="V22" s="74">
        <f t="shared" si="8"/>
        <v>1062</v>
      </c>
      <c r="W22" s="74">
        <v>0</v>
      </c>
      <c r="X22" s="74">
        <v>0</v>
      </c>
      <c r="Y22" s="74">
        <v>0</v>
      </c>
      <c r="Z22" s="74">
        <v>1062</v>
      </c>
      <c r="AA22" s="74">
        <v>0</v>
      </c>
      <c r="AB22" s="74">
        <v>0</v>
      </c>
      <c r="AC22" s="74">
        <f t="shared" si="9"/>
        <v>0</v>
      </c>
      <c r="AD22" s="74">
        <v>0</v>
      </c>
      <c r="AE22" s="74">
        <v>0</v>
      </c>
      <c r="AF22" s="74">
        <f t="shared" si="10"/>
        <v>23</v>
      </c>
      <c r="AG22" s="74">
        <v>23</v>
      </c>
      <c r="AH22" s="74">
        <v>0</v>
      </c>
      <c r="AI22" s="74">
        <v>0</v>
      </c>
      <c r="AJ22" s="74">
        <f t="shared" si="11"/>
        <v>23</v>
      </c>
      <c r="AK22" s="73">
        <v>0</v>
      </c>
      <c r="AL22" s="74">
        <v>0</v>
      </c>
      <c r="AM22" s="74">
        <v>23</v>
      </c>
      <c r="AN22" s="74">
        <v>0</v>
      </c>
      <c r="AO22" s="74"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2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v>0</v>
      </c>
      <c r="AZ22" s="74">
        <f t="shared" si="13"/>
        <v>0</v>
      </c>
      <c r="BA22" s="74">
        <v>0</v>
      </c>
      <c r="BB22" s="74">
        <v>0</v>
      </c>
      <c r="BC22" s="74">
        <v>0</v>
      </c>
    </row>
    <row r="23" spans="1:55" s="59" customFormat="1" ht="12" customHeight="1">
      <c r="A23" s="68" t="s">
        <v>85</v>
      </c>
      <c r="B23" s="115" t="s">
        <v>119</v>
      </c>
      <c r="C23" s="68" t="s">
        <v>120</v>
      </c>
      <c r="D23" s="74">
        <f t="shared" si="2"/>
        <v>25393</v>
      </c>
      <c r="E23" s="74">
        <f t="shared" si="3"/>
        <v>0</v>
      </c>
      <c r="F23" s="74">
        <v>0</v>
      </c>
      <c r="G23" s="74">
        <v>0</v>
      </c>
      <c r="H23" s="74">
        <f t="shared" si="4"/>
        <v>0</v>
      </c>
      <c r="I23" s="74">
        <v>0</v>
      </c>
      <c r="J23" s="74">
        <v>0</v>
      </c>
      <c r="K23" s="74">
        <f t="shared" si="5"/>
        <v>25393</v>
      </c>
      <c r="L23" s="74">
        <v>13536</v>
      </c>
      <c r="M23" s="74">
        <v>11857</v>
      </c>
      <c r="N23" s="74">
        <f t="shared" si="6"/>
        <v>25393</v>
      </c>
      <c r="O23" s="74">
        <f t="shared" si="7"/>
        <v>13536</v>
      </c>
      <c r="P23" s="74">
        <v>13536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f t="shared" si="8"/>
        <v>11857</v>
      </c>
      <c r="W23" s="74">
        <v>11857</v>
      </c>
      <c r="X23" s="74">
        <v>0</v>
      </c>
      <c r="Y23" s="74">
        <v>0</v>
      </c>
      <c r="Z23" s="74">
        <v>0</v>
      </c>
      <c r="AA23" s="74">
        <v>0</v>
      </c>
      <c r="AB23" s="74">
        <v>0</v>
      </c>
      <c r="AC23" s="74">
        <f t="shared" si="9"/>
        <v>0</v>
      </c>
      <c r="AD23" s="74">
        <v>0</v>
      </c>
      <c r="AE23" s="74">
        <v>0</v>
      </c>
      <c r="AF23" s="74">
        <f t="shared" si="10"/>
        <v>987</v>
      </c>
      <c r="AG23" s="74">
        <v>987</v>
      </c>
      <c r="AH23" s="74">
        <v>0</v>
      </c>
      <c r="AI23" s="74">
        <v>0</v>
      </c>
      <c r="AJ23" s="74">
        <f t="shared" si="11"/>
        <v>985</v>
      </c>
      <c r="AK23" s="74">
        <v>1</v>
      </c>
      <c r="AL23" s="74">
        <v>0</v>
      </c>
      <c r="AM23" s="74">
        <v>8</v>
      </c>
      <c r="AN23" s="74">
        <v>0</v>
      </c>
      <c r="AO23" s="74">
        <v>0</v>
      </c>
      <c r="AP23" s="74">
        <v>856</v>
      </c>
      <c r="AQ23" s="74">
        <v>114</v>
      </c>
      <c r="AR23" s="74">
        <v>0</v>
      </c>
      <c r="AS23" s="74">
        <v>6</v>
      </c>
      <c r="AT23" s="74">
        <f t="shared" si="12"/>
        <v>3</v>
      </c>
      <c r="AU23" s="74">
        <v>3</v>
      </c>
      <c r="AV23" s="74">
        <v>0</v>
      </c>
      <c r="AW23" s="74">
        <v>0</v>
      </c>
      <c r="AX23" s="74">
        <v>0</v>
      </c>
      <c r="AY23" s="74">
        <v>0</v>
      </c>
      <c r="AZ23" s="74">
        <f t="shared" si="13"/>
        <v>127.4</v>
      </c>
      <c r="BA23" s="74">
        <v>127.4</v>
      </c>
      <c r="BB23" s="74">
        <v>0</v>
      </c>
      <c r="BC23" s="74">
        <v>0</v>
      </c>
    </row>
    <row r="24" spans="1:55" s="59" customFormat="1" ht="12" customHeight="1">
      <c r="A24" s="68" t="s">
        <v>85</v>
      </c>
      <c r="B24" s="115" t="s">
        <v>121</v>
      </c>
      <c r="C24" s="68" t="s">
        <v>122</v>
      </c>
      <c r="D24" s="74">
        <f t="shared" si="2"/>
        <v>17955</v>
      </c>
      <c r="E24" s="74">
        <f t="shared" si="3"/>
        <v>0</v>
      </c>
      <c r="F24" s="74">
        <v>0</v>
      </c>
      <c r="G24" s="74">
        <v>0</v>
      </c>
      <c r="H24" s="74">
        <f t="shared" si="4"/>
        <v>0</v>
      </c>
      <c r="I24" s="74">
        <v>0</v>
      </c>
      <c r="J24" s="74">
        <v>0</v>
      </c>
      <c r="K24" s="74">
        <f t="shared" si="5"/>
        <v>17955</v>
      </c>
      <c r="L24" s="74">
        <v>12902</v>
      </c>
      <c r="M24" s="74">
        <v>5053</v>
      </c>
      <c r="N24" s="74">
        <f t="shared" si="6"/>
        <v>17955</v>
      </c>
      <c r="O24" s="74">
        <f t="shared" si="7"/>
        <v>12902</v>
      </c>
      <c r="P24" s="74">
        <v>12902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f t="shared" si="8"/>
        <v>5053</v>
      </c>
      <c r="W24" s="74">
        <v>5053</v>
      </c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74">
        <f t="shared" si="9"/>
        <v>0</v>
      </c>
      <c r="AD24" s="74">
        <v>0</v>
      </c>
      <c r="AE24" s="74">
        <v>0</v>
      </c>
      <c r="AF24" s="74">
        <f t="shared" si="10"/>
        <v>33</v>
      </c>
      <c r="AG24" s="74">
        <v>33</v>
      </c>
      <c r="AH24" s="74">
        <v>0</v>
      </c>
      <c r="AI24" s="74">
        <v>0</v>
      </c>
      <c r="AJ24" s="74">
        <f t="shared" si="11"/>
        <v>180</v>
      </c>
      <c r="AK24" s="73">
        <v>0</v>
      </c>
      <c r="AL24" s="74">
        <v>147</v>
      </c>
      <c r="AM24" s="74">
        <v>33</v>
      </c>
      <c r="AN24" s="74"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2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v>0</v>
      </c>
      <c r="AZ24" s="74">
        <f t="shared" si="13"/>
        <v>0</v>
      </c>
      <c r="BA24" s="74">
        <v>0</v>
      </c>
      <c r="BB24" s="74">
        <v>0</v>
      </c>
      <c r="BC24" s="74">
        <v>0</v>
      </c>
    </row>
    <row r="25" spans="1:55" s="59" customFormat="1" ht="12" customHeight="1">
      <c r="A25" s="68" t="s">
        <v>85</v>
      </c>
      <c r="B25" s="115" t="s">
        <v>123</v>
      </c>
      <c r="C25" s="68" t="s">
        <v>124</v>
      </c>
      <c r="D25" s="74">
        <f t="shared" si="2"/>
        <v>6447</v>
      </c>
      <c r="E25" s="74">
        <f t="shared" si="3"/>
        <v>0</v>
      </c>
      <c r="F25" s="74">
        <v>0</v>
      </c>
      <c r="G25" s="74">
        <v>0</v>
      </c>
      <c r="H25" s="74">
        <f t="shared" si="4"/>
        <v>0</v>
      </c>
      <c r="I25" s="74">
        <v>0</v>
      </c>
      <c r="J25" s="74">
        <v>0</v>
      </c>
      <c r="K25" s="74">
        <f t="shared" si="5"/>
        <v>6447</v>
      </c>
      <c r="L25" s="74">
        <v>3191</v>
      </c>
      <c r="M25" s="74">
        <v>3256</v>
      </c>
      <c r="N25" s="74">
        <f t="shared" si="6"/>
        <v>6447</v>
      </c>
      <c r="O25" s="74">
        <f t="shared" si="7"/>
        <v>3191</v>
      </c>
      <c r="P25" s="74">
        <v>3191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f t="shared" si="8"/>
        <v>3256</v>
      </c>
      <c r="W25" s="74">
        <v>3256</v>
      </c>
      <c r="X25" s="74">
        <v>0</v>
      </c>
      <c r="Y25" s="74">
        <v>0</v>
      </c>
      <c r="Z25" s="74">
        <v>0</v>
      </c>
      <c r="AA25" s="74">
        <v>0</v>
      </c>
      <c r="AB25" s="74">
        <v>0</v>
      </c>
      <c r="AC25" s="74">
        <f t="shared" si="9"/>
        <v>0</v>
      </c>
      <c r="AD25" s="74">
        <v>0</v>
      </c>
      <c r="AE25" s="74">
        <v>0</v>
      </c>
      <c r="AF25" s="74">
        <f t="shared" si="10"/>
        <v>342</v>
      </c>
      <c r="AG25" s="74">
        <v>342</v>
      </c>
      <c r="AH25" s="74">
        <v>0</v>
      </c>
      <c r="AI25" s="74">
        <v>0</v>
      </c>
      <c r="AJ25" s="74">
        <f t="shared" si="11"/>
        <v>342</v>
      </c>
      <c r="AK25" s="73">
        <v>0</v>
      </c>
      <c r="AL25" s="74">
        <v>0</v>
      </c>
      <c r="AM25" s="74">
        <v>4</v>
      </c>
      <c r="AN25" s="74">
        <v>0</v>
      </c>
      <c r="AO25" s="74">
        <v>0</v>
      </c>
      <c r="AP25" s="74">
        <v>325</v>
      </c>
      <c r="AQ25" s="74">
        <v>0</v>
      </c>
      <c r="AR25" s="74">
        <v>0</v>
      </c>
      <c r="AS25" s="74">
        <v>13</v>
      </c>
      <c r="AT25" s="74">
        <f t="shared" si="12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v>0</v>
      </c>
      <c r="AZ25" s="74">
        <f t="shared" si="13"/>
        <v>2</v>
      </c>
      <c r="BA25" s="74">
        <v>2</v>
      </c>
      <c r="BB25" s="74">
        <v>0</v>
      </c>
      <c r="BC25" s="74">
        <v>0</v>
      </c>
    </row>
    <row r="26" spans="1:55" s="59" customFormat="1" ht="12" customHeight="1">
      <c r="A26" s="68" t="s">
        <v>85</v>
      </c>
      <c r="B26" s="115" t="s">
        <v>125</v>
      </c>
      <c r="C26" s="68" t="s">
        <v>126</v>
      </c>
      <c r="D26" s="74">
        <f t="shared" si="2"/>
        <v>19524</v>
      </c>
      <c r="E26" s="74">
        <f t="shared" si="3"/>
        <v>0</v>
      </c>
      <c r="F26" s="74">
        <v>0</v>
      </c>
      <c r="G26" s="74">
        <v>0</v>
      </c>
      <c r="H26" s="74">
        <f t="shared" si="4"/>
        <v>0</v>
      </c>
      <c r="I26" s="74">
        <v>0</v>
      </c>
      <c r="J26" s="74">
        <v>0</v>
      </c>
      <c r="K26" s="74">
        <f t="shared" si="5"/>
        <v>19524</v>
      </c>
      <c r="L26" s="74">
        <v>13071</v>
      </c>
      <c r="M26" s="74">
        <v>6453</v>
      </c>
      <c r="N26" s="74">
        <f t="shared" si="6"/>
        <v>19524</v>
      </c>
      <c r="O26" s="74">
        <f t="shared" si="7"/>
        <v>13071</v>
      </c>
      <c r="P26" s="74">
        <v>13071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f t="shared" si="8"/>
        <v>6453</v>
      </c>
      <c r="W26" s="74">
        <v>6453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  <c r="AC26" s="74">
        <f t="shared" si="9"/>
        <v>0</v>
      </c>
      <c r="AD26" s="74">
        <v>0</v>
      </c>
      <c r="AE26" s="74">
        <v>0</v>
      </c>
      <c r="AF26" s="74">
        <f t="shared" si="10"/>
        <v>1008</v>
      </c>
      <c r="AG26" s="74">
        <v>1008</v>
      </c>
      <c r="AH26" s="74">
        <v>0</v>
      </c>
      <c r="AI26" s="74">
        <v>0</v>
      </c>
      <c r="AJ26" s="74">
        <f t="shared" si="11"/>
        <v>1008</v>
      </c>
      <c r="AK26" s="73">
        <v>0</v>
      </c>
      <c r="AL26" s="74">
        <v>0</v>
      </c>
      <c r="AM26" s="74">
        <v>1008</v>
      </c>
      <c r="AN26" s="74">
        <v>0</v>
      </c>
      <c r="AO26" s="74"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f t="shared" si="12"/>
        <v>81</v>
      </c>
      <c r="AU26" s="74">
        <v>0</v>
      </c>
      <c r="AV26" s="74">
        <v>0</v>
      </c>
      <c r="AW26" s="74">
        <v>81</v>
      </c>
      <c r="AX26" s="74">
        <v>0</v>
      </c>
      <c r="AY26" s="74">
        <v>0</v>
      </c>
      <c r="AZ26" s="74">
        <f t="shared" si="13"/>
        <v>0</v>
      </c>
      <c r="BA26" s="74">
        <v>0</v>
      </c>
      <c r="BB26" s="74">
        <v>0</v>
      </c>
      <c r="BC26" s="74">
        <v>0</v>
      </c>
    </row>
    <row r="27" spans="1:55" s="59" customFormat="1" ht="12" customHeight="1">
      <c r="A27" s="68" t="s">
        <v>85</v>
      </c>
      <c r="B27" s="115" t="s">
        <v>127</v>
      </c>
      <c r="C27" s="68" t="s">
        <v>128</v>
      </c>
      <c r="D27" s="74">
        <f t="shared" si="2"/>
        <v>1899</v>
      </c>
      <c r="E27" s="74">
        <f t="shared" si="3"/>
        <v>0</v>
      </c>
      <c r="F27" s="74">
        <v>0</v>
      </c>
      <c r="G27" s="74">
        <v>0</v>
      </c>
      <c r="H27" s="74">
        <f t="shared" si="4"/>
        <v>0</v>
      </c>
      <c r="I27" s="74">
        <v>0</v>
      </c>
      <c r="J27" s="74">
        <v>0</v>
      </c>
      <c r="K27" s="74">
        <f t="shared" si="5"/>
        <v>1899</v>
      </c>
      <c r="L27" s="74">
        <v>1431</v>
      </c>
      <c r="M27" s="74">
        <v>468</v>
      </c>
      <c r="N27" s="74">
        <f t="shared" si="6"/>
        <v>1899</v>
      </c>
      <c r="O27" s="74">
        <f t="shared" si="7"/>
        <v>1431</v>
      </c>
      <c r="P27" s="74">
        <v>1431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f t="shared" si="8"/>
        <v>468</v>
      </c>
      <c r="W27" s="74">
        <v>468</v>
      </c>
      <c r="X27" s="74">
        <v>0</v>
      </c>
      <c r="Y27" s="74">
        <v>0</v>
      </c>
      <c r="Z27" s="74">
        <v>0</v>
      </c>
      <c r="AA27" s="74">
        <v>0</v>
      </c>
      <c r="AB27" s="74">
        <v>0</v>
      </c>
      <c r="AC27" s="74">
        <f t="shared" si="9"/>
        <v>0</v>
      </c>
      <c r="AD27" s="74">
        <v>0</v>
      </c>
      <c r="AE27" s="74">
        <v>0</v>
      </c>
      <c r="AF27" s="74">
        <f t="shared" si="10"/>
        <v>11</v>
      </c>
      <c r="AG27" s="74">
        <v>11</v>
      </c>
      <c r="AH27" s="74">
        <v>0</v>
      </c>
      <c r="AI27" s="74">
        <v>0</v>
      </c>
      <c r="AJ27" s="74">
        <f t="shared" si="11"/>
        <v>11</v>
      </c>
      <c r="AK27" s="73">
        <v>0</v>
      </c>
      <c r="AL27" s="74">
        <v>0</v>
      </c>
      <c r="AM27" s="74">
        <v>1</v>
      </c>
      <c r="AN27" s="74">
        <v>0</v>
      </c>
      <c r="AO27" s="74">
        <v>0</v>
      </c>
      <c r="AP27" s="74">
        <v>0</v>
      </c>
      <c r="AQ27" s="74">
        <v>10</v>
      </c>
      <c r="AR27" s="74">
        <v>0</v>
      </c>
      <c r="AS27" s="74"/>
      <c r="AT27" s="74">
        <f t="shared" si="12"/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v>0</v>
      </c>
      <c r="AZ27" s="74">
        <f t="shared" si="13"/>
        <v>10</v>
      </c>
      <c r="BA27" s="74">
        <v>10</v>
      </c>
      <c r="BB27" s="74">
        <v>0</v>
      </c>
      <c r="BC27" s="74">
        <v>0</v>
      </c>
    </row>
    <row r="28" spans="1:55" s="59" customFormat="1" ht="12" customHeight="1">
      <c r="A28" s="68" t="s">
        <v>85</v>
      </c>
      <c r="B28" s="115" t="s">
        <v>129</v>
      </c>
      <c r="C28" s="68" t="s">
        <v>130</v>
      </c>
      <c r="D28" s="74">
        <f t="shared" si="2"/>
        <v>1187</v>
      </c>
      <c r="E28" s="74">
        <f t="shared" si="3"/>
        <v>0</v>
      </c>
      <c r="F28" s="74">
        <v>0</v>
      </c>
      <c r="G28" s="74">
        <v>0</v>
      </c>
      <c r="H28" s="74">
        <f t="shared" si="4"/>
        <v>0</v>
      </c>
      <c r="I28" s="74">
        <v>0</v>
      </c>
      <c r="J28" s="74">
        <v>0</v>
      </c>
      <c r="K28" s="74">
        <f t="shared" si="5"/>
        <v>1187</v>
      </c>
      <c r="L28" s="74">
        <v>860</v>
      </c>
      <c r="M28" s="74">
        <v>327</v>
      </c>
      <c r="N28" s="74">
        <f t="shared" si="6"/>
        <v>1187</v>
      </c>
      <c r="O28" s="74">
        <f t="shared" si="7"/>
        <v>860</v>
      </c>
      <c r="P28" s="74">
        <v>860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f t="shared" si="8"/>
        <v>327</v>
      </c>
      <c r="W28" s="74">
        <v>327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  <c r="AC28" s="74">
        <f t="shared" si="9"/>
        <v>0</v>
      </c>
      <c r="AD28" s="74">
        <v>0</v>
      </c>
      <c r="AE28" s="74">
        <v>0</v>
      </c>
      <c r="AF28" s="74">
        <f t="shared" si="10"/>
        <v>7</v>
      </c>
      <c r="AG28" s="74">
        <v>7</v>
      </c>
      <c r="AH28" s="74">
        <v>0</v>
      </c>
      <c r="AI28" s="74">
        <v>0</v>
      </c>
      <c r="AJ28" s="74">
        <f t="shared" si="11"/>
        <v>7</v>
      </c>
      <c r="AK28" s="73">
        <v>0</v>
      </c>
      <c r="AL28" s="74">
        <v>0</v>
      </c>
      <c r="AM28" s="74">
        <v>0</v>
      </c>
      <c r="AN28" s="74">
        <v>0</v>
      </c>
      <c r="AO28" s="74">
        <v>0</v>
      </c>
      <c r="AP28" s="74">
        <v>0</v>
      </c>
      <c r="AQ28" s="74">
        <v>7</v>
      </c>
      <c r="AR28" s="74">
        <v>0</v>
      </c>
      <c r="AS28" s="74">
        <v>0</v>
      </c>
      <c r="AT28" s="74">
        <f t="shared" si="12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v>0</v>
      </c>
      <c r="AZ28" s="74">
        <f t="shared" si="13"/>
        <v>7</v>
      </c>
      <c r="BA28" s="74">
        <v>7</v>
      </c>
      <c r="BB28" s="74">
        <v>0</v>
      </c>
      <c r="BC28" s="74">
        <v>0</v>
      </c>
    </row>
    <row r="29" spans="1:55" s="59" customFormat="1" ht="12" customHeight="1">
      <c r="A29" s="68" t="s">
        <v>85</v>
      </c>
      <c r="B29" s="115" t="s">
        <v>131</v>
      </c>
      <c r="C29" s="68" t="s">
        <v>132</v>
      </c>
      <c r="D29" s="74">
        <f t="shared" si="2"/>
        <v>1763</v>
      </c>
      <c r="E29" s="74">
        <f t="shared" si="3"/>
        <v>0</v>
      </c>
      <c r="F29" s="74">
        <v>0</v>
      </c>
      <c r="G29" s="74">
        <v>0</v>
      </c>
      <c r="H29" s="74">
        <f t="shared" si="4"/>
        <v>1763</v>
      </c>
      <c r="I29" s="74">
        <v>991</v>
      </c>
      <c r="J29" s="74">
        <v>772</v>
      </c>
      <c r="K29" s="74">
        <f t="shared" si="5"/>
        <v>0</v>
      </c>
      <c r="L29" s="74">
        <v>0</v>
      </c>
      <c r="M29" s="74">
        <v>0</v>
      </c>
      <c r="N29" s="74">
        <f t="shared" si="6"/>
        <v>1763</v>
      </c>
      <c r="O29" s="74">
        <f t="shared" si="7"/>
        <v>991</v>
      </c>
      <c r="P29" s="74">
        <v>991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f t="shared" si="8"/>
        <v>772</v>
      </c>
      <c r="W29" s="74">
        <v>772</v>
      </c>
      <c r="X29" s="74">
        <v>0</v>
      </c>
      <c r="Y29" s="74">
        <v>0</v>
      </c>
      <c r="Z29" s="74">
        <v>0</v>
      </c>
      <c r="AA29" s="74">
        <v>0</v>
      </c>
      <c r="AB29" s="74">
        <v>0</v>
      </c>
      <c r="AC29" s="74">
        <f t="shared" si="9"/>
        <v>0</v>
      </c>
      <c r="AD29" s="74">
        <v>0</v>
      </c>
      <c r="AE29" s="74">
        <v>0</v>
      </c>
      <c r="AF29" s="74">
        <f t="shared" si="10"/>
        <v>7</v>
      </c>
      <c r="AG29" s="74">
        <v>7</v>
      </c>
      <c r="AH29" s="74">
        <v>0</v>
      </c>
      <c r="AI29" s="74">
        <v>0</v>
      </c>
      <c r="AJ29" s="74">
        <f t="shared" si="11"/>
        <v>7</v>
      </c>
      <c r="AK29" s="73">
        <v>0</v>
      </c>
      <c r="AL29" s="74">
        <v>0</v>
      </c>
      <c r="AM29" s="74">
        <v>0</v>
      </c>
      <c r="AN29" s="74">
        <v>0</v>
      </c>
      <c r="AO29" s="74">
        <v>0</v>
      </c>
      <c r="AP29" s="74">
        <v>0</v>
      </c>
      <c r="AQ29" s="74">
        <v>7</v>
      </c>
      <c r="AR29" s="74">
        <v>0</v>
      </c>
      <c r="AS29" s="74">
        <v>0</v>
      </c>
      <c r="AT29" s="74">
        <f t="shared" si="12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v>0</v>
      </c>
      <c r="AZ29" s="74">
        <f t="shared" si="13"/>
        <v>0</v>
      </c>
      <c r="BA29" s="74">
        <v>0</v>
      </c>
      <c r="BB29" s="74">
        <v>0</v>
      </c>
      <c r="BC29" s="74">
        <v>0</v>
      </c>
    </row>
    <row r="30" spans="1:55" s="59" customFormat="1" ht="12" customHeight="1">
      <c r="A30" s="68" t="s">
        <v>85</v>
      </c>
      <c r="B30" s="115" t="s">
        <v>133</v>
      </c>
      <c r="C30" s="68" t="s">
        <v>134</v>
      </c>
      <c r="D30" s="74">
        <f t="shared" si="2"/>
        <v>684</v>
      </c>
      <c r="E30" s="74">
        <f t="shared" si="3"/>
        <v>684</v>
      </c>
      <c r="F30" s="74">
        <v>169</v>
      </c>
      <c r="G30" s="74">
        <v>515</v>
      </c>
      <c r="H30" s="74">
        <f t="shared" si="4"/>
        <v>0</v>
      </c>
      <c r="I30" s="74">
        <v>0</v>
      </c>
      <c r="J30" s="74">
        <v>0</v>
      </c>
      <c r="K30" s="74">
        <f t="shared" si="5"/>
        <v>0</v>
      </c>
      <c r="L30" s="74">
        <v>0</v>
      </c>
      <c r="M30" s="74">
        <v>0</v>
      </c>
      <c r="N30" s="74">
        <f t="shared" si="6"/>
        <v>694</v>
      </c>
      <c r="O30" s="74">
        <f t="shared" si="7"/>
        <v>169</v>
      </c>
      <c r="P30" s="74">
        <v>169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f t="shared" si="8"/>
        <v>525</v>
      </c>
      <c r="W30" s="74">
        <v>525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>
        <f t="shared" si="9"/>
        <v>0</v>
      </c>
      <c r="AD30" s="74">
        <v>0</v>
      </c>
      <c r="AE30" s="74">
        <v>0</v>
      </c>
      <c r="AF30" s="74">
        <f t="shared" si="10"/>
        <v>4</v>
      </c>
      <c r="AG30" s="74">
        <v>4</v>
      </c>
      <c r="AH30" s="74">
        <v>0</v>
      </c>
      <c r="AI30" s="74">
        <v>0</v>
      </c>
      <c r="AJ30" s="74">
        <f t="shared" si="11"/>
        <v>4</v>
      </c>
      <c r="AK30" s="73">
        <v>0</v>
      </c>
      <c r="AL30" s="74">
        <v>0</v>
      </c>
      <c r="AM30" s="74">
        <v>0</v>
      </c>
      <c r="AN30" s="74">
        <v>0</v>
      </c>
      <c r="AO30" s="74">
        <v>0</v>
      </c>
      <c r="AP30" s="74">
        <v>0</v>
      </c>
      <c r="AQ30" s="74">
        <v>4</v>
      </c>
      <c r="AR30" s="74">
        <v>0</v>
      </c>
      <c r="AS30" s="74">
        <v>0</v>
      </c>
      <c r="AT30" s="74">
        <f t="shared" si="12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v>0</v>
      </c>
      <c r="AZ30" s="74">
        <f t="shared" si="13"/>
        <v>4</v>
      </c>
      <c r="BA30" s="74">
        <v>4</v>
      </c>
      <c r="BB30" s="74">
        <v>0</v>
      </c>
      <c r="BC30" s="74">
        <v>0</v>
      </c>
    </row>
    <row r="31" spans="1:55" s="59" customFormat="1" ht="12" customHeight="1">
      <c r="A31" s="68" t="s">
        <v>85</v>
      </c>
      <c r="B31" s="115" t="s">
        <v>135</v>
      </c>
      <c r="C31" s="68" t="s">
        <v>136</v>
      </c>
      <c r="D31" s="74">
        <f t="shared" si="2"/>
        <v>402</v>
      </c>
      <c r="E31" s="74">
        <f t="shared" si="3"/>
        <v>0</v>
      </c>
      <c r="F31" s="74">
        <v>0</v>
      </c>
      <c r="G31" s="74">
        <v>0</v>
      </c>
      <c r="H31" s="74">
        <f t="shared" si="4"/>
        <v>402</v>
      </c>
      <c r="I31" s="74">
        <v>127</v>
      </c>
      <c r="J31" s="74">
        <v>275</v>
      </c>
      <c r="K31" s="74">
        <f t="shared" si="5"/>
        <v>0</v>
      </c>
      <c r="L31" s="74">
        <v>0</v>
      </c>
      <c r="M31" s="74">
        <v>0</v>
      </c>
      <c r="N31" s="74">
        <f t="shared" si="6"/>
        <v>402</v>
      </c>
      <c r="O31" s="74">
        <f t="shared" si="7"/>
        <v>127</v>
      </c>
      <c r="P31" s="74">
        <v>127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f t="shared" si="8"/>
        <v>275</v>
      </c>
      <c r="W31" s="74">
        <v>275</v>
      </c>
      <c r="X31" s="74">
        <v>0</v>
      </c>
      <c r="Y31" s="74">
        <v>0</v>
      </c>
      <c r="Z31" s="74">
        <v>0</v>
      </c>
      <c r="AA31" s="74">
        <v>0</v>
      </c>
      <c r="AB31" s="74">
        <v>0</v>
      </c>
      <c r="AC31" s="74">
        <f t="shared" si="9"/>
        <v>0</v>
      </c>
      <c r="AD31" s="74">
        <v>0</v>
      </c>
      <c r="AE31" s="74">
        <v>0</v>
      </c>
      <c r="AF31" s="74">
        <f t="shared" si="10"/>
        <v>2</v>
      </c>
      <c r="AG31" s="74">
        <v>2</v>
      </c>
      <c r="AH31" s="74">
        <v>0</v>
      </c>
      <c r="AI31" s="74">
        <v>0</v>
      </c>
      <c r="AJ31" s="74">
        <f t="shared" si="11"/>
        <v>2</v>
      </c>
      <c r="AK31" s="73">
        <v>0</v>
      </c>
      <c r="AL31" s="74">
        <v>0</v>
      </c>
      <c r="AM31" s="74">
        <v>0</v>
      </c>
      <c r="AN31" s="74">
        <v>0</v>
      </c>
      <c r="AO31" s="74">
        <v>0</v>
      </c>
      <c r="AP31" s="74">
        <v>0</v>
      </c>
      <c r="AQ31" s="74">
        <v>0</v>
      </c>
      <c r="AR31" s="74">
        <v>0</v>
      </c>
      <c r="AS31" s="74">
        <v>2</v>
      </c>
      <c r="AT31" s="74">
        <f t="shared" si="12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v>0</v>
      </c>
      <c r="AZ31" s="74">
        <f t="shared" si="13"/>
        <v>0</v>
      </c>
      <c r="BA31" s="74">
        <v>0</v>
      </c>
      <c r="BB31" s="74">
        <v>0</v>
      </c>
      <c r="BC31" s="74">
        <v>0</v>
      </c>
    </row>
    <row r="32" spans="1:55" s="59" customFormat="1" ht="12" customHeight="1">
      <c r="A32" s="68" t="s">
        <v>85</v>
      </c>
      <c r="B32" s="115" t="s">
        <v>137</v>
      </c>
      <c r="C32" s="68" t="s">
        <v>138</v>
      </c>
      <c r="D32" s="74">
        <f t="shared" si="2"/>
        <v>3346</v>
      </c>
      <c r="E32" s="74">
        <f t="shared" si="3"/>
        <v>0</v>
      </c>
      <c r="F32" s="74">
        <v>0</v>
      </c>
      <c r="G32" s="74">
        <v>0</v>
      </c>
      <c r="H32" s="74">
        <f t="shared" si="4"/>
        <v>0</v>
      </c>
      <c r="I32" s="74">
        <v>0</v>
      </c>
      <c r="J32" s="74">
        <v>0</v>
      </c>
      <c r="K32" s="74">
        <f t="shared" si="5"/>
        <v>3346</v>
      </c>
      <c r="L32" s="74">
        <v>2173</v>
      </c>
      <c r="M32" s="74">
        <v>1173</v>
      </c>
      <c r="N32" s="74">
        <f t="shared" si="6"/>
        <v>0</v>
      </c>
      <c r="O32" s="74">
        <f t="shared" si="7"/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f t="shared" si="8"/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74">
        <f t="shared" si="9"/>
        <v>0</v>
      </c>
      <c r="AD32" s="74">
        <v>0</v>
      </c>
      <c r="AE32" s="74">
        <v>0</v>
      </c>
      <c r="AF32" s="74">
        <f t="shared" si="10"/>
        <v>1</v>
      </c>
      <c r="AG32" s="74">
        <v>1</v>
      </c>
      <c r="AH32" s="74">
        <v>0</v>
      </c>
      <c r="AI32" s="74">
        <v>0</v>
      </c>
      <c r="AJ32" s="74">
        <f t="shared" si="11"/>
        <v>0</v>
      </c>
      <c r="AK32" s="73">
        <v>0</v>
      </c>
      <c r="AL32" s="74">
        <v>0</v>
      </c>
      <c r="AM32" s="74">
        <v>0</v>
      </c>
      <c r="AN32" s="74">
        <v>0</v>
      </c>
      <c r="AO32" s="74"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f t="shared" si="12"/>
        <v>1</v>
      </c>
      <c r="AU32" s="74">
        <v>1</v>
      </c>
      <c r="AV32" s="74">
        <v>0</v>
      </c>
      <c r="AW32" s="74">
        <v>0</v>
      </c>
      <c r="AX32" s="74">
        <v>0</v>
      </c>
      <c r="AY32" s="74">
        <v>0</v>
      </c>
      <c r="AZ32" s="74">
        <f t="shared" si="13"/>
        <v>19</v>
      </c>
      <c r="BA32" s="74">
        <v>19</v>
      </c>
      <c r="BB32" s="74">
        <v>0</v>
      </c>
      <c r="BC32" s="74">
        <v>0</v>
      </c>
    </row>
    <row r="33" spans="1:55" s="59" customFormat="1" ht="12" customHeight="1">
      <c r="A33" s="68" t="s">
        <v>85</v>
      </c>
      <c r="B33" s="115" t="s">
        <v>139</v>
      </c>
      <c r="C33" s="68" t="s">
        <v>140</v>
      </c>
      <c r="D33" s="74">
        <f t="shared" si="2"/>
        <v>10371</v>
      </c>
      <c r="E33" s="74">
        <f t="shared" si="3"/>
        <v>0</v>
      </c>
      <c r="F33" s="74">
        <v>0</v>
      </c>
      <c r="G33" s="74">
        <v>0</v>
      </c>
      <c r="H33" s="74">
        <f t="shared" si="4"/>
        <v>0</v>
      </c>
      <c r="I33" s="74">
        <v>0</v>
      </c>
      <c r="J33" s="74">
        <v>0</v>
      </c>
      <c r="K33" s="74">
        <f t="shared" si="5"/>
        <v>10371</v>
      </c>
      <c r="L33" s="74">
        <v>2899</v>
      </c>
      <c r="M33" s="74">
        <v>7472</v>
      </c>
      <c r="N33" s="74">
        <f t="shared" si="6"/>
        <v>10371</v>
      </c>
      <c r="O33" s="74">
        <f t="shared" si="7"/>
        <v>2899</v>
      </c>
      <c r="P33" s="74">
        <v>2899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f t="shared" si="8"/>
        <v>7472</v>
      </c>
      <c r="W33" s="74">
        <v>7472</v>
      </c>
      <c r="X33" s="74">
        <v>0</v>
      </c>
      <c r="Y33" s="74">
        <v>0</v>
      </c>
      <c r="Z33" s="74">
        <v>0</v>
      </c>
      <c r="AA33" s="74">
        <v>0</v>
      </c>
      <c r="AB33" s="74">
        <v>0</v>
      </c>
      <c r="AC33" s="74">
        <f t="shared" si="9"/>
        <v>0</v>
      </c>
      <c r="AD33" s="74">
        <v>0</v>
      </c>
      <c r="AE33" s="74">
        <v>0</v>
      </c>
      <c r="AF33" s="74">
        <f t="shared" si="10"/>
        <v>13</v>
      </c>
      <c r="AG33" s="74">
        <v>13</v>
      </c>
      <c r="AH33" s="74">
        <v>0</v>
      </c>
      <c r="AI33" s="74">
        <v>0</v>
      </c>
      <c r="AJ33" s="74">
        <f t="shared" si="11"/>
        <v>13</v>
      </c>
      <c r="AK33" s="73">
        <v>0</v>
      </c>
      <c r="AL33" s="74">
        <v>0</v>
      </c>
      <c r="AM33" s="74">
        <v>13</v>
      </c>
      <c r="AN33" s="74">
        <v>0</v>
      </c>
      <c r="AO33" s="74"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2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v>0</v>
      </c>
      <c r="AZ33" s="74">
        <f t="shared" si="13"/>
        <v>27</v>
      </c>
      <c r="BA33" s="74">
        <v>27</v>
      </c>
      <c r="BB33" s="74">
        <v>0</v>
      </c>
      <c r="BC33" s="74">
        <v>0</v>
      </c>
    </row>
    <row r="34" spans="1:55" s="59" customFormat="1" ht="12" customHeight="1">
      <c r="A34" s="68" t="s">
        <v>85</v>
      </c>
      <c r="B34" s="115" t="s">
        <v>141</v>
      </c>
      <c r="C34" s="68" t="s">
        <v>142</v>
      </c>
      <c r="D34" s="74">
        <f t="shared" si="2"/>
        <v>2824</v>
      </c>
      <c r="E34" s="74">
        <f t="shared" si="3"/>
        <v>0</v>
      </c>
      <c r="F34" s="74">
        <v>0</v>
      </c>
      <c r="G34" s="74">
        <v>0</v>
      </c>
      <c r="H34" s="74">
        <f t="shared" si="4"/>
        <v>0</v>
      </c>
      <c r="I34" s="74">
        <v>0</v>
      </c>
      <c r="J34" s="74">
        <v>0</v>
      </c>
      <c r="K34" s="74">
        <f t="shared" si="5"/>
        <v>2824</v>
      </c>
      <c r="L34" s="74">
        <v>1867</v>
      </c>
      <c r="M34" s="74">
        <v>957</v>
      </c>
      <c r="N34" s="74">
        <f t="shared" si="6"/>
        <v>2824</v>
      </c>
      <c r="O34" s="74">
        <f t="shared" si="7"/>
        <v>1867</v>
      </c>
      <c r="P34" s="74">
        <v>1867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f t="shared" si="8"/>
        <v>957</v>
      </c>
      <c r="W34" s="74">
        <v>957</v>
      </c>
      <c r="X34" s="74">
        <v>0</v>
      </c>
      <c r="Y34" s="74">
        <v>0</v>
      </c>
      <c r="Z34" s="74">
        <v>0</v>
      </c>
      <c r="AA34" s="74">
        <v>0</v>
      </c>
      <c r="AB34" s="74">
        <v>0</v>
      </c>
      <c r="AC34" s="74">
        <f t="shared" si="9"/>
        <v>0</v>
      </c>
      <c r="AD34" s="74">
        <v>0</v>
      </c>
      <c r="AE34" s="74">
        <v>0</v>
      </c>
      <c r="AF34" s="74">
        <f t="shared" si="10"/>
        <v>4</v>
      </c>
      <c r="AG34" s="74">
        <v>4</v>
      </c>
      <c r="AH34" s="74">
        <v>0</v>
      </c>
      <c r="AI34" s="74">
        <v>0</v>
      </c>
      <c r="AJ34" s="74">
        <f t="shared" si="11"/>
        <v>4</v>
      </c>
      <c r="AK34" s="73">
        <v>0</v>
      </c>
      <c r="AL34" s="74">
        <v>0</v>
      </c>
      <c r="AM34" s="74">
        <v>4</v>
      </c>
      <c r="AN34" s="74">
        <v>0</v>
      </c>
      <c r="AO34" s="74">
        <v>0</v>
      </c>
      <c r="AP34" s="74">
        <v>0</v>
      </c>
      <c r="AQ34" s="74">
        <v>0</v>
      </c>
      <c r="AR34" s="74">
        <v>0</v>
      </c>
      <c r="AS34" s="74">
        <v>0</v>
      </c>
      <c r="AT34" s="74">
        <f t="shared" si="12"/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v>0</v>
      </c>
      <c r="AZ34" s="74">
        <f t="shared" si="13"/>
        <v>59</v>
      </c>
      <c r="BA34" s="74">
        <v>59</v>
      </c>
      <c r="BB34" s="74">
        <v>0</v>
      </c>
      <c r="BC34" s="74">
        <v>0</v>
      </c>
    </row>
    <row r="35" spans="1:55" s="59" customFormat="1" ht="12" customHeight="1">
      <c r="A35" s="68" t="s">
        <v>85</v>
      </c>
      <c r="B35" s="115" t="s">
        <v>143</v>
      </c>
      <c r="C35" s="68" t="s">
        <v>144</v>
      </c>
      <c r="D35" s="74">
        <f t="shared" si="2"/>
        <v>1403</v>
      </c>
      <c r="E35" s="74">
        <f t="shared" si="3"/>
        <v>0</v>
      </c>
      <c r="F35" s="74">
        <v>0</v>
      </c>
      <c r="G35" s="74">
        <v>0</v>
      </c>
      <c r="H35" s="74">
        <f t="shared" si="4"/>
        <v>0</v>
      </c>
      <c r="I35" s="74">
        <v>0</v>
      </c>
      <c r="J35" s="74">
        <v>0</v>
      </c>
      <c r="K35" s="74">
        <f t="shared" si="5"/>
        <v>1403</v>
      </c>
      <c r="L35" s="74">
        <v>1072</v>
      </c>
      <c r="M35" s="74">
        <v>331</v>
      </c>
      <c r="N35" s="74">
        <f t="shared" si="6"/>
        <v>1403</v>
      </c>
      <c r="O35" s="74">
        <f t="shared" si="7"/>
        <v>1072</v>
      </c>
      <c r="P35" s="74">
        <v>1072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f t="shared" si="8"/>
        <v>331</v>
      </c>
      <c r="W35" s="74">
        <v>331</v>
      </c>
      <c r="X35" s="74">
        <v>0</v>
      </c>
      <c r="Y35" s="74">
        <v>0</v>
      </c>
      <c r="Z35" s="74">
        <v>0</v>
      </c>
      <c r="AA35" s="74">
        <v>0</v>
      </c>
      <c r="AB35" s="74">
        <v>0</v>
      </c>
      <c r="AC35" s="74">
        <f t="shared" si="9"/>
        <v>0</v>
      </c>
      <c r="AD35" s="74">
        <v>0</v>
      </c>
      <c r="AE35" s="74">
        <v>0</v>
      </c>
      <c r="AF35" s="74">
        <f t="shared" si="10"/>
        <v>329</v>
      </c>
      <c r="AG35" s="74">
        <v>329</v>
      </c>
      <c r="AH35" s="74">
        <v>0</v>
      </c>
      <c r="AI35" s="74">
        <v>0</v>
      </c>
      <c r="AJ35" s="74">
        <f t="shared" si="11"/>
        <v>329</v>
      </c>
      <c r="AK35" s="73">
        <v>0</v>
      </c>
      <c r="AL35" s="74">
        <v>0</v>
      </c>
      <c r="AM35" s="74">
        <v>4</v>
      </c>
      <c r="AN35" s="74">
        <v>0</v>
      </c>
      <c r="AO35" s="74">
        <v>0</v>
      </c>
      <c r="AP35" s="74">
        <v>325</v>
      </c>
      <c r="AQ35" s="74">
        <v>0</v>
      </c>
      <c r="AR35" s="74">
        <v>0</v>
      </c>
      <c r="AS35" s="74">
        <v>0</v>
      </c>
      <c r="AT35" s="74">
        <f t="shared" si="12"/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v>0</v>
      </c>
      <c r="AZ35" s="74">
        <f t="shared" si="13"/>
        <v>0</v>
      </c>
      <c r="BA35" s="74">
        <v>0</v>
      </c>
      <c r="BB35" s="74">
        <v>0</v>
      </c>
      <c r="BC35" s="74">
        <v>0</v>
      </c>
    </row>
    <row r="36" spans="1:55" s="59" customFormat="1" ht="12" customHeight="1">
      <c r="A36" s="68" t="s">
        <v>85</v>
      </c>
      <c r="B36" s="115" t="s">
        <v>145</v>
      </c>
      <c r="C36" s="68" t="s">
        <v>146</v>
      </c>
      <c r="D36" s="74">
        <f t="shared" si="2"/>
        <v>967</v>
      </c>
      <c r="E36" s="74">
        <f t="shared" si="3"/>
        <v>0</v>
      </c>
      <c r="F36" s="74">
        <v>0</v>
      </c>
      <c r="G36" s="74">
        <v>0</v>
      </c>
      <c r="H36" s="74">
        <f t="shared" si="4"/>
        <v>0</v>
      </c>
      <c r="I36" s="74">
        <v>0</v>
      </c>
      <c r="J36" s="74">
        <v>0</v>
      </c>
      <c r="K36" s="74">
        <f t="shared" si="5"/>
        <v>967</v>
      </c>
      <c r="L36" s="74">
        <v>899</v>
      </c>
      <c r="M36" s="74">
        <v>68</v>
      </c>
      <c r="N36" s="74">
        <f t="shared" si="6"/>
        <v>967</v>
      </c>
      <c r="O36" s="74">
        <f t="shared" si="7"/>
        <v>899</v>
      </c>
      <c r="P36" s="74">
        <v>899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f t="shared" si="8"/>
        <v>68</v>
      </c>
      <c r="W36" s="74">
        <v>68</v>
      </c>
      <c r="X36" s="74">
        <v>0</v>
      </c>
      <c r="Y36" s="74">
        <v>0</v>
      </c>
      <c r="Z36" s="74">
        <v>0</v>
      </c>
      <c r="AA36" s="74">
        <v>0</v>
      </c>
      <c r="AB36" s="74">
        <v>0</v>
      </c>
      <c r="AC36" s="74">
        <f t="shared" si="9"/>
        <v>0</v>
      </c>
      <c r="AD36" s="74">
        <v>0</v>
      </c>
      <c r="AE36" s="74">
        <v>0</v>
      </c>
      <c r="AF36" s="74">
        <f t="shared" si="10"/>
        <v>3</v>
      </c>
      <c r="AG36" s="74">
        <v>3</v>
      </c>
      <c r="AH36" s="74">
        <v>0</v>
      </c>
      <c r="AI36" s="74">
        <v>0</v>
      </c>
      <c r="AJ36" s="74">
        <f t="shared" si="11"/>
        <v>3</v>
      </c>
      <c r="AK36" s="74">
        <v>3</v>
      </c>
      <c r="AL36" s="74">
        <v>0</v>
      </c>
      <c r="AM36" s="74">
        <v>0</v>
      </c>
      <c r="AN36" s="74">
        <v>0</v>
      </c>
      <c r="AO36" s="74">
        <v>0</v>
      </c>
      <c r="AP36" s="74">
        <v>0</v>
      </c>
      <c r="AQ36" s="74">
        <v>0</v>
      </c>
      <c r="AR36" s="74">
        <v>0</v>
      </c>
      <c r="AS36" s="74">
        <v>0</v>
      </c>
      <c r="AT36" s="74">
        <f t="shared" si="12"/>
        <v>3</v>
      </c>
      <c r="AU36" s="74">
        <v>3</v>
      </c>
      <c r="AV36" s="74">
        <v>0</v>
      </c>
      <c r="AW36" s="74">
        <v>0</v>
      </c>
      <c r="AX36" s="74">
        <v>0</v>
      </c>
      <c r="AY36" s="74">
        <v>0</v>
      </c>
      <c r="AZ36" s="74">
        <f t="shared" si="13"/>
        <v>4</v>
      </c>
      <c r="BA36" s="74">
        <v>4</v>
      </c>
      <c r="BB36" s="74">
        <v>0</v>
      </c>
      <c r="BC36" s="74">
        <v>0</v>
      </c>
    </row>
    <row r="37" spans="1:55" s="59" customFormat="1" ht="12" customHeight="1">
      <c r="A37" s="68" t="s">
        <v>85</v>
      </c>
      <c r="B37" s="115" t="s">
        <v>147</v>
      </c>
      <c r="C37" s="68" t="s">
        <v>148</v>
      </c>
      <c r="D37" s="74">
        <f t="shared" si="2"/>
        <v>2256</v>
      </c>
      <c r="E37" s="74">
        <f t="shared" si="3"/>
        <v>0</v>
      </c>
      <c r="F37" s="74">
        <v>0</v>
      </c>
      <c r="G37" s="74">
        <v>0</v>
      </c>
      <c r="H37" s="74">
        <f t="shared" si="4"/>
        <v>0</v>
      </c>
      <c r="I37" s="74">
        <v>0</v>
      </c>
      <c r="J37" s="74">
        <v>0</v>
      </c>
      <c r="K37" s="74">
        <f t="shared" si="5"/>
        <v>2256</v>
      </c>
      <c r="L37" s="74">
        <v>2064</v>
      </c>
      <c r="M37" s="74">
        <v>192</v>
      </c>
      <c r="N37" s="74">
        <f t="shared" si="6"/>
        <v>2256</v>
      </c>
      <c r="O37" s="74">
        <f t="shared" si="7"/>
        <v>2064</v>
      </c>
      <c r="P37" s="74">
        <v>2064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f t="shared" si="8"/>
        <v>192</v>
      </c>
      <c r="W37" s="74">
        <v>192</v>
      </c>
      <c r="X37" s="74">
        <v>0</v>
      </c>
      <c r="Y37" s="74">
        <v>0</v>
      </c>
      <c r="Z37" s="74">
        <v>0</v>
      </c>
      <c r="AA37" s="74">
        <v>0</v>
      </c>
      <c r="AB37" s="74">
        <v>0</v>
      </c>
      <c r="AC37" s="74">
        <f t="shared" si="9"/>
        <v>0</v>
      </c>
      <c r="AD37" s="74">
        <v>0</v>
      </c>
      <c r="AE37" s="74">
        <v>0</v>
      </c>
      <c r="AF37" s="74">
        <f t="shared" si="10"/>
        <v>0</v>
      </c>
      <c r="AG37" s="74">
        <v>0</v>
      </c>
      <c r="AH37" s="74">
        <v>0</v>
      </c>
      <c r="AI37" s="74">
        <v>0</v>
      </c>
      <c r="AJ37" s="74">
        <f t="shared" si="11"/>
        <v>0</v>
      </c>
      <c r="AK37" s="73">
        <v>0</v>
      </c>
      <c r="AL37" s="74">
        <v>0</v>
      </c>
      <c r="AM37" s="74">
        <v>0</v>
      </c>
      <c r="AN37" s="74">
        <v>0</v>
      </c>
      <c r="AO37" s="74">
        <v>0</v>
      </c>
      <c r="AP37" s="74">
        <v>0</v>
      </c>
      <c r="AQ37" s="74">
        <v>0</v>
      </c>
      <c r="AR37" s="74">
        <v>0</v>
      </c>
      <c r="AS37" s="74">
        <v>0</v>
      </c>
      <c r="AT37" s="74">
        <f t="shared" si="12"/>
        <v>0</v>
      </c>
      <c r="AU37" s="74">
        <v>0</v>
      </c>
      <c r="AV37" s="74">
        <v>0</v>
      </c>
      <c r="AW37" s="74">
        <v>0</v>
      </c>
      <c r="AX37" s="74">
        <v>0</v>
      </c>
      <c r="AY37" s="74">
        <v>0</v>
      </c>
      <c r="AZ37" s="74">
        <f t="shared" si="13"/>
        <v>0</v>
      </c>
      <c r="BA37" s="74">
        <v>0</v>
      </c>
      <c r="BB37" s="74">
        <v>0</v>
      </c>
      <c r="BC37" s="74">
        <v>0</v>
      </c>
    </row>
    <row r="38" spans="1:55" s="59" customFormat="1" ht="12" customHeight="1">
      <c r="A38" s="68" t="s">
        <v>85</v>
      </c>
      <c r="B38" s="115" t="s">
        <v>149</v>
      </c>
      <c r="C38" s="68" t="s">
        <v>283</v>
      </c>
      <c r="D38" s="74">
        <f t="shared" si="2"/>
        <v>407</v>
      </c>
      <c r="E38" s="74">
        <f t="shared" si="3"/>
        <v>0</v>
      </c>
      <c r="F38" s="74">
        <v>0</v>
      </c>
      <c r="G38" s="74">
        <v>0</v>
      </c>
      <c r="H38" s="74">
        <f t="shared" si="4"/>
        <v>0</v>
      </c>
      <c r="I38" s="74">
        <v>0</v>
      </c>
      <c r="J38" s="74">
        <v>0</v>
      </c>
      <c r="K38" s="74">
        <f t="shared" si="5"/>
        <v>407</v>
      </c>
      <c r="L38" s="74">
        <v>326</v>
      </c>
      <c r="M38" s="74">
        <v>81</v>
      </c>
      <c r="N38" s="74">
        <f t="shared" si="6"/>
        <v>407</v>
      </c>
      <c r="O38" s="74">
        <f t="shared" si="7"/>
        <v>326</v>
      </c>
      <c r="P38" s="74">
        <v>326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f t="shared" si="8"/>
        <v>81</v>
      </c>
      <c r="W38" s="74">
        <v>81</v>
      </c>
      <c r="X38" s="74">
        <v>0</v>
      </c>
      <c r="Y38" s="74">
        <v>0</v>
      </c>
      <c r="Z38" s="74">
        <v>0</v>
      </c>
      <c r="AA38" s="74">
        <v>0</v>
      </c>
      <c r="AB38" s="74">
        <v>0</v>
      </c>
      <c r="AC38" s="74">
        <f t="shared" si="9"/>
        <v>0</v>
      </c>
      <c r="AD38" s="74">
        <v>0</v>
      </c>
      <c r="AE38" s="74">
        <v>0</v>
      </c>
      <c r="AF38" s="74">
        <f t="shared" si="10"/>
        <v>2</v>
      </c>
      <c r="AG38" s="74">
        <v>2</v>
      </c>
      <c r="AH38" s="74">
        <v>0</v>
      </c>
      <c r="AI38" s="74">
        <v>0</v>
      </c>
      <c r="AJ38" s="74">
        <f t="shared" si="11"/>
        <v>407</v>
      </c>
      <c r="AK38" s="74">
        <v>407</v>
      </c>
      <c r="AL38" s="74">
        <v>0</v>
      </c>
      <c r="AM38" s="74">
        <v>0</v>
      </c>
      <c r="AN38" s="74">
        <v>0</v>
      </c>
      <c r="AO38" s="74">
        <v>0</v>
      </c>
      <c r="AP38" s="74">
        <v>0</v>
      </c>
      <c r="AQ38" s="74">
        <v>0</v>
      </c>
      <c r="AR38" s="74">
        <v>0</v>
      </c>
      <c r="AS38" s="74">
        <v>0</v>
      </c>
      <c r="AT38" s="74">
        <f t="shared" si="12"/>
        <v>2</v>
      </c>
      <c r="AU38" s="74">
        <v>2</v>
      </c>
      <c r="AV38" s="74">
        <v>0</v>
      </c>
      <c r="AW38" s="74">
        <v>0</v>
      </c>
      <c r="AX38" s="74">
        <v>0</v>
      </c>
      <c r="AY38" s="74">
        <v>0</v>
      </c>
      <c r="AZ38" s="74">
        <f t="shared" si="13"/>
        <v>0</v>
      </c>
      <c r="BA38" s="74">
        <v>0</v>
      </c>
      <c r="BB38" s="74">
        <v>0</v>
      </c>
      <c r="BC38" s="74">
        <v>0</v>
      </c>
    </row>
    <row r="39" spans="1:55" s="59" customFormat="1" ht="12" customHeight="1">
      <c r="A39" s="68" t="s">
        <v>85</v>
      </c>
      <c r="B39" s="115" t="s">
        <v>284</v>
      </c>
      <c r="C39" s="68" t="s">
        <v>285</v>
      </c>
      <c r="D39" s="74">
        <f t="shared" si="2"/>
        <v>3776</v>
      </c>
      <c r="E39" s="74">
        <f t="shared" si="3"/>
        <v>0</v>
      </c>
      <c r="F39" s="74">
        <v>0</v>
      </c>
      <c r="G39" s="74">
        <v>0</v>
      </c>
      <c r="H39" s="74">
        <f t="shared" si="4"/>
        <v>0</v>
      </c>
      <c r="I39" s="74">
        <v>0</v>
      </c>
      <c r="J39" s="74">
        <v>0</v>
      </c>
      <c r="K39" s="74">
        <f t="shared" si="5"/>
        <v>3776</v>
      </c>
      <c r="L39" s="74">
        <v>2606</v>
      </c>
      <c r="M39" s="74">
        <v>1170</v>
      </c>
      <c r="N39" s="74">
        <f t="shared" si="6"/>
        <v>3776</v>
      </c>
      <c r="O39" s="74">
        <f t="shared" si="7"/>
        <v>2606</v>
      </c>
      <c r="P39" s="74">
        <v>2606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f t="shared" si="8"/>
        <v>1170</v>
      </c>
      <c r="W39" s="74">
        <v>1170</v>
      </c>
      <c r="X39" s="74">
        <v>0</v>
      </c>
      <c r="Y39" s="74">
        <v>0</v>
      </c>
      <c r="Z39" s="74">
        <v>0</v>
      </c>
      <c r="AA39" s="74">
        <v>0</v>
      </c>
      <c r="AB39" s="74">
        <v>0</v>
      </c>
      <c r="AC39" s="74">
        <f t="shared" si="9"/>
        <v>0</v>
      </c>
      <c r="AD39" s="74">
        <v>0</v>
      </c>
      <c r="AE39" s="74">
        <v>0</v>
      </c>
      <c r="AF39" s="74">
        <f t="shared" si="10"/>
        <v>11</v>
      </c>
      <c r="AG39" s="74">
        <v>11</v>
      </c>
      <c r="AH39" s="74">
        <v>0</v>
      </c>
      <c r="AI39" s="74">
        <v>0</v>
      </c>
      <c r="AJ39" s="74">
        <f t="shared" si="11"/>
        <v>470</v>
      </c>
      <c r="AK39" s="74">
        <v>470</v>
      </c>
      <c r="AL39" s="74">
        <v>0</v>
      </c>
      <c r="AM39" s="74">
        <v>0</v>
      </c>
      <c r="AN39" s="74">
        <v>0</v>
      </c>
      <c r="AO39" s="74">
        <v>0</v>
      </c>
      <c r="AP39" s="74">
        <v>0</v>
      </c>
      <c r="AQ39" s="74">
        <v>0</v>
      </c>
      <c r="AR39" s="74">
        <v>0</v>
      </c>
      <c r="AS39" s="74">
        <v>0</v>
      </c>
      <c r="AT39" s="74">
        <f t="shared" si="12"/>
        <v>11</v>
      </c>
      <c r="AU39" s="74">
        <v>11</v>
      </c>
      <c r="AV39" s="74">
        <v>0</v>
      </c>
      <c r="AW39" s="74">
        <v>0</v>
      </c>
      <c r="AX39" s="74">
        <v>0</v>
      </c>
      <c r="AY39" s="74">
        <v>0</v>
      </c>
      <c r="AZ39" s="74">
        <f t="shared" si="13"/>
        <v>0</v>
      </c>
      <c r="BA39" s="74">
        <v>0</v>
      </c>
      <c r="BB39" s="74">
        <v>0</v>
      </c>
      <c r="BC39" s="74">
        <v>0</v>
      </c>
    </row>
    <row r="40" spans="1:55" s="59" customFormat="1" ht="12" customHeight="1">
      <c r="A40" s="68" t="s">
        <v>85</v>
      </c>
      <c r="B40" s="115" t="s">
        <v>286</v>
      </c>
      <c r="C40" s="68" t="s">
        <v>287</v>
      </c>
      <c r="D40" s="74">
        <f aca="true" t="shared" si="14" ref="D40:D71">SUM(E40,+H40,+K40)</f>
        <v>1836</v>
      </c>
      <c r="E40" s="74">
        <f aca="true" t="shared" si="15" ref="E40:E71">SUM(F40:G40)</f>
        <v>0</v>
      </c>
      <c r="F40" s="74">
        <v>0</v>
      </c>
      <c r="G40" s="74">
        <v>0</v>
      </c>
      <c r="H40" s="74">
        <f aca="true" t="shared" si="16" ref="H40:H71">SUM(I40:J40)</f>
        <v>0</v>
      </c>
      <c r="I40" s="74">
        <v>0</v>
      </c>
      <c r="J40" s="74">
        <v>0</v>
      </c>
      <c r="K40" s="74">
        <f aca="true" t="shared" si="17" ref="K40:K71">SUM(L40:M40)</f>
        <v>1836</v>
      </c>
      <c r="L40" s="74">
        <v>1419</v>
      </c>
      <c r="M40" s="74">
        <v>417</v>
      </c>
      <c r="N40" s="74">
        <f aca="true" t="shared" si="18" ref="N40:N71">SUM(O40,+V40,+AC40)</f>
        <v>1836</v>
      </c>
      <c r="O40" s="74">
        <f aca="true" t="shared" si="19" ref="O40:O71">SUM(P40:U40)</f>
        <v>1419</v>
      </c>
      <c r="P40" s="74">
        <v>1419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f aca="true" t="shared" si="20" ref="V40:V71">SUM(W40:AB40)</f>
        <v>417</v>
      </c>
      <c r="W40" s="74">
        <v>417</v>
      </c>
      <c r="X40" s="74">
        <v>0</v>
      </c>
      <c r="Y40" s="74">
        <v>0</v>
      </c>
      <c r="Z40" s="74">
        <v>0</v>
      </c>
      <c r="AA40" s="74">
        <v>0</v>
      </c>
      <c r="AB40" s="74">
        <v>0</v>
      </c>
      <c r="AC40" s="74">
        <f aca="true" t="shared" si="21" ref="AC40:AC71">SUM(AD40:AE40)</f>
        <v>0</v>
      </c>
      <c r="AD40" s="74">
        <v>0</v>
      </c>
      <c r="AE40" s="74">
        <v>0</v>
      </c>
      <c r="AF40" s="74">
        <f aca="true" t="shared" si="22" ref="AF40:AF71">SUM(AG40:AI40)</f>
        <v>5</v>
      </c>
      <c r="AG40" s="74">
        <v>5</v>
      </c>
      <c r="AH40" s="74">
        <v>0</v>
      </c>
      <c r="AI40" s="74">
        <v>0</v>
      </c>
      <c r="AJ40" s="74">
        <f aca="true" t="shared" si="23" ref="AJ40:AJ71">SUM(AK40:AS40)</f>
        <v>231</v>
      </c>
      <c r="AK40" s="74">
        <v>231</v>
      </c>
      <c r="AL40" s="74">
        <v>0</v>
      </c>
      <c r="AM40" s="74">
        <v>0</v>
      </c>
      <c r="AN40" s="74">
        <v>0</v>
      </c>
      <c r="AO40" s="74">
        <v>0</v>
      </c>
      <c r="AP40" s="74">
        <v>0</v>
      </c>
      <c r="AQ40" s="74">
        <v>0</v>
      </c>
      <c r="AR40" s="74">
        <v>0</v>
      </c>
      <c r="AS40" s="74">
        <v>0</v>
      </c>
      <c r="AT40" s="74">
        <f aca="true" t="shared" si="24" ref="AT40:AT71">SUM(AU40:AY40)</f>
        <v>5</v>
      </c>
      <c r="AU40" s="74">
        <v>5</v>
      </c>
      <c r="AV40" s="74">
        <v>0</v>
      </c>
      <c r="AW40" s="74">
        <v>0</v>
      </c>
      <c r="AX40" s="74">
        <v>0</v>
      </c>
      <c r="AY40" s="74">
        <v>0</v>
      </c>
      <c r="AZ40" s="74">
        <f aca="true" t="shared" si="25" ref="AZ40:AZ71">SUM(BA40:BC40)</f>
        <v>0</v>
      </c>
      <c r="BA40" s="74">
        <v>0</v>
      </c>
      <c r="BB40" s="74">
        <v>0</v>
      </c>
      <c r="BC40" s="74">
        <v>0</v>
      </c>
    </row>
    <row r="41" spans="1:55" s="59" customFormat="1" ht="12" customHeight="1">
      <c r="A41" s="68" t="s">
        <v>85</v>
      </c>
      <c r="B41" s="115" t="s">
        <v>288</v>
      </c>
      <c r="C41" s="68" t="s">
        <v>289</v>
      </c>
      <c r="D41" s="74">
        <f t="shared" si="14"/>
        <v>2737</v>
      </c>
      <c r="E41" s="74">
        <f t="shared" si="15"/>
        <v>0</v>
      </c>
      <c r="F41" s="74">
        <v>0</v>
      </c>
      <c r="G41" s="74">
        <v>0</v>
      </c>
      <c r="H41" s="74">
        <f t="shared" si="16"/>
        <v>217</v>
      </c>
      <c r="I41" s="74">
        <v>0</v>
      </c>
      <c r="J41" s="74">
        <v>217</v>
      </c>
      <c r="K41" s="74">
        <f t="shared" si="17"/>
        <v>2520</v>
      </c>
      <c r="L41" s="74">
        <v>2187</v>
      </c>
      <c r="M41" s="74">
        <v>333</v>
      </c>
      <c r="N41" s="74">
        <f t="shared" si="18"/>
        <v>2737</v>
      </c>
      <c r="O41" s="74">
        <f t="shared" si="19"/>
        <v>2187</v>
      </c>
      <c r="P41" s="74">
        <v>2187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f t="shared" si="20"/>
        <v>550</v>
      </c>
      <c r="W41" s="74">
        <v>550</v>
      </c>
      <c r="X41" s="74">
        <v>0</v>
      </c>
      <c r="Y41" s="74">
        <v>0</v>
      </c>
      <c r="Z41" s="74">
        <v>0</v>
      </c>
      <c r="AA41" s="74">
        <v>0</v>
      </c>
      <c r="AB41" s="74">
        <v>0</v>
      </c>
      <c r="AC41" s="74">
        <f t="shared" si="21"/>
        <v>0</v>
      </c>
      <c r="AD41" s="74">
        <v>0</v>
      </c>
      <c r="AE41" s="74">
        <v>0</v>
      </c>
      <c r="AF41" s="74">
        <f t="shared" si="22"/>
        <v>13</v>
      </c>
      <c r="AG41" s="74">
        <v>13</v>
      </c>
      <c r="AH41" s="74">
        <v>0</v>
      </c>
      <c r="AI41" s="74">
        <v>0</v>
      </c>
      <c r="AJ41" s="74">
        <f t="shared" si="23"/>
        <v>2737</v>
      </c>
      <c r="AK41" s="74">
        <v>2737</v>
      </c>
      <c r="AL41" s="74">
        <v>0</v>
      </c>
      <c r="AM41" s="74">
        <v>0</v>
      </c>
      <c r="AN41" s="74">
        <v>0</v>
      </c>
      <c r="AO41" s="74">
        <v>0</v>
      </c>
      <c r="AP41" s="74">
        <v>0</v>
      </c>
      <c r="AQ41" s="74">
        <v>0</v>
      </c>
      <c r="AR41" s="74">
        <v>0</v>
      </c>
      <c r="AS41" s="74">
        <v>0</v>
      </c>
      <c r="AT41" s="74">
        <f t="shared" si="24"/>
        <v>13</v>
      </c>
      <c r="AU41" s="74">
        <v>13</v>
      </c>
      <c r="AV41" s="74">
        <v>0</v>
      </c>
      <c r="AW41" s="74">
        <v>0</v>
      </c>
      <c r="AX41" s="74">
        <v>0</v>
      </c>
      <c r="AY41" s="74">
        <v>0</v>
      </c>
      <c r="AZ41" s="74">
        <f t="shared" si="25"/>
        <v>0</v>
      </c>
      <c r="BA41" s="74">
        <v>0</v>
      </c>
      <c r="BB41" s="74">
        <v>0</v>
      </c>
      <c r="BC41" s="74">
        <v>0</v>
      </c>
    </row>
    <row r="42" spans="1:55" s="59" customFormat="1" ht="12" customHeight="1">
      <c r="A42" s="68" t="s">
        <v>85</v>
      </c>
      <c r="B42" s="115" t="s">
        <v>290</v>
      </c>
      <c r="C42" s="68" t="s">
        <v>291</v>
      </c>
      <c r="D42" s="74">
        <f t="shared" si="14"/>
        <v>7865</v>
      </c>
      <c r="E42" s="74">
        <f t="shared" si="15"/>
        <v>0</v>
      </c>
      <c r="F42" s="74">
        <v>0</v>
      </c>
      <c r="G42" s="74">
        <v>0</v>
      </c>
      <c r="H42" s="74">
        <f t="shared" si="16"/>
        <v>0</v>
      </c>
      <c r="I42" s="74">
        <v>0</v>
      </c>
      <c r="J42" s="74">
        <v>0</v>
      </c>
      <c r="K42" s="74">
        <f t="shared" si="17"/>
        <v>7865</v>
      </c>
      <c r="L42" s="74">
        <v>5153</v>
      </c>
      <c r="M42" s="74">
        <v>2712</v>
      </c>
      <c r="N42" s="74">
        <f t="shared" si="18"/>
        <v>7865</v>
      </c>
      <c r="O42" s="74">
        <f t="shared" si="19"/>
        <v>5153</v>
      </c>
      <c r="P42" s="74">
        <v>5153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f t="shared" si="20"/>
        <v>2712</v>
      </c>
      <c r="W42" s="74">
        <v>2712</v>
      </c>
      <c r="X42" s="74">
        <v>0</v>
      </c>
      <c r="Y42" s="74">
        <v>0</v>
      </c>
      <c r="Z42" s="74">
        <v>0</v>
      </c>
      <c r="AA42" s="74">
        <v>0</v>
      </c>
      <c r="AB42" s="74">
        <v>0</v>
      </c>
      <c r="AC42" s="74">
        <f t="shared" si="21"/>
        <v>0</v>
      </c>
      <c r="AD42" s="74">
        <v>0</v>
      </c>
      <c r="AE42" s="74">
        <v>0</v>
      </c>
      <c r="AF42" s="74">
        <f t="shared" si="22"/>
        <v>313</v>
      </c>
      <c r="AG42" s="74">
        <v>313</v>
      </c>
      <c r="AH42" s="74">
        <v>0</v>
      </c>
      <c r="AI42" s="74">
        <v>0</v>
      </c>
      <c r="AJ42" s="74">
        <f t="shared" si="23"/>
        <v>0</v>
      </c>
      <c r="AK42" s="73">
        <v>0</v>
      </c>
      <c r="AL42" s="74">
        <v>0</v>
      </c>
      <c r="AM42" s="74">
        <v>0</v>
      </c>
      <c r="AN42" s="74">
        <v>0</v>
      </c>
      <c r="AO42" s="74">
        <v>0</v>
      </c>
      <c r="AP42" s="74">
        <v>0</v>
      </c>
      <c r="AQ42" s="74">
        <v>0</v>
      </c>
      <c r="AR42" s="74">
        <v>0</v>
      </c>
      <c r="AS42" s="74">
        <v>0</v>
      </c>
      <c r="AT42" s="74">
        <f t="shared" si="24"/>
        <v>313</v>
      </c>
      <c r="AU42" s="74">
        <v>9</v>
      </c>
      <c r="AV42" s="74">
        <v>304</v>
      </c>
      <c r="AW42" s="74">
        <v>0</v>
      </c>
      <c r="AX42" s="74">
        <v>0</v>
      </c>
      <c r="AY42" s="74">
        <v>0</v>
      </c>
      <c r="AZ42" s="74">
        <f t="shared" si="25"/>
        <v>0</v>
      </c>
      <c r="BA42" s="74">
        <v>0</v>
      </c>
      <c r="BB42" s="74">
        <v>0</v>
      </c>
      <c r="BC42" s="74">
        <v>0</v>
      </c>
    </row>
    <row r="43" spans="1:55" s="59" customFormat="1" ht="12" customHeight="1">
      <c r="A43" s="68" t="s">
        <v>85</v>
      </c>
      <c r="B43" s="115" t="s">
        <v>292</v>
      </c>
      <c r="C43" s="68" t="s">
        <v>293</v>
      </c>
      <c r="D43" s="74">
        <f t="shared" si="14"/>
        <v>3621</v>
      </c>
      <c r="E43" s="74">
        <f t="shared" si="15"/>
        <v>0</v>
      </c>
      <c r="F43" s="74">
        <v>0</v>
      </c>
      <c r="G43" s="74">
        <v>0</v>
      </c>
      <c r="H43" s="74">
        <f t="shared" si="16"/>
        <v>0</v>
      </c>
      <c r="I43" s="74">
        <v>0</v>
      </c>
      <c r="J43" s="74">
        <v>0</v>
      </c>
      <c r="K43" s="74">
        <f t="shared" si="17"/>
        <v>3621</v>
      </c>
      <c r="L43" s="74">
        <v>2400</v>
      </c>
      <c r="M43" s="74">
        <v>1221</v>
      </c>
      <c r="N43" s="74">
        <f t="shared" si="18"/>
        <v>3621</v>
      </c>
      <c r="O43" s="74">
        <f t="shared" si="19"/>
        <v>2400</v>
      </c>
      <c r="P43" s="74">
        <v>2400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f t="shared" si="20"/>
        <v>1221</v>
      </c>
      <c r="W43" s="74">
        <v>1221</v>
      </c>
      <c r="X43" s="74">
        <v>0</v>
      </c>
      <c r="Y43" s="74">
        <v>0</v>
      </c>
      <c r="Z43" s="74">
        <v>0</v>
      </c>
      <c r="AA43" s="74">
        <v>0</v>
      </c>
      <c r="AB43" s="74">
        <v>0</v>
      </c>
      <c r="AC43" s="74">
        <f t="shared" si="21"/>
        <v>0</v>
      </c>
      <c r="AD43" s="74">
        <v>0</v>
      </c>
      <c r="AE43" s="74">
        <v>0</v>
      </c>
      <c r="AF43" s="74">
        <f t="shared" si="22"/>
        <v>223</v>
      </c>
      <c r="AG43" s="74">
        <v>223</v>
      </c>
      <c r="AH43" s="74">
        <v>0</v>
      </c>
      <c r="AI43" s="74">
        <v>0</v>
      </c>
      <c r="AJ43" s="74">
        <f t="shared" si="23"/>
        <v>223</v>
      </c>
      <c r="AK43" s="73">
        <v>0</v>
      </c>
      <c r="AL43" s="74">
        <v>0</v>
      </c>
      <c r="AM43" s="74">
        <v>5</v>
      </c>
      <c r="AN43" s="74">
        <v>0</v>
      </c>
      <c r="AO43" s="74">
        <v>0</v>
      </c>
      <c r="AP43" s="74">
        <v>0</v>
      </c>
      <c r="AQ43" s="74">
        <v>193</v>
      </c>
      <c r="AR43" s="74">
        <v>0</v>
      </c>
      <c r="AS43" s="74">
        <v>25</v>
      </c>
      <c r="AT43" s="74">
        <f t="shared" si="24"/>
        <v>0</v>
      </c>
      <c r="AU43" s="74">
        <v>0</v>
      </c>
      <c r="AV43" s="74">
        <v>0</v>
      </c>
      <c r="AW43" s="74">
        <v>0</v>
      </c>
      <c r="AX43" s="74">
        <v>0</v>
      </c>
      <c r="AY43" s="74">
        <v>0</v>
      </c>
      <c r="AZ43" s="74">
        <f t="shared" si="25"/>
        <v>0</v>
      </c>
      <c r="BA43" s="74">
        <v>0</v>
      </c>
      <c r="BB43" s="74">
        <v>0</v>
      </c>
      <c r="BC43" s="74">
        <v>0</v>
      </c>
    </row>
    <row r="44" spans="1:55" s="59" customFormat="1" ht="12" customHeight="1">
      <c r="A44" s="68" t="s">
        <v>85</v>
      </c>
      <c r="B44" s="115" t="s">
        <v>294</v>
      </c>
      <c r="C44" s="68" t="s">
        <v>295</v>
      </c>
      <c r="D44" s="74">
        <f t="shared" si="14"/>
        <v>3048</v>
      </c>
      <c r="E44" s="74">
        <f t="shared" si="15"/>
        <v>0</v>
      </c>
      <c r="F44" s="74">
        <v>0</v>
      </c>
      <c r="G44" s="74">
        <v>0</v>
      </c>
      <c r="H44" s="74">
        <f t="shared" si="16"/>
        <v>0</v>
      </c>
      <c r="I44" s="74">
        <v>0</v>
      </c>
      <c r="J44" s="74">
        <v>0</v>
      </c>
      <c r="K44" s="74">
        <f t="shared" si="17"/>
        <v>3048</v>
      </c>
      <c r="L44" s="74">
        <v>2164</v>
      </c>
      <c r="M44" s="74">
        <v>884</v>
      </c>
      <c r="N44" s="74">
        <f t="shared" si="18"/>
        <v>3048</v>
      </c>
      <c r="O44" s="74">
        <f t="shared" si="19"/>
        <v>2164</v>
      </c>
      <c r="P44" s="74">
        <v>2164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f t="shared" si="20"/>
        <v>884</v>
      </c>
      <c r="W44" s="74">
        <v>884</v>
      </c>
      <c r="X44" s="74">
        <v>0</v>
      </c>
      <c r="Y44" s="74">
        <v>0</v>
      </c>
      <c r="Z44" s="74">
        <v>0</v>
      </c>
      <c r="AA44" s="74">
        <v>0</v>
      </c>
      <c r="AB44" s="74">
        <v>0</v>
      </c>
      <c r="AC44" s="74">
        <f t="shared" si="21"/>
        <v>0</v>
      </c>
      <c r="AD44" s="74">
        <v>0</v>
      </c>
      <c r="AE44" s="74">
        <v>0</v>
      </c>
      <c r="AF44" s="74">
        <f t="shared" si="22"/>
        <v>0</v>
      </c>
      <c r="AG44" s="74">
        <v>0</v>
      </c>
      <c r="AH44" s="74">
        <v>0</v>
      </c>
      <c r="AI44" s="74">
        <v>0</v>
      </c>
      <c r="AJ44" s="74">
        <f t="shared" si="23"/>
        <v>120</v>
      </c>
      <c r="AK44" s="74">
        <v>2</v>
      </c>
      <c r="AL44" s="74">
        <v>118</v>
      </c>
      <c r="AM44" s="74">
        <v>0</v>
      </c>
      <c r="AN44" s="74">
        <v>0</v>
      </c>
      <c r="AO44" s="74">
        <v>0</v>
      </c>
      <c r="AP44" s="74">
        <v>0</v>
      </c>
      <c r="AQ44" s="74">
        <v>0</v>
      </c>
      <c r="AR44" s="74">
        <v>0</v>
      </c>
      <c r="AS44" s="74">
        <v>0</v>
      </c>
      <c r="AT44" s="74">
        <f t="shared" si="24"/>
        <v>0</v>
      </c>
      <c r="AU44" s="74">
        <v>0</v>
      </c>
      <c r="AV44" s="74">
        <v>0</v>
      </c>
      <c r="AW44" s="74">
        <v>0</v>
      </c>
      <c r="AX44" s="74">
        <v>0</v>
      </c>
      <c r="AY44" s="74">
        <v>0</v>
      </c>
      <c r="AZ44" s="74">
        <f t="shared" si="25"/>
        <v>0</v>
      </c>
      <c r="BA44" s="74">
        <v>0</v>
      </c>
      <c r="BB44" s="74">
        <v>0</v>
      </c>
      <c r="BC44" s="74">
        <v>0</v>
      </c>
    </row>
    <row r="45" spans="1:55" s="59" customFormat="1" ht="12" customHeight="1">
      <c r="A45" s="68" t="s">
        <v>85</v>
      </c>
      <c r="B45" s="115" t="s">
        <v>296</v>
      </c>
      <c r="C45" s="68" t="s">
        <v>297</v>
      </c>
      <c r="D45" s="74">
        <f t="shared" si="14"/>
        <v>742</v>
      </c>
      <c r="E45" s="74">
        <f t="shared" si="15"/>
        <v>0</v>
      </c>
      <c r="F45" s="74">
        <v>0</v>
      </c>
      <c r="G45" s="74">
        <v>0</v>
      </c>
      <c r="H45" s="74">
        <f t="shared" si="16"/>
        <v>0</v>
      </c>
      <c r="I45" s="74">
        <v>0</v>
      </c>
      <c r="J45" s="74">
        <v>0</v>
      </c>
      <c r="K45" s="74">
        <f t="shared" si="17"/>
        <v>742</v>
      </c>
      <c r="L45" s="74">
        <v>488</v>
      </c>
      <c r="M45" s="74">
        <v>254</v>
      </c>
      <c r="N45" s="74">
        <f t="shared" si="18"/>
        <v>752</v>
      </c>
      <c r="O45" s="74">
        <f t="shared" si="19"/>
        <v>488</v>
      </c>
      <c r="P45" s="74">
        <v>488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f t="shared" si="20"/>
        <v>254</v>
      </c>
      <c r="W45" s="74">
        <v>254</v>
      </c>
      <c r="X45" s="74">
        <v>0</v>
      </c>
      <c r="Y45" s="74">
        <v>0</v>
      </c>
      <c r="Z45" s="74">
        <v>0</v>
      </c>
      <c r="AA45" s="74">
        <v>0</v>
      </c>
      <c r="AB45" s="74">
        <v>0</v>
      </c>
      <c r="AC45" s="74">
        <f t="shared" si="21"/>
        <v>10</v>
      </c>
      <c r="AD45" s="74">
        <v>10</v>
      </c>
      <c r="AE45" s="74">
        <v>0</v>
      </c>
      <c r="AF45" s="74">
        <f t="shared" si="22"/>
        <v>46</v>
      </c>
      <c r="AG45" s="74">
        <v>46</v>
      </c>
      <c r="AH45" s="74">
        <v>0</v>
      </c>
      <c r="AI45" s="74">
        <v>0</v>
      </c>
      <c r="AJ45" s="74">
        <f t="shared" si="23"/>
        <v>46</v>
      </c>
      <c r="AK45" s="73">
        <v>0</v>
      </c>
      <c r="AL45" s="74">
        <v>0</v>
      </c>
      <c r="AM45" s="74">
        <v>1</v>
      </c>
      <c r="AN45" s="74">
        <v>0</v>
      </c>
      <c r="AO45" s="74">
        <v>0</v>
      </c>
      <c r="AP45" s="74">
        <v>0</v>
      </c>
      <c r="AQ45" s="74">
        <v>40</v>
      </c>
      <c r="AR45" s="74">
        <v>0</v>
      </c>
      <c r="AS45" s="74">
        <v>5</v>
      </c>
      <c r="AT45" s="74">
        <f t="shared" si="24"/>
        <v>0</v>
      </c>
      <c r="AU45" s="74">
        <v>0</v>
      </c>
      <c r="AV45" s="74">
        <v>0</v>
      </c>
      <c r="AW45" s="74">
        <v>0</v>
      </c>
      <c r="AX45" s="74">
        <v>0</v>
      </c>
      <c r="AY45" s="74">
        <v>0</v>
      </c>
      <c r="AZ45" s="74">
        <f t="shared" si="25"/>
        <v>0</v>
      </c>
      <c r="BA45" s="74">
        <v>0</v>
      </c>
      <c r="BB45" s="74">
        <v>0</v>
      </c>
      <c r="BC45" s="74">
        <v>0</v>
      </c>
    </row>
    <row r="46" spans="1:55" s="59" customFormat="1" ht="12" customHeight="1">
      <c r="A46" s="68" t="s">
        <v>85</v>
      </c>
      <c r="B46" s="115" t="s">
        <v>298</v>
      </c>
      <c r="C46" s="68" t="s">
        <v>299</v>
      </c>
      <c r="D46" s="74">
        <f t="shared" si="14"/>
        <v>696</v>
      </c>
      <c r="E46" s="74">
        <f t="shared" si="15"/>
        <v>0</v>
      </c>
      <c r="F46" s="74">
        <v>0</v>
      </c>
      <c r="G46" s="74">
        <v>0</v>
      </c>
      <c r="H46" s="74">
        <f t="shared" si="16"/>
        <v>0</v>
      </c>
      <c r="I46" s="74">
        <v>0</v>
      </c>
      <c r="J46" s="74">
        <v>0</v>
      </c>
      <c r="K46" s="74">
        <f t="shared" si="17"/>
        <v>696</v>
      </c>
      <c r="L46" s="74">
        <v>488</v>
      </c>
      <c r="M46" s="74">
        <v>208</v>
      </c>
      <c r="N46" s="74">
        <f t="shared" si="18"/>
        <v>696</v>
      </c>
      <c r="O46" s="74">
        <f t="shared" si="19"/>
        <v>488</v>
      </c>
      <c r="P46" s="74">
        <v>488</v>
      </c>
      <c r="Q46" s="74">
        <v>0</v>
      </c>
      <c r="R46" s="74">
        <v>0</v>
      </c>
      <c r="S46" s="74">
        <v>0</v>
      </c>
      <c r="T46" s="74">
        <v>0</v>
      </c>
      <c r="U46" s="74">
        <v>0</v>
      </c>
      <c r="V46" s="74">
        <f t="shared" si="20"/>
        <v>208</v>
      </c>
      <c r="W46" s="74">
        <v>208</v>
      </c>
      <c r="X46" s="74">
        <v>0</v>
      </c>
      <c r="Y46" s="74">
        <v>0</v>
      </c>
      <c r="Z46" s="74">
        <v>0</v>
      </c>
      <c r="AA46" s="74">
        <v>0</v>
      </c>
      <c r="AB46" s="74">
        <v>0</v>
      </c>
      <c r="AC46" s="74">
        <f t="shared" si="21"/>
        <v>0</v>
      </c>
      <c r="AD46" s="74">
        <v>0</v>
      </c>
      <c r="AE46" s="74">
        <v>0</v>
      </c>
      <c r="AF46" s="74">
        <f t="shared" si="22"/>
        <v>43</v>
      </c>
      <c r="AG46" s="74">
        <v>43</v>
      </c>
      <c r="AH46" s="74">
        <v>0</v>
      </c>
      <c r="AI46" s="74">
        <v>0</v>
      </c>
      <c r="AJ46" s="74">
        <f t="shared" si="23"/>
        <v>43</v>
      </c>
      <c r="AK46" s="73">
        <v>0</v>
      </c>
      <c r="AL46" s="74">
        <v>0</v>
      </c>
      <c r="AM46" s="74">
        <v>1</v>
      </c>
      <c r="AN46" s="74">
        <v>0</v>
      </c>
      <c r="AO46" s="74">
        <v>0</v>
      </c>
      <c r="AP46" s="74">
        <v>0</v>
      </c>
      <c r="AQ46" s="74">
        <v>37</v>
      </c>
      <c r="AR46" s="74"/>
      <c r="AS46" s="74">
        <v>5</v>
      </c>
      <c r="AT46" s="74">
        <f t="shared" si="24"/>
        <v>0</v>
      </c>
      <c r="AU46" s="74">
        <v>0</v>
      </c>
      <c r="AV46" s="74">
        <v>0</v>
      </c>
      <c r="AW46" s="74">
        <v>0</v>
      </c>
      <c r="AX46" s="74">
        <v>0</v>
      </c>
      <c r="AY46" s="74">
        <v>0</v>
      </c>
      <c r="AZ46" s="74">
        <f t="shared" si="25"/>
        <v>0</v>
      </c>
      <c r="BA46" s="74">
        <v>0</v>
      </c>
      <c r="BB46" s="74">
        <v>0</v>
      </c>
      <c r="BC46" s="74">
        <v>0</v>
      </c>
    </row>
    <row r="47" spans="1:55" s="59" customFormat="1" ht="12" customHeight="1">
      <c r="A47" s="68" t="s">
        <v>85</v>
      </c>
      <c r="B47" s="115" t="s">
        <v>300</v>
      </c>
      <c r="C47" s="68" t="s">
        <v>301</v>
      </c>
      <c r="D47" s="74">
        <f t="shared" si="14"/>
        <v>4424</v>
      </c>
      <c r="E47" s="74">
        <f t="shared" si="15"/>
        <v>0</v>
      </c>
      <c r="F47" s="74">
        <v>0</v>
      </c>
      <c r="G47" s="74">
        <v>0</v>
      </c>
      <c r="H47" s="74">
        <f t="shared" si="16"/>
        <v>0</v>
      </c>
      <c r="I47" s="74">
        <v>0</v>
      </c>
      <c r="J47" s="74">
        <v>0</v>
      </c>
      <c r="K47" s="74">
        <f t="shared" si="17"/>
        <v>4424</v>
      </c>
      <c r="L47" s="74">
        <v>2011</v>
      </c>
      <c r="M47" s="74">
        <v>2413</v>
      </c>
      <c r="N47" s="74">
        <f t="shared" si="18"/>
        <v>4424</v>
      </c>
      <c r="O47" s="74">
        <f t="shared" si="19"/>
        <v>2011</v>
      </c>
      <c r="P47" s="74">
        <v>2011</v>
      </c>
      <c r="Q47" s="74">
        <v>0</v>
      </c>
      <c r="R47" s="74">
        <v>0</v>
      </c>
      <c r="S47" s="74">
        <v>0</v>
      </c>
      <c r="T47" s="74">
        <v>0</v>
      </c>
      <c r="U47" s="74">
        <v>0</v>
      </c>
      <c r="V47" s="74">
        <f t="shared" si="20"/>
        <v>2413</v>
      </c>
      <c r="W47" s="74">
        <v>2413</v>
      </c>
      <c r="X47" s="74">
        <v>0</v>
      </c>
      <c r="Y47" s="74">
        <v>0</v>
      </c>
      <c r="Z47" s="74">
        <v>0</v>
      </c>
      <c r="AA47" s="74">
        <v>0</v>
      </c>
      <c r="AB47" s="74">
        <v>0</v>
      </c>
      <c r="AC47" s="74">
        <f t="shared" si="21"/>
        <v>0</v>
      </c>
      <c r="AD47" s="74">
        <v>0</v>
      </c>
      <c r="AE47" s="74">
        <v>0</v>
      </c>
      <c r="AF47" s="74">
        <f t="shared" si="22"/>
        <v>265</v>
      </c>
      <c r="AG47" s="74">
        <v>265</v>
      </c>
      <c r="AH47" s="74">
        <v>0</v>
      </c>
      <c r="AI47" s="74">
        <v>0</v>
      </c>
      <c r="AJ47" s="74">
        <f t="shared" si="23"/>
        <v>265</v>
      </c>
      <c r="AK47" s="74">
        <v>265</v>
      </c>
      <c r="AL47" s="74">
        <v>0</v>
      </c>
      <c r="AM47" s="74">
        <v>0</v>
      </c>
      <c r="AN47" s="74">
        <v>0</v>
      </c>
      <c r="AO47" s="74">
        <v>0</v>
      </c>
      <c r="AP47" s="74">
        <v>0</v>
      </c>
      <c r="AQ47" s="74">
        <v>0</v>
      </c>
      <c r="AR47" s="74">
        <v>0</v>
      </c>
      <c r="AS47" s="74">
        <v>0</v>
      </c>
      <c r="AT47" s="74">
        <f t="shared" si="24"/>
        <v>265</v>
      </c>
      <c r="AU47" s="74">
        <v>265</v>
      </c>
      <c r="AV47" s="74">
        <v>0</v>
      </c>
      <c r="AW47" s="74">
        <v>0</v>
      </c>
      <c r="AX47" s="74">
        <v>0</v>
      </c>
      <c r="AY47" s="74">
        <v>0</v>
      </c>
      <c r="AZ47" s="74">
        <f t="shared" si="25"/>
        <v>0</v>
      </c>
      <c r="BA47" s="74">
        <v>0</v>
      </c>
      <c r="BB47" s="74">
        <v>0</v>
      </c>
      <c r="BC47" s="74">
        <v>0</v>
      </c>
    </row>
    <row r="48" spans="1:55" s="59" customFormat="1" ht="12" customHeight="1">
      <c r="A48" s="68" t="s">
        <v>85</v>
      </c>
      <c r="B48" s="115" t="s">
        <v>302</v>
      </c>
      <c r="C48" s="68" t="s">
        <v>303</v>
      </c>
      <c r="D48" s="74">
        <f t="shared" si="14"/>
        <v>3213</v>
      </c>
      <c r="E48" s="74">
        <f t="shared" si="15"/>
        <v>0</v>
      </c>
      <c r="F48" s="74">
        <v>0</v>
      </c>
      <c r="G48" s="74">
        <v>0</v>
      </c>
      <c r="H48" s="74">
        <f t="shared" si="16"/>
        <v>0</v>
      </c>
      <c r="I48" s="74">
        <v>0</v>
      </c>
      <c r="J48" s="74">
        <v>0</v>
      </c>
      <c r="K48" s="74">
        <f t="shared" si="17"/>
        <v>3213</v>
      </c>
      <c r="L48" s="74">
        <v>1450</v>
      </c>
      <c r="M48" s="74">
        <v>1763</v>
      </c>
      <c r="N48" s="74">
        <f t="shared" si="18"/>
        <v>3213</v>
      </c>
      <c r="O48" s="74">
        <f t="shared" si="19"/>
        <v>1450</v>
      </c>
      <c r="P48" s="74">
        <v>1450</v>
      </c>
      <c r="Q48" s="74">
        <v>0</v>
      </c>
      <c r="R48" s="74">
        <v>0</v>
      </c>
      <c r="S48" s="74">
        <v>0</v>
      </c>
      <c r="T48" s="74">
        <v>0</v>
      </c>
      <c r="U48" s="74">
        <v>0</v>
      </c>
      <c r="V48" s="74">
        <f t="shared" si="20"/>
        <v>1763</v>
      </c>
      <c r="W48" s="74">
        <v>1763</v>
      </c>
      <c r="X48" s="74">
        <v>0</v>
      </c>
      <c r="Y48" s="74">
        <v>0</v>
      </c>
      <c r="Z48" s="74">
        <v>0</v>
      </c>
      <c r="AA48" s="74">
        <v>0</v>
      </c>
      <c r="AB48" s="74">
        <v>0</v>
      </c>
      <c r="AC48" s="74">
        <f t="shared" si="21"/>
        <v>0</v>
      </c>
      <c r="AD48" s="74">
        <v>0</v>
      </c>
      <c r="AE48" s="74">
        <v>0</v>
      </c>
      <c r="AF48" s="74">
        <f t="shared" si="22"/>
        <v>193</v>
      </c>
      <c r="AG48" s="74">
        <v>193</v>
      </c>
      <c r="AH48" s="74">
        <v>0</v>
      </c>
      <c r="AI48" s="74">
        <v>0</v>
      </c>
      <c r="AJ48" s="74">
        <f t="shared" si="23"/>
        <v>193</v>
      </c>
      <c r="AK48" s="73">
        <v>0</v>
      </c>
      <c r="AL48" s="74">
        <v>0</v>
      </c>
      <c r="AM48" s="74">
        <v>0</v>
      </c>
      <c r="AN48" s="74">
        <v>193</v>
      </c>
      <c r="AO48" s="74">
        <v>0</v>
      </c>
      <c r="AP48" s="74">
        <v>0</v>
      </c>
      <c r="AQ48" s="74">
        <v>0</v>
      </c>
      <c r="AR48" s="74">
        <v>0</v>
      </c>
      <c r="AS48" s="74">
        <v>0</v>
      </c>
      <c r="AT48" s="74">
        <f t="shared" si="24"/>
        <v>0</v>
      </c>
      <c r="AU48" s="74">
        <v>0</v>
      </c>
      <c r="AV48" s="74">
        <v>0</v>
      </c>
      <c r="AW48" s="74">
        <v>0</v>
      </c>
      <c r="AX48" s="74">
        <v>0</v>
      </c>
      <c r="AY48" s="74">
        <v>0</v>
      </c>
      <c r="AZ48" s="74">
        <f t="shared" si="25"/>
        <v>0</v>
      </c>
      <c r="BA48" s="74">
        <v>0</v>
      </c>
      <c r="BB48" s="74">
        <v>0</v>
      </c>
      <c r="BC48" s="74">
        <v>0</v>
      </c>
    </row>
    <row r="49" spans="1:55" s="59" customFormat="1" ht="12" customHeight="1">
      <c r="A49" s="68" t="s">
        <v>85</v>
      </c>
      <c r="B49" s="115" t="s">
        <v>304</v>
      </c>
      <c r="C49" s="68" t="s">
        <v>305</v>
      </c>
      <c r="D49" s="74">
        <f t="shared" si="14"/>
        <v>1888</v>
      </c>
      <c r="E49" s="74">
        <f t="shared" si="15"/>
        <v>0</v>
      </c>
      <c r="F49" s="74">
        <v>0</v>
      </c>
      <c r="G49" s="74">
        <v>0</v>
      </c>
      <c r="H49" s="74">
        <f t="shared" si="16"/>
        <v>0</v>
      </c>
      <c r="I49" s="74">
        <v>0</v>
      </c>
      <c r="J49" s="74">
        <v>0</v>
      </c>
      <c r="K49" s="74">
        <f t="shared" si="17"/>
        <v>1888</v>
      </c>
      <c r="L49" s="74">
        <v>482</v>
      </c>
      <c r="M49" s="74">
        <v>1406</v>
      </c>
      <c r="N49" s="74">
        <f t="shared" si="18"/>
        <v>2088</v>
      </c>
      <c r="O49" s="74">
        <f t="shared" si="19"/>
        <v>582</v>
      </c>
      <c r="P49" s="74">
        <v>482</v>
      </c>
      <c r="Q49" s="74">
        <v>0</v>
      </c>
      <c r="R49" s="74">
        <v>0</v>
      </c>
      <c r="S49" s="74">
        <v>0</v>
      </c>
      <c r="T49" s="74">
        <v>100</v>
      </c>
      <c r="U49" s="74">
        <v>0</v>
      </c>
      <c r="V49" s="74">
        <f t="shared" si="20"/>
        <v>1406</v>
      </c>
      <c r="W49" s="74">
        <v>1406</v>
      </c>
      <c r="X49" s="74">
        <v>0</v>
      </c>
      <c r="Y49" s="74">
        <v>0</v>
      </c>
      <c r="Z49" s="74">
        <v>0</v>
      </c>
      <c r="AA49" s="74">
        <v>0</v>
      </c>
      <c r="AB49" s="74">
        <v>0</v>
      </c>
      <c r="AC49" s="74">
        <f t="shared" si="21"/>
        <v>100</v>
      </c>
      <c r="AD49" s="74">
        <v>100</v>
      </c>
      <c r="AE49" s="74">
        <v>0</v>
      </c>
      <c r="AF49" s="74">
        <f t="shared" si="22"/>
        <v>9</v>
      </c>
      <c r="AG49" s="74">
        <v>9</v>
      </c>
      <c r="AH49" s="74">
        <v>0</v>
      </c>
      <c r="AI49" s="74">
        <v>0</v>
      </c>
      <c r="AJ49" s="74">
        <f t="shared" si="23"/>
        <v>0</v>
      </c>
      <c r="AK49" s="73">
        <v>0</v>
      </c>
      <c r="AL49" s="74">
        <v>0</v>
      </c>
      <c r="AM49" s="74">
        <v>0</v>
      </c>
      <c r="AN49" s="74">
        <v>0</v>
      </c>
      <c r="AO49" s="74">
        <v>0</v>
      </c>
      <c r="AP49" s="74">
        <v>0</v>
      </c>
      <c r="AQ49" s="74">
        <v>0</v>
      </c>
      <c r="AR49" s="74">
        <v>0</v>
      </c>
      <c r="AS49" s="74">
        <v>0</v>
      </c>
      <c r="AT49" s="74">
        <f t="shared" si="24"/>
        <v>9</v>
      </c>
      <c r="AU49" s="74">
        <v>9</v>
      </c>
      <c r="AV49" s="74">
        <v>0</v>
      </c>
      <c r="AW49" s="74">
        <v>0</v>
      </c>
      <c r="AX49" s="74">
        <v>0</v>
      </c>
      <c r="AY49" s="74">
        <v>0</v>
      </c>
      <c r="AZ49" s="74">
        <f t="shared" si="25"/>
        <v>0</v>
      </c>
      <c r="BA49" s="74">
        <v>0</v>
      </c>
      <c r="BB49" s="74">
        <v>0</v>
      </c>
      <c r="BC49" s="74">
        <v>0</v>
      </c>
    </row>
    <row r="50" spans="1:55" s="59" customFormat="1" ht="12" customHeight="1">
      <c r="A50" s="68" t="s">
        <v>85</v>
      </c>
      <c r="B50" s="115" t="s">
        <v>306</v>
      </c>
      <c r="C50" s="68" t="s">
        <v>307</v>
      </c>
      <c r="D50" s="74">
        <f t="shared" si="14"/>
        <v>2246</v>
      </c>
      <c r="E50" s="74">
        <f t="shared" si="15"/>
        <v>0</v>
      </c>
      <c r="F50" s="74">
        <v>0</v>
      </c>
      <c r="G50" s="74">
        <v>0</v>
      </c>
      <c r="H50" s="74">
        <f t="shared" si="16"/>
        <v>904</v>
      </c>
      <c r="I50" s="74">
        <v>904</v>
      </c>
      <c r="J50" s="74">
        <v>0</v>
      </c>
      <c r="K50" s="74">
        <f t="shared" si="17"/>
        <v>1342</v>
      </c>
      <c r="L50" s="74">
        <v>0</v>
      </c>
      <c r="M50" s="74">
        <v>1342</v>
      </c>
      <c r="N50" s="74">
        <f t="shared" si="18"/>
        <v>2246</v>
      </c>
      <c r="O50" s="74">
        <f t="shared" si="19"/>
        <v>904</v>
      </c>
      <c r="P50" s="74">
        <v>904</v>
      </c>
      <c r="Q50" s="74">
        <v>0</v>
      </c>
      <c r="R50" s="74">
        <v>0</v>
      </c>
      <c r="S50" s="74">
        <v>0</v>
      </c>
      <c r="T50" s="74">
        <v>0</v>
      </c>
      <c r="U50" s="74">
        <v>0</v>
      </c>
      <c r="V50" s="74">
        <f t="shared" si="20"/>
        <v>1342</v>
      </c>
      <c r="W50" s="74">
        <v>1342</v>
      </c>
      <c r="X50" s="74">
        <v>0</v>
      </c>
      <c r="Y50" s="74">
        <v>0</v>
      </c>
      <c r="Z50" s="74">
        <v>0</v>
      </c>
      <c r="AA50" s="74">
        <v>0</v>
      </c>
      <c r="AB50" s="74">
        <v>0</v>
      </c>
      <c r="AC50" s="74">
        <f t="shared" si="21"/>
        <v>0</v>
      </c>
      <c r="AD50" s="74">
        <v>0</v>
      </c>
      <c r="AE50" s="74">
        <v>0</v>
      </c>
      <c r="AF50" s="74">
        <f t="shared" si="22"/>
        <v>240</v>
      </c>
      <c r="AG50" s="74">
        <v>240</v>
      </c>
      <c r="AH50" s="74">
        <v>0</v>
      </c>
      <c r="AI50" s="74">
        <v>0</v>
      </c>
      <c r="AJ50" s="74">
        <f t="shared" si="23"/>
        <v>240</v>
      </c>
      <c r="AK50" s="73">
        <v>0</v>
      </c>
      <c r="AL50" s="74">
        <v>0</v>
      </c>
      <c r="AM50" s="74">
        <v>240</v>
      </c>
      <c r="AN50" s="74">
        <v>0</v>
      </c>
      <c r="AO50" s="74">
        <v>0</v>
      </c>
      <c r="AP50" s="74">
        <v>0</v>
      </c>
      <c r="AQ50" s="74">
        <v>0</v>
      </c>
      <c r="AR50" s="74">
        <v>0</v>
      </c>
      <c r="AS50" s="74">
        <v>0</v>
      </c>
      <c r="AT50" s="74">
        <f t="shared" si="24"/>
        <v>0</v>
      </c>
      <c r="AU50" s="74">
        <v>0</v>
      </c>
      <c r="AV50" s="74">
        <v>0</v>
      </c>
      <c r="AW50" s="74">
        <v>0</v>
      </c>
      <c r="AX50" s="74">
        <v>0</v>
      </c>
      <c r="AY50" s="74">
        <v>0</v>
      </c>
      <c r="AZ50" s="74">
        <f t="shared" si="25"/>
        <v>30</v>
      </c>
      <c r="BA50" s="74">
        <v>30</v>
      </c>
      <c r="BB50" s="74">
        <v>0</v>
      </c>
      <c r="BC50" s="74">
        <v>0</v>
      </c>
    </row>
    <row r="51" spans="1:55" s="59" customFormat="1" ht="12" customHeight="1">
      <c r="A51" s="68" t="s">
        <v>85</v>
      </c>
      <c r="B51" s="115" t="s">
        <v>308</v>
      </c>
      <c r="C51" s="68" t="s">
        <v>309</v>
      </c>
      <c r="D51" s="74">
        <f t="shared" si="14"/>
        <v>388</v>
      </c>
      <c r="E51" s="74">
        <f t="shared" si="15"/>
        <v>0</v>
      </c>
      <c r="F51" s="74">
        <v>0</v>
      </c>
      <c r="G51" s="74">
        <v>0</v>
      </c>
      <c r="H51" s="74">
        <f t="shared" si="16"/>
        <v>94</v>
      </c>
      <c r="I51" s="74">
        <v>94</v>
      </c>
      <c r="J51" s="74">
        <v>0</v>
      </c>
      <c r="K51" s="74">
        <f t="shared" si="17"/>
        <v>294</v>
      </c>
      <c r="L51" s="74">
        <v>0</v>
      </c>
      <c r="M51" s="74">
        <v>294</v>
      </c>
      <c r="N51" s="74">
        <f t="shared" si="18"/>
        <v>388</v>
      </c>
      <c r="O51" s="74">
        <f t="shared" si="19"/>
        <v>94</v>
      </c>
      <c r="P51" s="74">
        <v>94</v>
      </c>
      <c r="Q51" s="74">
        <v>0</v>
      </c>
      <c r="R51" s="74">
        <v>0</v>
      </c>
      <c r="S51" s="74">
        <v>0</v>
      </c>
      <c r="T51" s="74">
        <v>0</v>
      </c>
      <c r="U51" s="74">
        <v>0</v>
      </c>
      <c r="V51" s="74">
        <f t="shared" si="20"/>
        <v>294</v>
      </c>
      <c r="W51" s="74">
        <v>294</v>
      </c>
      <c r="X51" s="74">
        <v>0</v>
      </c>
      <c r="Y51" s="74">
        <v>0</v>
      </c>
      <c r="Z51" s="74">
        <v>0</v>
      </c>
      <c r="AA51" s="74">
        <v>0</v>
      </c>
      <c r="AB51" s="74">
        <v>0</v>
      </c>
      <c r="AC51" s="74">
        <f t="shared" si="21"/>
        <v>0</v>
      </c>
      <c r="AD51" s="74">
        <v>0</v>
      </c>
      <c r="AE51" s="74">
        <v>0</v>
      </c>
      <c r="AF51" s="74">
        <f t="shared" si="22"/>
        <v>42</v>
      </c>
      <c r="AG51" s="74">
        <v>42</v>
      </c>
      <c r="AH51" s="74">
        <v>0</v>
      </c>
      <c r="AI51" s="74">
        <v>0</v>
      </c>
      <c r="AJ51" s="74">
        <f t="shared" si="23"/>
        <v>42</v>
      </c>
      <c r="AK51" s="73">
        <v>0</v>
      </c>
      <c r="AL51" s="74">
        <v>0</v>
      </c>
      <c r="AM51" s="74">
        <v>42</v>
      </c>
      <c r="AN51" s="74">
        <v>0</v>
      </c>
      <c r="AO51" s="74">
        <v>0</v>
      </c>
      <c r="AP51" s="74">
        <v>0</v>
      </c>
      <c r="AQ51" s="74">
        <v>0</v>
      </c>
      <c r="AR51" s="74">
        <v>0</v>
      </c>
      <c r="AS51" s="74">
        <v>0</v>
      </c>
      <c r="AT51" s="74">
        <f t="shared" si="24"/>
        <v>0</v>
      </c>
      <c r="AU51" s="74">
        <v>0</v>
      </c>
      <c r="AV51" s="74">
        <v>0</v>
      </c>
      <c r="AW51" s="74">
        <v>0</v>
      </c>
      <c r="AX51" s="74">
        <v>0</v>
      </c>
      <c r="AY51" s="74">
        <v>0</v>
      </c>
      <c r="AZ51" s="74">
        <f t="shared" si="25"/>
        <v>5</v>
      </c>
      <c r="BA51" s="74">
        <v>5</v>
      </c>
      <c r="BB51" s="74">
        <v>0</v>
      </c>
      <c r="BC51" s="74">
        <v>0</v>
      </c>
    </row>
    <row r="52" spans="1:55" s="59" customFormat="1" ht="12" customHeight="1">
      <c r="A52" s="68" t="s">
        <v>85</v>
      </c>
      <c r="B52" s="115" t="s">
        <v>310</v>
      </c>
      <c r="C52" s="68" t="s">
        <v>311</v>
      </c>
      <c r="D52" s="74">
        <f t="shared" si="14"/>
        <v>878</v>
      </c>
      <c r="E52" s="74">
        <f t="shared" si="15"/>
        <v>0</v>
      </c>
      <c r="F52" s="74">
        <v>0</v>
      </c>
      <c r="G52" s="74">
        <v>0</v>
      </c>
      <c r="H52" s="74">
        <f t="shared" si="16"/>
        <v>0</v>
      </c>
      <c r="I52" s="74">
        <v>0</v>
      </c>
      <c r="J52" s="74">
        <v>0</v>
      </c>
      <c r="K52" s="74">
        <f t="shared" si="17"/>
        <v>878</v>
      </c>
      <c r="L52" s="74">
        <v>279</v>
      </c>
      <c r="M52" s="74">
        <v>599</v>
      </c>
      <c r="N52" s="74">
        <f t="shared" si="18"/>
        <v>878</v>
      </c>
      <c r="O52" s="74">
        <f t="shared" si="19"/>
        <v>279</v>
      </c>
      <c r="P52" s="74">
        <v>279</v>
      </c>
      <c r="Q52" s="74">
        <v>0</v>
      </c>
      <c r="R52" s="74">
        <v>0</v>
      </c>
      <c r="S52" s="74">
        <v>0</v>
      </c>
      <c r="T52" s="74">
        <v>0</v>
      </c>
      <c r="U52" s="74">
        <v>0</v>
      </c>
      <c r="V52" s="74">
        <f t="shared" si="20"/>
        <v>599</v>
      </c>
      <c r="W52" s="74">
        <v>599</v>
      </c>
      <c r="X52" s="74">
        <v>0</v>
      </c>
      <c r="Y52" s="74">
        <v>0</v>
      </c>
      <c r="Z52" s="74">
        <v>0</v>
      </c>
      <c r="AA52" s="74">
        <v>0</v>
      </c>
      <c r="AB52" s="74">
        <v>0</v>
      </c>
      <c r="AC52" s="74">
        <f t="shared" si="21"/>
        <v>0</v>
      </c>
      <c r="AD52" s="74">
        <v>0</v>
      </c>
      <c r="AE52" s="74">
        <v>0</v>
      </c>
      <c r="AF52" s="74">
        <f t="shared" si="22"/>
        <v>1</v>
      </c>
      <c r="AG52" s="74">
        <v>1</v>
      </c>
      <c r="AH52" s="74">
        <v>0</v>
      </c>
      <c r="AI52" s="74">
        <v>0</v>
      </c>
      <c r="AJ52" s="74">
        <f t="shared" si="23"/>
        <v>0</v>
      </c>
      <c r="AK52" s="73">
        <v>0</v>
      </c>
      <c r="AL52" s="74">
        <v>0</v>
      </c>
      <c r="AM52" s="74">
        <v>0</v>
      </c>
      <c r="AN52" s="74">
        <v>0</v>
      </c>
      <c r="AO52" s="74">
        <v>0</v>
      </c>
      <c r="AP52" s="74">
        <v>0</v>
      </c>
      <c r="AQ52" s="74">
        <v>0</v>
      </c>
      <c r="AR52" s="74">
        <v>0</v>
      </c>
      <c r="AS52" s="74">
        <v>0</v>
      </c>
      <c r="AT52" s="74">
        <f t="shared" si="24"/>
        <v>1</v>
      </c>
      <c r="AU52" s="74">
        <v>1</v>
      </c>
      <c r="AV52" s="74">
        <v>0</v>
      </c>
      <c r="AW52" s="74">
        <v>0</v>
      </c>
      <c r="AX52" s="74">
        <v>0</v>
      </c>
      <c r="AY52" s="74">
        <v>0</v>
      </c>
      <c r="AZ52" s="74">
        <f t="shared" si="25"/>
        <v>1</v>
      </c>
      <c r="BA52" s="74">
        <v>1</v>
      </c>
      <c r="BB52" s="74">
        <v>0</v>
      </c>
      <c r="BC52" s="74">
        <v>0</v>
      </c>
    </row>
    <row r="53" spans="1:55" s="59" customFormat="1" ht="12" customHeight="1">
      <c r="A53" s="68" t="s">
        <v>85</v>
      </c>
      <c r="B53" s="115" t="s">
        <v>312</v>
      </c>
      <c r="C53" s="68" t="s">
        <v>313</v>
      </c>
      <c r="D53" s="74">
        <f t="shared" si="14"/>
        <v>1841</v>
      </c>
      <c r="E53" s="74">
        <f t="shared" si="15"/>
        <v>0</v>
      </c>
      <c r="F53" s="74">
        <v>0</v>
      </c>
      <c r="G53" s="74">
        <v>0</v>
      </c>
      <c r="H53" s="74">
        <f t="shared" si="16"/>
        <v>0</v>
      </c>
      <c r="I53" s="74">
        <v>0</v>
      </c>
      <c r="J53" s="74">
        <v>0</v>
      </c>
      <c r="K53" s="74">
        <f t="shared" si="17"/>
        <v>1841</v>
      </c>
      <c r="L53" s="74">
        <v>297</v>
      </c>
      <c r="M53" s="74">
        <v>1544</v>
      </c>
      <c r="N53" s="74">
        <f t="shared" si="18"/>
        <v>1841</v>
      </c>
      <c r="O53" s="74">
        <f t="shared" si="19"/>
        <v>297</v>
      </c>
      <c r="P53" s="74">
        <v>297</v>
      </c>
      <c r="Q53" s="74">
        <v>0</v>
      </c>
      <c r="R53" s="74">
        <v>0</v>
      </c>
      <c r="S53" s="74">
        <v>0</v>
      </c>
      <c r="T53" s="74">
        <v>0</v>
      </c>
      <c r="U53" s="74">
        <v>0</v>
      </c>
      <c r="V53" s="74">
        <f t="shared" si="20"/>
        <v>1544</v>
      </c>
      <c r="W53" s="74">
        <v>1544</v>
      </c>
      <c r="X53" s="74">
        <v>0</v>
      </c>
      <c r="Y53" s="74">
        <v>0</v>
      </c>
      <c r="Z53" s="74">
        <v>0</v>
      </c>
      <c r="AA53" s="74">
        <v>0</v>
      </c>
      <c r="AB53" s="74">
        <v>0</v>
      </c>
      <c r="AC53" s="74">
        <f t="shared" si="21"/>
        <v>0</v>
      </c>
      <c r="AD53" s="74">
        <v>0</v>
      </c>
      <c r="AE53" s="74">
        <v>0</v>
      </c>
      <c r="AF53" s="74">
        <f t="shared" si="22"/>
        <v>9</v>
      </c>
      <c r="AG53" s="74">
        <v>9</v>
      </c>
      <c r="AH53" s="74">
        <v>0</v>
      </c>
      <c r="AI53" s="74">
        <v>0</v>
      </c>
      <c r="AJ53" s="74">
        <f t="shared" si="23"/>
        <v>0</v>
      </c>
      <c r="AK53" s="73">
        <v>0</v>
      </c>
      <c r="AL53" s="74">
        <v>0</v>
      </c>
      <c r="AM53" s="74">
        <v>0</v>
      </c>
      <c r="AN53" s="74">
        <v>0</v>
      </c>
      <c r="AO53" s="74">
        <v>0</v>
      </c>
      <c r="AP53" s="74">
        <v>0</v>
      </c>
      <c r="AQ53" s="74">
        <v>0</v>
      </c>
      <c r="AR53" s="74">
        <v>0</v>
      </c>
      <c r="AS53" s="74">
        <v>0</v>
      </c>
      <c r="AT53" s="74">
        <f t="shared" si="24"/>
        <v>9</v>
      </c>
      <c r="AU53" s="74">
        <v>9</v>
      </c>
      <c r="AV53" s="74">
        <v>0</v>
      </c>
      <c r="AW53" s="74">
        <v>0</v>
      </c>
      <c r="AX53" s="74">
        <v>0</v>
      </c>
      <c r="AY53" s="74">
        <v>0</v>
      </c>
      <c r="AZ53" s="74">
        <f t="shared" si="25"/>
        <v>0</v>
      </c>
      <c r="BA53" s="74">
        <v>0</v>
      </c>
      <c r="BB53" s="74">
        <v>0</v>
      </c>
      <c r="BC53" s="74">
        <v>0</v>
      </c>
    </row>
    <row r="54" spans="1:55" s="59" customFormat="1" ht="12" customHeight="1">
      <c r="A54" s="68" t="s">
        <v>85</v>
      </c>
      <c r="B54" s="115" t="s">
        <v>314</v>
      </c>
      <c r="C54" s="68" t="s">
        <v>315</v>
      </c>
      <c r="D54" s="74">
        <f t="shared" si="14"/>
        <v>371</v>
      </c>
      <c r="E54" s="74">
        <f t="shared" si="15"/>
        <v>0</v>
      </c>
      <c r="F54" s="74">
        <v>0</v>
      </c>
      <c r="G54" s="74">
        <v>0</v>
      </c>
      <c r="H54" s="74">
        <f t="shared" si="16"/>
        <v>0</v>
      </c>
      <c r="I54" s="74">
        <v>0</v>
      </c>
      <c r="J54" s="74">
        <v>0</v>
      </c>
      <c r="K54" s="74">
        <f t="shared" si="17"/>
        <v>371</v>
      </c>
      <c r="L54" s="74">
        <v>118</v>
      </c>
      <c r="M54" s="74">
        <v>253</v>
      </c>
      <c r="N54" s="74">
        <f t="shared" si="18"/>
        <v>371</v>
      </c>
      <c r="O54" s="74">
        <f t="shared" si="19"/>
        <v>118</v>
      </c>
      <c r="P54" s="74">
        <v>118</v>
      </c>
      <c r="Q54" s="74">
        <v>0</v>
      </c>
      <c r="R54" s="74">
        <v>0</v>
      </c>
      <c r="S54" s="74">
        <v>0</v>
      </c>
      <c r="T54" s="74">
        <v>0</v>
      </c>
      <c r="U54" s="74">
        <v>0</v>
      </c>
      <c r="V54" s="74">
        <f t="shared" si="20"/>
        <v>253</v>
      </c>
      <c r="W54" s="74">
        <v>253</v>
      </c>
      <c r="X54" s="74">
        <v>0</v>
      </c>
      <c r="Y54" s="74">
        <v>0</v>
      </c>
      <c r="Z54" s="74">
        <v>0</v>
      </c>
      <c r="AA54" s="74">
        <v>0</v>
      </c>
      <c r="AB54" s="74">
        <v>0</v>
      </c>
      <c r="AC54" s="74">
        <f t="shared" si="21"/>
        <v>0</v>
      </c>
      <c r="AD54" s="74">
        <v>0</v>
      </c>
      <c r="AE54" s="74">
        <v>0</v>
      </c>
      <c r="AF54" s="74">
        <f t="shared" si="22"/>
        <v>2</v>
      </c>
      <c r="AG54" s="74">
        <v>2</v>
      </c>
      <c r="AH54" s="74">
        <v>0</v>
      </c>
      <c r="AI54" s="74">
        <v>0</v>
      </c>
      <c r="AJ54" s="74">
        <f t="shared" si="23"/>
        <v>0</v>
      </c>
      <c r="AK54" s="73">
        <v>0</v>
      </c>
      <c r="AL54" s="74">
        <v>0</v>
      </c>
      <c r="AM54" s="74">
        <v>0</v>
      </c>
      <c r="AN54" s="74">
        <v>0</v>
      </c>
      <c r="AO54" s="74">
        <v>0</v>
      </c>
      <c r="AP54" s="74">
        <v>0</v>
      </c>
      <c r="AQ54" s="74">
        <v>0</v>
      </c>
      <c r="AR54" s="74">
        <v>0</v>
      </c>
      <c r="AS54" s="74">
        <v>0</v>
      </c>
      <c r="AT54" s="74">
        <f t="shared" si="24"/>
        <v>2</v>
      </c>
      <c r="AU54" s="74">
        <v>2</v>
      </c>
      <c r="AV54" s="74">
        <v>0</v>
      </c>
      <c r="AW54" s="74">
        <v>0</v>
      </c>
      <c r="AX54" s="74">
        <v>0</v>
      </c>
      <c r="AY54" s="74">
        <v>0</v>
      </c>
      <c r="AZ54" s="74">
        <f t="shared" si="25"/>
        <v>0</v>
      </c>
      <c r="BA54" s="74">
        <v>0</v>
      </c>
      <c r="BB54" s="74">
        <v>0</v>
      </c>
      <c r="BC54" s="74">
        <v>0</v>
      </c>
    </row>
    <row r="55" spans="1:55" s="59" customFormat="1" ht="12" customHeight="1">
      <c r="A55" s="68" t="s">
        <v>85</v>
      </c>
      <c r="B55" s="115" t="s">
        <v>316</v>
      </c>
      <c r="C55" s="68" t="s">
        <v>317</v>
      </c>
      <c r="D55" s="74">
        <f t="shared" si="14"/>
        <v>352</v>
      </c>
      <c r="E55" s="74">
        <f t="shared" si="15"/>
        <v>0</v>
      </c>
      <c r="F55" s="74">
        <v>0</v>
      </c>
      <c r="G55" s="74">
        <v>0</v>
      </c>
      <c r="H55" s="74">
        <f t="shared" si="16"/>
        <v>0</v>
      </c>
      <c r="I55" s="74">
        <v>0</v>
      </c>
      <c r="J55" s="74">
        <v>0</v>
      </c>
      <c r="K55" s="74">
        <f t="shared" si="17"/>
        <v>352</v>
      </c>
      <c r="L55" s="74">
        <v>259</v>
      </c>
      <c r="M55" s="74">
        <v>93</v>
      </c>
      <c r="N55" s="74">
        <f t="shared" si="18"/>
        <v>370</v>
      </c>
      <c r="O55" s="74">
        <f t="shared" si="19"/>
        <v>259</v>
      </c>
      <c r="P55" s="74">
        <v>259</v>
      </c>
      <c r="Q55" s="74">
        <v>0</v>
      </c>
      <c r="R55" s="74">
        <v>0</v>
      </c>
      <c r="S55" s="74">
        <v>0</v>
      </c>
      <c r="T55" s="74">
        <v>0</v>
      </c>
      <c r="U55" s="74">
        <v>0</v>
      </c>
      <c r="V55" s="74">
        <f t="shared" si="20"/>
        <v>93</v>
      </c>
      <c r="W55" s="74">
        <v>93</v>
      </c>
      <c r="X55" s="74">
        <v>0</v>
      </c>
      <c r="Y55" s="74">
        <v>0</v>
      </c>
      <c r="Z55" s="74">
        <v>0</v>
      </c>
      <c r="AA55" s="74">
        <v>0</v>
      </c>
      <c r="AB55" s="74">
        <v>0</v>
      </c>
      <c r="AC55" s="74">
        <f t="shared" si="21"/>
        <v>18</v>
      </c>
      <c r="AD55" s="74">
        <v>18</v>
      </c>
      <c r="AE55" s="74">
        <v>0</v>
      </c>
      <c r="AF55" s="74">
        <f t="shared" si="22"/>
        <v>1</v>
      </c>
      <c r="AG55" s="74">
        <v>1</v>
      </c>
      <c r="AH55" s="74">
        <v>0</v>
      </c>
      <c r="AI55" s="74">
        <v>0</v>
      </c>
      <c r="AJ55" s="74">
        <f t="shared" si="23"/>
        <v>0</v>
      </c>
      <c r="AK55" s="73">
        <v>0</v>
      </c>
      <c r="AL55" s="74">
        <v>0</v>
      </c>
      <c r="AM55" s="74">
        <v>0</v>
      </c>
      <c r="AN55" s="74">
        <v>0</v>
      </c>
      <c r="AO55" s="74">
        <v>0</v>
      </c>
      <c r="AP55" s="74">
        <v>0</v>
      </c>
      <c r="AQ55" s="74">
        <v>0</v>
      </c>
      <c r="AR55" s="74">
        <v>0</v>
      </c>
      <c r="AS55" s="74">
        <v>0</v>
      </c>
      <c r="AT55" s="74">
        <f t="shared" si="24"/>
        <v>1</v>
      </c>
      <c r="AU55" s="74">
        <v>1</v>
      </c>
      <c r="AV55" s="74">
        <v>0</v>
      </c>
      <c r="AW55" s="74">
        <v>0</v>
      </c>
      <c r="AX55" s="74">
        <v>0</v>
      </c>
      <c r="AY55" s="74">
        <v>0</v>
      </c>
      <c r="AZ55" s="74">
        <f t="shared" si="25"/>
        <v>0</v>
      </c>
      <c r="BA55" s="74">
        <v>0</v>
      </c>
      <c r="BB55" s="74">
        <v>0</v>
      </c>
      <c r="BC55" s="74">
        <v>0</v>
      </c>
    </row>
    <row r="56" spans="1:55" s="59" customFormat="1" ht="12" customHeight="1">
      <c r="A56" s="68" t="s">
        <v>85</v>
      </c>
      <c r="B56" s="115" t="s">
        <v>318</v>
      </c>
      <c r="C56" s="68" t="s">
        <v>319</v>
      </c>
      <c r="D56" s="74">
        <f t="shared" si="14"/>
        <v>949</v>
      </c>
      <c r="E56" s="74">
        <f t="shared" si="15"/>
        <v>0</v>
      </c>
      <c r="F56" s="74">
        <v>0</v>
      </c>
      <c r="G56" s="74">
        <v>0</v>
      </c>
      <c r="H56" s="74">
        <f t="shared" si="16"/>
        <v>949</v>
      </c>
      <c r="I56" s="74">
        <v>399</v>
      </c>
      <c r="J56" s="74">
        <v>550</v>
      </c>
      <c r="K56" s="74">
        <f t="shared" si="17"/>
        <v>0</v>
      </c>
      <c r="L56" s="74">
        <v>0</v>
      </c>
      <c r="M56" s="74">
        <v>0</v>
      </c>
      <c r="N56" s="74">
        <f t="shared" si="18"/>
        <v>981</v>
      </c>
      <c r="O56" s="74">
        <f t="shared" si="19"/>
        <v>399</v>
      </c>
      <c r="P56" s="74">
        <v>399</v>
      </c>
      <c r="Q56" s="74">
        <v>0</v>
      </c>
      <c r="R56" s="74">
        <v>0</v>
      </c>
      <c r="S56" s="74">
        <v>0</v>
      </c>
      <c r="T56" s="74">
        <v>0</v>
      </c>
      <c r="U56" s="74">
        <v>0</v>
      </c>
      <c r="V56" s="74">
        <f t="shared" si="20"/>
        <v>550</v>
      </c>
      <c r="W56" s="74">
        <v>550</v>
      </c>
      <c r="X56" s="74">
        <v>0</v>
      </c>
      <c r="Y56" s="74">
        <v>0</v>
      </c>
      <c r="Z56" s="74">
        <v>0</v>
      </c>
      <c r="AA56" s="74">
        <v>0</v>
      </c>
      <c r="AB56" s="74">
        <v>0</v>
      </c>
      <c r="AC56" s="74">
        <f t="shared" si="21"/>
        <v>32</v>
      </c>
      <c r="AD56" s="74">
        <v>32</v>
      </c>
      <c r="AE56" s="74">
        <v>0</v>
      </c>
      <c r="AF56" s="74">
        <f t="shared" si="22"/>
        <v>4</v>
      </c>
      <c r="AG56" s="74">
        <v>4</v>
      </c>
      <c r="AH56" s="74">
        <v>0</v>
      </c>
      <c r="AI56" s="74">
        <v>0</v>
      </c>
      <c r="AJ56" s="74">
        <f t="shared" si="23"/>
        <v>4</v>
      </c>
      <c r="AK56" s="74">
        <v>4</v>
      </c>
      <c r="AL56" s="74">
        <v>0</v>
      </c>
      <c r="AM56" s="74">
        <v>0</v>
      </c>
      <c r="AN56" s="74">
        <v>0</v>
      </c>
      <c r="AO56" s="74">
        <v>0</v>
      </c>
      <c r="AP56" s="74">
        <v>0</v>
      </c>
      <c r="AQ56" s="74">
        <v>0</v>
      </c>
      <c r="AR56" s="74">
        <v>0</v>
      </c>
      <c r="AS56" s="74">
        <v>0</v>
      </c>
      <c r="AT56" s="74">
        <f t="shared" si="24"/>
        <v>4</v>
      </c>
      <c r="AU56" s="74">
        <v>4</v>
      </c>
      <c r="AV56" s="74">
        <v>0</v>
      </c>
      <c r="AW56" s="74">
        <v>0</v>
      </c>
      <c r="AX56" s="74">
        <v>0</v>
      </c>
      <c r="AY56" s="74">
        <v>0</v>
      </c>
      <c r="AZ56" s="74">
        <f t="shared" si="25"/>
        <v>0</v>
      </c>
      <c r="BA56" s="74">
        <v>0</v>
      </c>
      <c r="BB56" s="74">
        <v>0</v>
      </c>
      <c r="BC56" s="74">
        <v>0</v>
      </c>
    </row>
    <row r="57" spans="1:55" s="59" customFormat="1" ht="12" customHeight="1">
      <c r="A57" s="68" t="s">
        <v>85</v>
      </c>
      <c r="B57" s="115" t="s">
        <v>320</v>
      </c>
      <c r="C57" s="68" t="s">
        <v>321</v>
      </c>
      <c r="D57" s="74">
        <f t="shared" si="14"/>
        <v>1192</v>
      </c>
      <c r="E57" s="74">
        <f t="shared" si="15"/>
        <v>0</v>
      </c>
      <c r="F57" s="74">
        <v>0</v>
      </c>
      <c r="G57" s="74">
        <v>0</v>
      </c>
      <c r="H57" s="74">
        <f t="shared" si="16"/>
        <v>0</v>
      </c>
      <c r="I57" s="74">
        <v>0</v>
      </c>
      <c r="J57" s="74">
        <v>0</v>
      </c>
      <c r="K57" s="74">
        <f t="shared" si="17"/>
        <v>1192</v>
      </c>
      <c r="L57" s="74">
        <v>304</v>
      </c>
      <c r="M57" s="74">
        <v>888</v>
      </c>
      <c r="N57" s="74">
        <f t="shared" si="18"/>
        <v>1192</v>
      </c>
      <c r="O57" s="74">
        <f t="shared" si="19"/>
        <v>304</v>
      </c>
      <c r="P57" s="74">
        <v>304</v>
      </c>
      <c r="Q57" s="74">
        <v>0</v>
      </c>
      <c r="R57" s="74">
        <v>0</v>
      </c>
      <c r="S57" s="74">
        <v>0</v>
      </c>
      <c r="T57" s="74">
        <v>0</v>
      </c>
      <c r="U57" s="74">
        <v>0</v>
      </c>
      <c r="V57" s="74">
        <f t="shared" si="20"/>
        <v>888</v>
      </c>
      <c r="W57" s="74">
        <v>888</v>
      </c>
      <c r="X57" s="74">
        <v>0</v>
      </c>
      <c r="Y57" s="74">
        <v>0</v>
      </c>
      <c r="Z57" s="74">
        <v>0</v>
      </c>
      <c r="AA57" s="74">
        <v>0</v>
      </c>
      <c r="AB57" s="74">
        <v>0</v>
      </c>
      <c r="AC57" s="74">
        <f t="shared" si="21"/>
        <v>0</v>
      </c>
      <c r="AD57" s="74">
        <v>0</v>
      </c>
      <c r="AE57" s="74">
        <v>0</v>
      </c>
      <c r="AF57" s="74">
        <f t="shared" si="22"/>
        <v>72</v>
      </c>
      <c r="AG57" s="74">
        <v>72</v>
      </c>
      <c r="AH57" s="74">
        <v>0</v>
      </c>
      <c r="AI57" s="74">
        <v>0</v>
      </c>
      <c r="AJ57" s="74">
        <f t="shared" si="23"/>
        <v>0</v>
      </c>
      <c r="AK57" s="73">
        <v>0</v>
      </c>
      <c r="AL57" s="74">
        <v>0</v>
      </c>
      <c r="AM57" s="74">
        <v>0</v>
      </c>
      <c r="AN57" s="74">
        <v>0</v>
      </c>
      <c r="AO57" s="74">
        <v>0</v>
      </c>
      <c r="AP57" s="74">
        <v>0</v>
      </c>
      <c r="AQ57" s="74">
        <v>0</v>
      </c>
      <c r="AR57" s="74">
        <v>0</v>
      </c>
      <c r="AS57" s="74">
        <v>0</v>
      </c>
      <c r="AT57" s="74">
        <f t="shared" si="24"/>
        <v>72</v>
      </c>
      <c r="AU57" s="74">
        <v>72</v>
      </c>
      <c r="AV57" s="74">
        <v>0</v>
      </c>
      <c r="AW57" s="74">
        <v>0</v>
      </c>
      <c r="AX57" s="74">
        <v>0</v>
      </c>
      <c r="AY57" s="74">
        <v>0</v>
      </c>
      <c r="AZ57" s="74">
        <f t="shared" si="25"/>
        <v>0</v>
      </c>
      <c r="BA57" s="74">
        <v>0</v>
      </c>
      <c r="BB57" s="74">
        <v>0</v>
      </c>
      <c r="BC57" s="74">
        <v>0</v>
      </c>
    </row>
    <row r="58" spans="1:55" s="59" customFormat="1" ht="12" customHeight="1">
      <c r="A58" s="68" t="s">
        <v>85</v>
      </c>
      <c r="B58" s="115" t="s">
        <v>322</v>
      </c>
      <c r="C58" s="68" t="s">
        <v>323</v>
      </c>
      <c r="D58" s="74">
        <f t="shared" si="14"/>
        <v>996</v>
      </c>
      <c r="E58" s="74">
        <f t="shared" si="15"/>
        <v>0</v>
      </c>
      <c r="F58" s="74">
        <v>0</v>
      </c>
      <c r="G58" s="74">
        <v>0</v>
      </c>
      <c r="H58" s="74">
        <f t="shared" si="16"/>
        <v>0</v>
      </c>
      <c r="I58" s="74">
        <v>0</v>
      </c>
      <c r="J58" s="74">
        <v>0</v>
      </c>
      <c r="K58" s="74">
        <f t="shared" si="17"/>
        <v>996</v>
      </c>
      <c r="L58" s="74">
        <v>301</v>
      </c>
      <c r="M58" s="74">
        <v>695</v>
      </c>
      <c r="N58" s="74">
        <f t="shared" si="18"/>
        <v>1009</v>
      </c>
      <c r="O58" s="74">
        <f t="shared" si="19"/>
        <v>301</v>
      </c>
      <c r="P58" s="74">
        <v>301</v>
      </c>
      <c r="Q58" s="74">
        <v>0</v>
      </c>
      <c r="R58" s="74">
        <v>0</v>
      </c>
      <c r="S58" s="74">
        <v>0</v>
      </c>
      <c r="T58" s="74">
        <v>0</v>
      </c>
      <c r="U58" s="74">
        <v>0</v>
      </c>
      <c r="V58" s="74">
        <f t="shared" si="20"/>
        <v>695</v>
      </c>
      <c r="W58" s="74">
        <v>695</v>
      </c>
      <c r="X58" s="74">
        <v>0</v>
      </c>
      <c r="Y58" s="74">
        <v>0</v>
      </c>
      <c r="Z58" s="74">
        <v>0</v>
      </c>
      <c r="AA58" s="74">
        <v>0</v>
      </c>
      <c r="AB58" s="74">
        <v>0</v>
      </c>
      <c r="AC58" s="74">
        <f t="shared" si="21"/>
        <v>13</v>
      </c>
      <c r="AD58" s="74">
        <v>13</v>
      </c>
      <c r="AE58" s="74">
        <v>0</v>
      </c>
      <c r="AF58" s="74">
        <f t="shared" si="22"/>
        <v>6</v>
      </c>
      <c r="AG58" s="74">
        <v>6</v>
      </c>
      <c r="AH58" s="74">
        <v>0</v>
      </c>
      <c r="AI58" s="74">
        <v>0</v>
      </c>
      <c r="AJ58" s="74">
        <f t="shared" si="23"/>
        <v>6</v>
      </c>
      <c r="AK58" s="73">
        <v>0</v>
      </c>
      <c r="AL58" s="74">
        <v>0</v>
      </c>
      <c r="AM58" s="74">
        <v>0</v>
      </c>
      <c r="AN58" s="74">
        <v>0</v>
      </c>
      <c r="AO58" s="74">
        <v>0</v>
      </c>
      <c r="AP58" s="74">
        <v>0</v>
      </c>
      <c r="AQ58" s="74">
        <v>0</v>
      </c>
      <c r="AR58" s="74">
        <v>6</v>
      </c>
      <c r="AS58" s="74">
        <v>0</v>
      </c>
      <c r="AT58" s="74">
        <f t="shared" si="24"/>
        <v>0</v>
      </c>
      <c r="AU58" s="74">
        <v>0</v>
      </c>
      <c r="AV58" s="74">
        <v>0</v>
      </c>
      <c r="AW58" s="74">
        <v>0</v>
      </c>
      <c r="AX58" s="74">
        <v>0</v>
      </c>
      <c r="AY58" s="74">
        <v>0</v>
      </c>
      <c r="AZ58" s="74">
        <f t="shared" si="25"/>
        <v>1</v>
      </c>
      <c r="BA58" s="74">
        <v>1</v>
      </c>
      <c r="BB58" s="74">
        <v>0</v>
      </c>
      <c r="BC58" s="74">
        <v>0</v>
      </c>
    </row>
    <row r="59" spans="1:55" s="59" customFormat="1" ht="12" customHeight="1">
      <c r="A59" s="68" t="s">
        <v>85</v>
      </c>
      <c r="B59" s="115" t="s">
        <v>324</v>
      </c>
      <c r="C59" s="68" t="s">
        <v>194</v>
      </c>
      <c r="D59" s="74">
        <f t="shared" si="14"/>
        <v>569</v>
      </c>
      <c r="E59" s="74">
        <f t="shared" si="15"/>
        <v>0</v>
      </c>
      <c r="F59" s="74">
        <v>0</v>
      </c>
      <c r="G59" s="74">
        <v>0</v>
      </c>
      <c r="H59" s="74">
        <f t="shared" si="16"/>
        <v>569</v>
      </c>
      <c r="I59" s="74">
        <v>528</v>
      </c>
      <c r="J59" s="74">
        <v>41</v>
      </c>
      <c r="K59" s="74">
        <f t="shared" si="17"/>
        <v>0</v>
      </c>
      <c r="L59" s="74">
        <v>0</v>
      </c>
      <c r="M59" s="74">
        <v>0</v>
      </c>
      <c r="N59" s="74">
        <f t="shared" si="18"/>
        <v>569</v>
      </c>
      <c r="O59" s="74">
        <f t="shared" si="19"/>
        <v>528</v>
      </c>
      <c r="P59" s="74">
        <v>528</v>
      </c>
      <c r="Q59" s="74">
        <v>0</v>
      </c>
      <c r="R59" s="74">
        <v>0</v>
      </c>
      <c r="S59" s="74">
        <v>0</v>
      </c>
      <c r="T59" s="74">
        <v>0</v>
      </c>
      <c r="U59" s="74">
        <v>0</v>
      </c>
      <c r="V59" s="74">
        <f t="shared" si="20"/>
        <v>41</v>
      </c>
      <c r="W59" s="74">
        <v>41</v>
      </c>
      <c r="X59" s="74">
        <v>0</v>
      </c>
      <c r="Y59" s="74">
        <v>0</v>
      </c>
      <c r="Z59" s="74">
        <v>0</v>
      </c>
      <c r="AA59" s="74">
        <v>0</v>
      </c>
      <c r="AB59" s="74">
        <v>0</v>
      </c>
      <c r="AC59" s="74">
        <f t="shared" si="21"/>
        <v>0</v>
      </c>
      <c r="AD59" s="74">
        <v>0</v>
      </c>
      <c r="AE59" s="74">
        <v>0</v>
      </c>
      <c r="AF59" s="74">
        <f t="shared" si="22"/>
        <v>34</v>
      </c>
      <c r="AG59" s="74">
        <v>34</v>
      </c>
      <c r="AH59" s="74">
        <v>0</v>
      </c>
      <c r="AI59" s="74">
        <v>0</v>
      </c>
      <c r="AJ59" s="74">
        <f t="shared" si="23"/>
        <v>34</v>
      </c>
      <c r="AK59" s="73">
        <v>0</v>
      </c>
      <c r="AL59" s="74">
        <v>0</v>
      </c>
      <c r="AM59" s="74">
        <v>0</v>
      </c>
      <c r="AN59" s="74">
        <v>34</v>
      </c>
      <c r="AO59" s="74">
        <v>0</v>
      </c>
      <c r="AP59" s="74">
        <v>0</v>
      </c>
      <c r="AQ59" s="74">
        <v>0</v>
      </c>
      <c r="AR59" s="74">
        <v>0</v>
      </c>
      <c r="AS59" s="74">
        <v>0</v>
      </c>
      <c r="AT59" s="74">
        <f t="shared" si="24"/>
        <v>0</v>
      </c>
      <c r="AU59" s="74">
        <v>0</v>
      </c>
      <c r="AV59" s="74">
        <v>0</v>
      </c>
      <c r="AW59" s="74">
        <v>0</v>
      </c>
      <c r="AX59" s="74">
        <v>0</v>
      </c>
      <c r="AY59" s="74">
        <v>0</v>
      </c>
      <c r="AZ59" s="74">
        <f t="shared" si="25"/>
        <v>0</v>
      </c>
      <c r="BA59" s="74">
        <v>0</v>
      </c>
      <c r="BB59" s="74">
        <v>0</v>
      </c>
      <c r="BC59" s="74">
        <v>0</v>
      </c>
    </row>
    <row r="60" spans="1:55" s="59" customFormat="1" ht="12" customHeight="1">
      <c r="A60" s="68" t="s">
        <v>85</v>
      </c>
      <c r="B60" s="115" t="s">
        <v>195</v>
      </c>
      <c r="C60" s="68" t="s">
        <v>196</v>
      </c>
      <c r="D60" s="74">
        <f t="shared" si="14"/>
        <v>2567</v>
      </c>
      <c r="E60" s="74">
        <f t="shared" si="15"/>
        <v>2567</v>
      </c>
      <c r="F60" s="74">
        <v>1945</v>
      </c>
      <c r="G60" s="74">
        <v>622</v>
      </c>
      <c r="H60" s="74">
        <f t="shared" si="16"/>
        <v>0</v>
      </c>
      <c r="I60" s="74">
        <v>0</v>
      </c>
      <c r="J60" s="74">
        <v>0</v>
      </c>
      <c r="K60" s="74">
        <f t="shared" si="17"/>
        <v>0</v>
      </c>
      <c r="L60" s="74">
        <v>0</v>
      </c>
      <c r="M60" s="74">
        <v>0</v>
      </c>
      <c r="N60" s="74">
        <f t="shared" si="18"/>
        <v>2567</v>
      </c>
      <c r="O60" s="74">
        <f t="shared" si="19"/>
        <v>1945</v>
      </c>
      <c r="P60" s="74">
        <v>1945</v>
      </c>
      <c r="Q60" s="74">
        <v>0</v>
      </c>
      <c r="R60" s="74">
        <v>0</v>
      </c>
      <c r="S60" s="74">
        <v>0</v>
      </c>
      <c r="T60" s="74">
        <v>0</v>
      </c>
      <c r="U60" s="74">
        <v>0</v>
      </c>
      <c r="V60" s="74">
        <f t="shared" si="20"/>
        <v>622</v>
      </c>
      <c r="W60" s="74">
        <v>622</v>
      </c>
      <c r="X60" s="74">
        <v>0</v>
      </c>
      <c r="Y60" s="74">
        <v>0</v>
      </c>
      <c r="Z60" s="74">
        <v>0</v>
      </c>
      <c r="AA60" s="74">
        <v>0</v>
      </c>
      <c r="AB60" s="74">
        <v>0</v>
      </c>
      <c r="AC60" s="74">
        <f t="shared" si="21"/>
        <v>0</v>
      </c>
      <c r="AD60" s="74">
        <v>0</v>
      </c>
      <c r="AE60" s="74">
        <v>0</v>
      </c>
      <c r="AF60" s="74">
        <f t="shared" si="22"/>
        <v>152</v>
      </c>
      <c r="AG60" s="74">
        <v>152</v>
      </c>
      <c r="AH60" s="74">
        <v>0</v>
      </c>
      <c r="AI60" s="74">
        <v>0</v>
      </c>
      <c r="AJ60" s="74">
        <f t="shared" si="23"/>
        <v>152</v>
      </c>
      <c r="AK60" s="73">
        <v>0</v>
      </c>
      <c r="AL60" s="74">
        <v>0</v>
      </c>
      <c r="AM60" s="74">
        <v>0</v>
      </c>
      <c r="AN60" s="74">
        <v>0</v>
      </c>
      <c r="AO60" s="74">
        <v>0</v>
      </c>
      <c r="AP60" s="74">
        <v>0</v>
      </c>
      <c r="AQ60" s="74">
        <v>0</v>
      </c>
      <c r="AR60" s="74">
        <v>0</v>
      </c>
      <c r="AS60" s="74">
        <v>152</v>
      </c>
      <c r="AT60" s="74">
        <f t="shared" si="24"/>
        <v>0</v>
      </c>
      <c r="AU60" s="74">
        <v>0</v>
      </c>
      <c r="AV60" s="74">
        <v>0</v>
      </c>
      <c r="AW60" s="74">
        <v>0</v>
      </c>
      <c r="AX60" s="74">
        <v>0</v>
      </c>
      <c r="AY60" s="74">
        <v>0</v>
      </c>
      <c r="AZ60" s="74">
        <f t="shared" si="25"/>
        <v>0</v>
      </c>
      <c r="BA60" s="74">
        <v>0</v>
      </c>
      <c r="BB60" s="74">
        <v>0</v>
      </c>
      <c r="BC60" s="74">
        <v>0</v>
      </c>
    </row>
    <row r="61" spans="1:55" s="59" customFormat="1" ht="12" customHeight="1">
      <c r="A61" s="68" t="s">
        <v>85</v>
      </c>
      <c r="B61" s="115" t="s">
        <v>197</v>
      </c>
      <c r="C61" s="68" t="s">
        <v>198</v>
      </c>
      <c r="D61" s="74">
        <f t="shared" si="14"/>
        <v>3137</v>
      </c>
      <c r="E61" s="74">
        <f t="shared" si="15"/>
        <v>0</v>
      </c>
      <c r="F61" s="74">
        <v>0</v>
      </c>
      <c r="G61" s="74">
        <v>0</v>
      </c>
      <c r="H61" s="74">
        <f t="shared" si="16"/>
        <v>3137</v>
      </c>
      <c r="I61" s="74">
        <v>1061</v>
      </c>
      <c r="J61" s="74">
        <v>2076</v>
      </c>
      <c r="K61" s="74">
        <f t="shared" si="17"/>
        <v>0</v>
      </c>
      <c r="L61" s="74">
        <v>0</v>
      </c>
      <c r="M61" s="74">
        <v>0</v>
      </c>
      <c r="N61" s="74">
        <f t="shared" si="18"/>
        <v>3137</v>
      </c>
      <c r="O61" s="74">
        <f t="shared" si="19"/>
        <v>1061</v>
      </c>
      <c r="P61" s="74">
        <v>1061</v>
      </c>
      <c r="Q61" s="74">
        <v>0</v>
      </c>
      <c r="R61" s="74">
        <v>0</v>
      </c>
      <c r="S61" s="74">
        <v>0</v>
      </c>
      <c r="T61" s="74">
        <v>0</v>
      </c>
      <c r="U61" s="74">
        <v>0</v>
      </c>
      <c r="V61" s="74">
        <f t="shared" si="20"/>
        <v>2076</v>
      </c>
      <c r="W61" s="74">
        <v>2076</v>
      </c>
      <c r="X61" s="74">
        <v>0</v>
      </c>
      <c r="Y61" s="74">
        <v>0</v>
      </c>
      <c r="Z61" s="74">
        <v>0</v>
      </c>
      <c r="AA61" s="74">
        <v>0</v>
      </c>
      <c r="AB61" s="74">
        <v>0</v>
      </c>
      <c r="AC61" s="74">
        <f t="shared" si="21"/>
        <v>0</v>
      </c>
      <c r="AD61" s="74">
        <v>0</v>
      </c>
      <c r="AE61" s="74">
        <v>0</v>
      </c>
      <c r="AF61" s="74">
        <f t="shared" si="22"/>
        <v>186</v>
      </c>
      <c r="AG61" s="74">
        <v>186</v>
      </c>
      <c r="AH61" s="74">
        <v>0</v>
      </c>
      <c r="AI61" s="74">
        <v>0</v>
      </c>
      <c r="AJ61" s="74">
        <f t="shared" si="23"/>
        <v>186</v>
      </c>
      <c r="AK61" s="73">
        <v>0</v>
      </c>
      <c r="AL61" s="74">
        <v>0</v>
      </c>
      <c r="AM61" s="74">
        <v>0</v>
      </c>
      <c r="AN61" s="74">
        <v>0</v>
      </c>
      <c r="AO61" s="74">
        <v>0</v>
      </c>
      <c r="AP61" s="74">
        <v>0</v>
      </c>
      <c r="AQ61" s="74">
        <v>0</v>
      </c>
      <c r="AR61" s="74">
        <v>0</v>
      </c>
      <c r="AS61" s="74">
        <v>186</v>
      </c>
      <c r="AT61" s="74">
        <f t="shared" si="24"/>
        <v>0</v>
      </c>
      <c r="AU61" s="74">
        <v>0</v>
      </c>
      <c r="AV61" s="74">
        <v>0</v>
      </c>
      <c r="AW61" s="74">
        <v>0</v>
      </c>
      <c r="AX61" s="74">
        <v>0</v>
      </c>
      <c r="AY61" s="74">
        <v>0</v>
      </c>
      <c r="AZ61" s="74">
        <f t="shared" si="25"/>
        <v>0</v>
      </c>
      <c r="BA61" s="74">
        <v>0</v>
      </c>
      <c r="BB61" s="74">
        <v>0</v>
      </c>
      <c r="BC61" s="74">
        <v>0</v>
      </c>
    </row>
    <row r="62" spans="1:55" s="59" customFormat="1" ht="12" customHeight="1">
      <c r="A62" s="68" t="s">
        <v>85</v>
      </c>
      <c r="B62" s="115" t="s">
        <v>199</v>
      </c>
      <c r="C62" s="68" t="s">
        <v>200</v>
      </c>
      <c r="D62" s="74">
        <f t="shared" si="14"/>
        <v>1063</v>
      </c>
      <c r="E62" s="74">
        <f t="shared" si="15"/>
        <v>0</v>
      </c>
      <c r="F62" s="74">
        <v>0</v>
      </c>
      <c r="G62" s="74">
        <v>0</v>
      </c>
      <c r="H62" s="74">
        <f t="shared" si="16"/>
        <v>1063</v>
      </c>
      <c r="I62" s="74">
        <v>508</v>
      </c>
      <c r="J62" s="74">
        <v>555</v>
      </c>
      <c r="K62" s="74">
        <f t="shared" si="17"/>
        <v>0</v>
      </c>
      <c r="L62" s="74">
        <v>0</v>
      </c>
      <c r="M62" s="74">
        <v>0</v>
      </c>
      <c r="N62" s="74">
        <f t="shared" si="18"/>
        <v>1063</v>
      </c>
      <c r="O62" s="74">
        <f t="shared" si="19"/>
        <v>508</v>
      </c>
      <c r="P62" s="74">
        <v>508</v>
      </c>
      <c r="Q62" s="74">
        <v>0</v>
      </c>
      <c r="R62" s="74">
        <v>0</v>
      </c>
      <c r="S62" s="74">
        <v>0</v>
      </c>
      <c r="T62" s="74">
        <v>0</v>
      </c>
      <c r="U62" s="74">
        <v>0</v>
      </c>
      <c r="V62" s="74">
        <f t="shared" si="20"/>
        <v>555</v>
      </c>
      <c r="W62" s="74">
        <v>555</v>
      </c>
      <c r="X62" s="74">
        <v>0</v>
      </c>
      <c r="Y62" s="74">
        <v>0</v>
      </c>
      <c r="Z62" s="74">
        <v>0</v>
      </c>
      <c r="AA62" s="74">
        <v>0</v>
      </c>
      <c r="AB62" s="74">
        <v>0</v>
      </c>
      <c r="AC62" s="74">
        <f t="shared" si="21"/>
        <v>0</v>
      </c>
      <c r="AD62" s="74">
        <v>0</v>
      </c>
      <c r="AE62" s="74">
        <v>0</v>
      </c>
      <c r="AF62" s="74">
        <f t="shared" si="22"/>
        <v>63</v>
      </c>
      <c r="AG62" s="74">
        <v>63</v>
      </c>
      <c r="AH62" s="74">
        <v>0</v>
      </c>
      <c r="AI62" s="74">
        <v>0</v>
      </c>
      <c r="AJ62" s="74">
        <f t="shared" si="23"/>
        <v>63</v>
      </c>
      <c r="AK62" s="73">
        <v>0</v>
      </c>
      <c r="AL62" s="74">
        <v>0</v>
      </c>
      <c r="AM62" s="74">
        <v>0</v>
      </c>
      <c r="AN62" s="74">
        <v>0</v>
      </c>
      <c r="AO62" s="74">
        <v>0</v>
      </c>
      <c r="AP62" s="74">
        <v>0</v>
      </c>
      <c r="AQ62" s="74">
        <v>0</v>
      </c>
      <c r="AR62" s="74">
        <v>0</v>
      </c>
      <c r="AS62" s="74">
        <v>63</v>
      </c>
      <c r="AT62" s="74">
        <f t="shared" si="24"/>
        <v>0</v>
      </c>
      <c r="AU62" s="74">
        <v>0</v>
      </c>
      <c r="AV62" s="74">
        <v>0</v>
      </c>
      <c r="AW62" s="74">
        <v>0</v>
      </c>
      <c r="AX62" s="74">
        <v>0</v>
      </c>
      <c r="AY62" s="74">
        <v>0</v>
      </c>
      <c r="AZ62" s="74">
        <f t="shared" si="25"/>
        <v>0</v>
      </c>
      <c r="BA62" s="74">
        <v>0</v>
      </c>
      <c r="BB62" s="74">
        <v>0</v>
      </c>
      <c r="BC62" s="74">
        <v>0</v>
      </c>
    </row>
    <row r="63" spans="1:55" s="59" customFormat="1" ht="12" customHeight="1">
      <c r="A63" s="68" t="s">
        <v>85</v>
      </c>
      <c r="B63" s="115" t="s">
        <v>201</v>
      </c>
      <c r="C63" s="68" t="s">
        <v>202</v>
      </c>
      <c r="D63" s="74">
        <f t="shared" si="14"/>
        <v>714</v>
      </c>
      <c r="E63" s="74">
        <f t="shared" si="15"/>
        <v>179</v>
      </c>
      <c r="F63" s="74">
        <v>179</v>
      </c>
      <c r="G63" s="74">
        <v>0</v>
      </c>
      <c r="H63" s="74">
        <f t="shared" si="16"/>
        <v>535</v>
      </c>
      <c r="I63" s="74">
        <v>0</v>
      </c>
      <c r="J63" s="74">
        <v>535</v>
      </c>
      <c r="K63" s="74">
        <f t="shared" si="17"/>
        <v>0</v>
      </c>
      <c r="L63" s="74">
        <v>0</v>
      </c>
      <c r="M63" s="74">
        <v>0</v>
      </c>
      <c r="N63" s="74">
        <f t="shared" si="18"/>
        <v>714</v>
      </c>
      <c r="O63" s="74">
        <f t="shared" si="19"/>
        <v>179</v>
      </c>
      <c r="P63" s="74">
        <v>179</v>
      </c>
      <c r="Q63" s="74">
        <v>0</v>
      </c>
      <c r="R63" s="74">
        <v>0</v>
      </c>
      <c r="S63" s="74">
        <v>0</v>
      </c>
      <c r="T63" s="74">
        <v>0</v>
      </c>
      <c r="U63" s="74">
        <v>0</v>
      </c>
      <c r="V63" s="74">
        <f t="shared" si="20"/>
        <v>535</v>
      </c>
      <c r="W63" s="74">
        <v>535</v>
      </c>
      <c r="X63" s="74">
        <v>0</v>
      </c>
      <c r="Y63" s="74">
        <v>0</v>
      </c>
      <c r="Z63" s="74">
        <v>0</v>
      </c>
      <c r="AA63" s="74">
        <v>0</v>
      </c>
      <c r="AB63" s="74">
        <v>0</v>
      </c>
      <c r="AC63" s="74">
        <f t="shared" si="21"/>
        <v>0</v>
      </c>
      <c r="AD63" s="74">
        <v>0</v>
      </c>
      <c r="AE63" s="74">
        <v>0</v>
      </c>
      <c r="AF63" s="74">
        <f t="shared" si="22"/>
        <v>42</v>
      </c>
      <c r="AG63" s="74">
        <v>42</v>
      </c>
      <c r="AH63" s="74">
        <v>0</v>
      </c>
      <c r="AI63" s="74">
        <v>0</v>
      </c>
      <c r="AJ63" s="74">
        <f t="shared" si="23"/>
        <v>42</v>
      </c>
      <c r="AK63" s="73">
        <v>0</v>
      </c>
      <c r="AL63" s="74">
        <v>0</v>
      </c>
      <c r="AM63" s="74">
        <v>0</v>
      </c>
      <c r="AN63" s="74">
        <v>0</v>
      </c>
      <c r="AO63" s="74">
        <v>0</v>
      </c>
      <c r="AP63" s="74">
        <v>0</v>
      </c>
      <c r="AQ63" s="74">
        <v>0</v>
      </c>
      <c r="AR63" s="74">
        <v>0</v>
      </c>
      <c r="AS63" s="74">
        <v>42</v>
      </c>
      <c r="AT63" s="74">
        <f t="shared" si="24"/>
        <v>0</v>
      </c>
      <c r="AU63" s="74">
        <v>0</v>
      </c>
      <c r="AV63" s="74">
        <v>0</v>
      </c>
      <c r="AW63" s="74">
        <v>0</v>
      </c>
      <c r="AX63" s="74">
        <v>0</v>
      </c>
      <c r="AY63" s="74">
        <v>0</v>
      </c>
      <c r="AZ63" s="74">
        <f t="shared" si="25"/>
        <v>0</v>
      </c>
      <c r="BA63" s="74">
        <v>0</v>
      </c>
      <c r="BB63" s="74">
        <v>0</v>
      </c>
      <c r="BC63" s="74">
        <v>0</v>
      </c>
    </row>
    <row r="64" spans="1:55" s="59" customFormat="1" ht="12" customHeight="1">
      <c r="A64" s="68" t="s">
        <v>85</v>
      </c>
      <c r="B64" s="115" t="s">
        <v>203</v>
      </c>
      <c r="C64" s="68" t="s">
        <v>204</v>
      </c>
      <c r="D64" s="74">
        <f t="shared" si="14"/>
        <v>1834</v>
      </c>
      <c r="E64" s="74">
        <f t="shared" si="15"/>
        <v>0</v>
      </c>
      <c r="F64" s="74">
        <v>0</v>
      </c>
      <c r="G64" s="74">
        <v>0</v>
      </c>
      <c r="H64" s="74">
        <f t="shared" si="16"/>
        <v>1834</v>
      </c>
      <c r="I64" s="74">
        <v>684</v>
      </c>
      <c r="J64" s="74">
        <v>1150</v>
      </c>
      <c r="K64" s="74">
        <f t="shared" si="17"/>
        <v>0</v>
      </c>
      <c r="L64" s="74">
        <v>0</v>
      </c>
      <c r="M64" s="74">
        <v>0</v>
      </c>
      <c r="N64" s="74">
        <f t="shared" si="18"/>
        <v>1834</v>
      </c>
      <c r="O64" s="74">
        <f t="shared" si="19"/>
        <v>684</v>
      </c>
      <c r="P64" s="74">
        <v>684</v>
      </c>
      <c r="Q64" s="74">
        <v>0</v>
      </c>
      <c r="R64" s="74">
        <v>0</v>
      </c>
      <c r="S64" s="74">
        <v>0</v>
      </c>
      <c r="T64" s="74">
        <v>0</v>
      </c>
      <c r="U64" s="74">
        <v>0</v>
      </c>
      <c r="V64" s="74">
        <f t="shared" si="20"/>
        <v>1150</v>
      </c>
      <c r="W64" s="74">
        <v>1150</v>
      </c>
      <c r="X64" s="74">
        <v>0</v>
      </c>
      <c r="Y64" s="74">
        <v>0</v>
      </c>
      <c r="Z64" s="74">
        <v>0</v>
      </c>
      <c r="AA64" s="74">
        <v>0</v>
      </c>
      <c r="AB64" s="74">
        <v>0</v>
      </c>
      <c r="AC64" s="74">
        <f t="shared" si="21"/>
        <v>0</v>
      </c>
      <c r="AD64" s="74">
        <v>0</v>
      </c>
      <c r="AE64" s="74">
        <v>0</v>
      </c>
      <c r="AF64" s="74">
        <f t="shared" si="22"/>
        <v>108</v>
      </c>
      <c r="AG64" s="74">
        <v>108</v>
      </c>
      <c r="AH64" s="74">
        <v>0</v>
      </c>
      <c r="AI64" s="74">
        <v>0</v>
      </c>
      <c r="AJ64" s="74">
        <f t="shared" si="23"/>
        <v>108</v>
      </c>
      <c r="AK64" s="73">
        <v>0</v>
      </c>
      <c r="AL64" s="74">
        <v>0</v>
      </c>
      <c r="AM64" s="74">
        <v>0</v>
      </c>
      <c r="AN64" s="74">
        <v>0</v>
      </c>
      <c r="AO64" s="74">
        <v>0</v>
      </c>
      <c r="AP64" s="74">
        <v>0</v>
      </c>
      <c r="AQ64" s="74">
        <v>0</v>
      </c>
      <c r="AR64" s="74">
        <v>0</v>
      </c>
      <c r="AS64" s="74">
        <v>108</v>
      </c>
      <c r="AT64" s="74">
        <f t="shared" si="24"/>
        <v>0</v>
      </c>
      <c r="AU64" s="74">
        <v>0</v>
      </c>
      <c r="AV64" s="74">
        <v>0</v>
      </c>
      <c r="AW64" s="74">
        <v>0</v>
      </c>
      <c r="AX64" s="74">
        <v>0</v>
      </c>
      <c r="AY64" s="74">
        <v>0</v>
      </c>
      <c r="AZ64" s="74">
        <f t="shared" si="25"/>
        <v>0</v>
      </c>
      <c r="BA64" s="74">
        <v>0</v>
      </c>
      <c r="BB64" s="74">
        <v>0</v>
      </c>
      <c r="BC64" s="74">
        <v>0</v>
      </c>
    </row>
    <row r="65" spans="1:55" s="59" customFormat="1" ht="12" customHeight="1">
      <c r="A65" s="68" t="s">
        <v>85</v>
      </c>
      <c r="B65" s="115" t="s">
        <v>205</v>
      </c>
      <c r="C65" s="68" t="s">
        <v>206</v>
      </c>
      <c r="D65" s="74">
        <f t="shared" si="14"/>
        <v>4977</v>
      </c>
      <c r="E65" s="74">
        <f t="shared" si="15"/>
        <v>796</v>
      </c>
      <c r="F65" s="74">
        <v>0</v>
      </c>
      <c r="G65" s="74">
        <v>796</v>
      </c>
      <c r="H65" s="74">
        <f t="shared" si="16"/>
        <v>4181</v>
      </c>
      <c r="I65" s="74">
        <v>2452</v>
      </c>
      <c r="J65" s="74">
        <v>1729</v>
      </c>
      <c r="K65" s="74">
        <f t="shared" si="17"/>
        <v>0</v>
      </c>
      <c r="L65" s="74">
        <v>0</v>
      </c>
      <c r="M65" s="74">
        <v>0</v>
      </c>
      <c r="N65" s="74">
        <f t="shared" si="18"/>
        <v>4979</v>
      </c>
      <c r="O65" s="74">
        <f t="shared" si="19"/>
        <v>2452</v>
      </c>
      <c r="P65" s="74">
        <v>2452</v>
      </c>
      <c r="Q65" s="74">
        <v>0</v>
      </c>
      <c r="R65" s="74">
        <v>0</v>
      </c>
      <c r="S65" s="74">
        <v>0</v>
      </c>
      <c r="T65" s="74">
        <v>0</v>
      </c>
      <c r="U65" s="74">
        <v>0</v>
      </c>
      <c r="V65" s="74">
        <f t="shared" si="20"/>
        <v>2525</v>
      </c>
      <c r="W65" s="74">
        <v>2525</v>
      </c>
      <c r="X65" s="74">
        <v>0</v>
      </c>
      <c r="Y65" s="74">
        <v>0</v>
      </c>
      <c r="Z65" s="74">
        <v>0</v>
      </c>
      <c r="AA65" s="74">
        <v>0</v>
      </c>
      <c r="AB65" s="74">
        <v>0</v>
      </c>
      <c r="AC65" s="74">
        <f t="shared" si="21"/>
        <v>2</v>
      </c>
      <c r="AD65" s="74">
        <v>2</v>
      </c>
      <c r="AE65" s="74">
        <v>0</v>
      </c>
      <c r="AF65" s="74">
        <f t="shared" si="22"/>
        <v>294</v>
      </c>
      <c r="AG65" s="74">
        <v>294</v>
      </c>
      <c r="AH65" s="74">
        <v>0</v>
      </c>
      <c r="AI65" s="74">
        <v>0</v>
      </c>
      <c r="AJ65" s="74">
        <f t="shared" si="23"/>
        <v>294</v>
      </c>
      <c r="AK65" s="73">
        <v>0</v>
      </c>
      <c r="AL65" s="74">
        <v>0</v>
      </c>
      <c r="AM65" s="74">
        <v>0</v>
      </c>
      <c r="AN65" s="74">
        <v>0</v>
      </c>
      <c r="AO65" s="74">
        <v>0</v>
      </c>
      <c r="AP65" s="74">
        <v>0</v>
      </c>
      <c r="AQ65" s="74">
        <v>0</v>
      </c>
      <c r="AR65" s="74">
        <v>0</v>
      </c>
      <c r="AS65" s="74">
        <v>294</v>
      </c>
      <c r="AT65" s="74">
        <f t="shared" si="24"/>
        <v>0</v>
      </c>
      <c r="AU65" s="74">
        <v>0</v>
      </c>
      <c r="AV65" s="74">
        <v>0</v>
      </c>
      <c r="AW65" s="74">
        <v>0</v>
      </c>
      <c r="AX65" s="74">
        <v>0</v>
      </c>
      <c r="AY65" s="74">
        <v>0</v>
      </c>
      <c r="AZ65" s="74">
        <f t="shared" si="25"/>
        <v>0</v>
      </c>
      <c r="BA65" s="74">
        <v>0</v>
      </c>
      <c r="BB65" s="74">
        <v>0</v>
      </c>
      <c r="BC65" s="74">
        <v>0</v>
      </c>
    </row>
    <row r="66" spans="1:55" s="59" customFormat="1" ht="12" customHeight="1">
      <c r="A66" s="68" t="s">
        <v>85</v>
      </c>
      <c r="B66" s="115" t="s">
        <v>207</v>
      </c>
      <c r="C66" s="68" t="s">
        <v>208</v>
      </c>
      <c r="D66" s="74">
        <f t="shared" si="14"/>
        <v>652</v>
      </c>
      <c r="E66" s="74">
        <f t="shared" si="15"/>
        <v>0</v>
      </c>
      <c r="F66" s="74">
        <v>0</v>
      </c>
      <c r="G66" s="74">
        <v>0</v>
      </c>
      <c r="H66" s="74">
        <f t="shared" si="16"/>
        <v>0</v>
      </c>
      <c r="I66" s="74">
        <v>0</v>
      </c>
      <c r="J66" s="74">
        <v>0</v>
      </c>
      <c r="K66" s="74">
        <f t="shared" si="17"/>
        <v>652</v>
      </c>
      <c r="L66" s="74">
        <v>326</v>
      </c>
      <c r="M66" s="74">
        <v>326</v>
      </c>
      <c r="N66" s="74">
        <f t="shared" si="18"/>
        <v>652</v>
      </c>
      <c r="O66" s="74">
        <f t="shared" si="19"/>
        <v>326</v>
      </c>
      <c r="P66" s="74">
        <v>326</v>
      </c>
      <c r="Q66" s="74">
        <v>0</v>
      </c>
      <c r="R66" s="74">
        <v>0</v>
      </c>
      <c r="S66" s="74">
        <v>0</v>
      </c>
      <c r="T66" s="74">
        <v>0</v>
      </c>
      <c r="U66" s="74">
        <v>0</v>
      </c>
      <c r="V66" s="74">
        <f t="shared" si="20"/>
        <v>326</v>
      </c>
      <c r="W66" s="74">
        <v>326</v>
      </c>
      <c r="X66" s="74">
        <v>0</v>
      </c>
      <c r="Y66" s="74">
        <v>0</v>
      </c>
      <c r="Z66" s="74">
        <v>0</v>
      </c>
      <c r="AA66" s="74">
        <v>0</v>
      </c>
      <c r="AB66" s="74">
        <v>0</v>
      </c>
      <c r="AC66" s="74">
        <f t="shared" si="21"/>
        <v>0</v>
      </c>
      <c r="AD66" s="74">
        <v>0</v>
      </c>
      <c r="AE66" s="74">
        <v>0</v>
      </c>
      <c r="AF66" s="74">
        <f t="shared" si="22"/>
        <v>0</v>
      </c>
      <c r="AG66" s="74">
        <v>0</v>
      </c>
      <c r="AH66" s="74">
        <v>0</v>
      </c>
      <c r="AI66" s="74">
        <v>0</v>
      </c>
      <c r="AJ66" s="74">
        <f t="shared" si="23"/>
        <v>0</v>
      </c>
      <c r="AK66" s="73">
        <v>0</v>
      </c>
      <c r="AL66" s="74">
        <v>0</v>
      </c>
      <c r="AM66" s="74">
        <v>0</v>
      </c>
      <c r="AN66" s="74">
        <v>0</v>
      </c>
      <c r="AO66" s="74">
        <v>0</v>
      </c>
      <c r="AP66" s="74">
        <v>0</v>
      </c>
      <c r="AQ66" s="74">
        <v>0</v>
      </c>
      <c r="AR66" s="74">
        <v>0</v>
      </c>
      <c r="AS66" s="74">
        <v>0</v>
      </c>
      <c r="AT66" s="74">
        <f t="shared" si="24"/>
        <v>0</v>
      </c>
      <c r="AU66" s="74">
        <v>0</v>
      </c>
      <c r="AV66" s="74">
        <v>0</v>
      </c>
      <c r="AW66" s="74">
        <v>0</v>
      </c>
      <c r="AX66" s="74">
        <v>0</v>
      </c>
      <c r="AY66" s="74">
        <v>0</v>
      </c>
      <c r="AZ66" s="74">
        <f t="shared" si="25"/>
        <v>0</v>
      </c>
      <c r="BA66" s="74">
        <v>0</v>
      </c>
      <c r="BB66" s="74">
        <v>0</v>
      </c>
      <c r="BC66" s="74">
        <v>0</v>
      </c>
    </row>
    <row r="67" spans="1:55" s="59" customFormat="1" ht="12" customHeight="1">
      <c r="A67" s="68" t="s">
        <v>85</v>
      </c>
      <c r="B67" s="115" t="s">
        <v>209</v>
      </c>
      <c r="C67" s="68" t="s">
        <v>210</v>
      </c>
      <c r="D67" s="74">
        <f t="shared" si="14"/>
        <v>607</v>
      </c>
      <c r="E67" s="74">
        <f t="shared" si="15"/>
        <v>0</v>
      </c>
      <c r="F67" s="74">
        <v>0</v>
      </c>
      <c r="G67" s="74">
        <v>0</v>
      </c>
      <c r="H67" s="74">
        <f t="shared" si="16"/>
        <v>0</v>
      </c>
      <c r="I67" s="74"/>
      <c r="J67" s="74"/>
      <c r="K67" s="74">
        <f t="shared" si="17"/>
        <v>607</v>
      </c>
      <c r="L67" s="74">
        <v>223</v>
      </c>
      <c r="M67" s="74">
        <v>384</v>
      </c>
      <c r="N67" s="74">
        <f t="shared" si="18"/>
        <v>607</v>
      </c>
      <c r="O67" s="74">
        <f t="shared" si="19"/>
        <v>223</v>
      </c>
      <c r="P67" s="74">
        <v>223</v>
      </c>
      <c r="Q67" s="74">
        <v>0</v>
      </c>
      <c r="R67" s="74">
        <v>0</v>
      </c>
      <c r="S67" s="74">
        <v>0</v>
      </c>
      <c r="T67" s="74">
        <v>0</v>
      </c>
      <c r="U67" s="74">
        <v>0</v>
      </c>
      <c r="V67" s="74">
        <f t="shared" si="20"/>
        <v>384</v>
      </c>
      <c r="W67" s="74">
        <v>384</v>
      </c>
      <c r="X67" s="74">
        <v>0</v>
      </c>
      <c r="Y67" s="74">
        <v>0</v>
      </c>
      <c r="Z67" s="74">
        <v>0</v>
      </c>
      <c r="AA67" s="74">
        <v>0</v>
      </c>
      <c r="AB67" s="74">
        <v>0</v>
      </c>
      <c r="AC67" s="74">
        <f t="shared" si="21"/>
        <v>0</v>
      </c>
      <c r="AD67" s="74">
        <v>0</v>
      </c>
      <c r="AE67" s="74">
        <v>0</v>
      </c>
      <c r="AF67" s="74">
        <f t="shared" si="22"/>
        <v>31</v>
      </c>
      <c r="AG67" s="74">
        <v>31</v>
      </c>
      <c r="AH67" s="74">
        <v>0</v>
      </c>
      <c r="AI67" s="74">
        <v>0</v>
      </c>
      <c r="AJ67" s="74">
        <f t="shared" si="23"/>
        <v>31</v>
      </c>
      <c r="AK67" s="73">
        <v>0</v>
      </c>
      <c r="AL67" s="74">
        <v>0</v>
      </c>
      <c r="AM67" s="74">
        <v>31</v>
      </c>
      <c r="AN67" s="74">
        <v>0</v>
      </c>
      <c r="AO67" s="74">
        <v>0</v>
      </c>
      <c r="AP67" s="74">
        <v>0</v>
      </c>
      <c r="AQ67" s="74">
        <v>0</v>
      </c>
      <c r="AR67" s="74">
        <v>0</v>
      </c>
      <c r="AS67" s="74">
        <v>0</v>
      </c>
      <c r="AT67" s="74">
        <f t="shared" si="24"/>
        <v>2</v>
      </c>
      <c r="AU67" s="74"/>
      <c r="AV67" s="74">
        <v>0</v>
      </c>
      <c r="AW67" s="74">
        <v>2</v>
      </c>
      <c r="AX67" s="74">
        <v>0</v>
      </c>
      <c r="AY67" s="74">
        <v>0</v>
      </c>
      <c r="AZ67" s="74">
        <f t="shared" si="25"/>
        <v>0</v>
      </c>
      <c r="BA67" s="74">
        <v>0</v>
      </c>
      <c r="BB67" s="74">
        <v>0</v>
      </c>
      <c r="BC67" s="74">
        <v>0</v>
      </c>
    </row>
    <row r="68" spans="1:55" s="59" customFormat="1" ht="12" customHeight="1">
      <c r="A68" s="68" t="s">
        <v>85</v>
      </c>
      <c r="B68" s="115" t="s">
        <v>211</v>
      </c>
      <c r="C68" s="68" t="s">
        <v>212</v>
      </c>
      <c r="D68" s="74">
        <f t="shared" si="14"/>
        <v>652</v>
      </c>
      <c r="E68" s="74">
        <f t="shared" si="15"/>
        <v>0</v>
      </c>
      <c r="F68" s="74">
        <v>0</v>
      </c>
      <c r="G68" s="74">
        <v>0</v>
      </c>
      <c r="H68" s="74">
        <f t="shared" si="16"/>
        <v>0</v>
      </c>
      <c r="I68" s="74">
        <v>0</v>
      </c>
      <c r="J68" s="74">
        <v>0</v>
      </c>
      <c r="K68" s="74">
        <f t="shared" si="17"/>
        <v>652</v>
      </c>
      <c r="L68" s="74">
        <v>471</v>
      </c>
      <c r="M68" s="74">
        <v>181</v>
      </c>
      <c r="N68" s="74">
        <f t="shared" si="18"/>
        <v>652</v>
      </c>
      <c r="O68" s="74">
        <f t="shared" si="19"/>
        <v>471</v>
      </c>
      <c r="P68" s="74">
        <v>471</v>
      </c>
      <c r="Q68" s="74">
        <v>0</v>
      </c>
      <c r="R68" s="74">
        <v>0</v>
      </c>
      <c r="S68" s="74">
        <v>0</v>
      </c>
      <c r="T68" s="74">
        <v>0</v>
      </c>
      <c r="U68" s="74">
        <v>0</v>
      </c>
      <c r="V68" s="74">
        <f t="shared" si="20"/>
        <v>181</v>
      </c>
      <c r="W68" s="74">
        <v>181</v>
      </c>
      <c r="X68" s="74">
        <v>0</v>
      </c>
      <c r="Y68" s="74">
        <v>0</v>
      </c>
      <c r="Z68" s="74">
        <v>0</v>
      </c>
      <c r="AA68" s="74">
        <v>0</v>
      </c>
      <c r="AB68" s="74">
        <v>0</v>
      </c>
      <c r="AC68" s="74">
        <f t="shared" si="21"/>
        <v>0</v>
      </c>
      <c r="AD68" s="74">
        <v>0</v>
      </c>
      <c r="AE68" s="74">
        <v>0</v>
      </c>
      <c r="AF68" s="74">
        <f t="shared" si="22"/>
        <v>25</v>
      </c>
      <c r="AG68" s="74">
        <v>25</v>
      </c>
      <c r="AH68" s="74">
        <v>0</v>
      </c>
      <c r="AI68" s="74">
        <v>0</v>
      </c>
      <c r="AJ68" s="74">
        <f t="shared" si="23"/>
        <v>25</v>
      </c>
      <c r="AK68" s="73">
        <v>0</v>
      </c>
      <c r="AL68" s="74">
        <v>0</v>
      </c>
      <c r="AM68" s="74">
        <v>25</v>
      </c>
      <c r="AN68" s="74">
        <v>0</v>
      </c>
      <c r="AO68" s="74">
        <v>0</v>
      </c>
      <c r="AP68" s="74">
        <v>0</v>
      </c>
      <c r="AQ68" s="74">
        <v>0</v>
      </c>
      <c r="AR68" s="74">
        <v>0</v>
      </c>
      <c r="AS68" s="74">
        <v>0</v>
      </c>
      <c r="AT68" s="74">
        <f t="shared" si="24"/>
        <v>3</v>
      </c>
      <c r="AU68" s="74">
        <v>0</v>
      </c>
      <c r="AV68" s="74">
        <v>0</v>
      </c>
      <c r="AW68" s="74">
        <v>3</v>
      </c>
      <c r="AX68" s="74">
        <v>0</v>
      </c>
      <c r="AY68" s="74">
        <v>0</v>
      </c>
      <c r="AZ68" s="74">
        <f t="shared" si="25"/>
        <v>0</v>
      </c>
      <c r="BA68" s="74">
        <v>0</v>
      </c>
      <c r="BB68" s="74">
        <v>0</v>
      </c>
      <c r="BC68" s="74">
        <v>0</v>
      </c>
    </row>
    <row r="69" spans="1:55" s="59" customFormat="1" ht="12" customHeight="1">
      <c r="A69" s="68" t="s">
        <v>85</v>
      </c>
      <c r="B69" s="115" t="s">
        <v>213</v>
      </c>
      <c r="C69" s="68" t="s">
        <v>214</v>
      </c>
      <c r="D69" s="74">
        <f t="shared" si="14"/>
        <v>96</v>
      </c>
      <c r="E69" s="74">
        <f t="shared" si="15"/>
        <v>0</v>
      </c>
      <c r="F69" s="74">
        <v>0</v>
      </c>
      <c r="G69" s="74">
        <v>0</v>
      </c>
      <c r="H69" s="74">
        <f t="shared" si="16"/>
        <v>0</v>
      </c>
      <c r="I69" s="74">
        <v>0</v>
      </c>
      <c r="J69" s="74">
        <v>0</v>
      </c>
      <c r="K69" s="74">
        <f t="shared" si="17"/>
        <v>96</v>
      </c>
      <c r="L69" s="74">
        <v>80</v>
      </c>
      <c r="M69" s="74">
        <v>16</v>
      </c>
      <c r="N69" s="74">
        <f t="shared" si="18"/>
        <v>96</v>
      </c>
      <c r="O69" s="74">
        <f t="shared" si="19"/>
        <v>80</v>
      </c>
      <c r="P69" s="74">
        <v>80</v>
      </c>
      <c r="Q69" s="74">
        <v>0</v>
      </c>
      <c r="R69" s="74">
        <v>0</v>
      </c>
      <c r="S69" s="74">
        <v>0</v>
      </c>
      <c r="T69" s="74">
        <v>0</v>
      </c>
      <c r="U69" s="74">
        <v>0</v>
      </c>
      <c r="V69" s="74">
        <f t="shared" si="20"/>
        <v>16</v>
      </c>
      <c r="W69" s="74">
        <v>16</v>
      </c>
      <c r="X69" s="74">
        <v>0</v>
      </c>
      <c r="Y69" s="74">
        <v>0</v>
      </c>
      <c r="Z69" s="74">
        <v>0</v>
      </c>
      <c r="AA69" s="74">
        <v>0</v>
      </c>
      <c r="AB69" s="74">
        <v>0</v>
      </c>
      <c r="AC69" s="74">
        <f t="shared" si="21"/>
        <v>0</v>
      </c>
      <c r="AD69" s="74">
        <v>0</v>
      </c>
      <c r="AE69" s="74">
        <v>0</v>
      </c>
      <c r="AF69" s="74">
        <f t="shared" si="22"/>
        <v>1</v>
      </c>
      <c r="AG69" s="74">
        <v>1</v>
      </c>
      <c r="AH69" s="74">
        <v>0</v>
      </c>
      <c r="AI69" s="74">
        <v>0</v>
      </c>
      <c r="AJ69" s="74">
        <f t="shared" si="23"/>
        <v>1</v>
      </c>
      <c r="AK69" s="73">
        <v>0</v>
      </c>
      <c r="AL69" s="74">
        <v>0</v>
      </c>
      <c r="AM69" s="74">
        <v>1</v>
      </c>
      <c r="AN69" s="74">
        <v>0</v>
      </c>
      <c r="AO69" s="74">
        <v>0</v>
      </c>
      <c r="AP69" s="74">
        <v>0</v>
      </c>
      <c r="AQ69" s="74">
        <v>0</v>
      </c>
      <c r="AR69" s="74">
        <v>0</v>
      </c>
      <c r="AS69" s="74">
        <v>0</v>
      </c>
      <c r="AT69" s="74">
        <f t="shared" si="24"/>
        <v>0</v>
      </c>
      <c r="AU69" s="74">
        <v>0</v>
      </c>
      <c r="AV69" s="74">
        <v>0</v>
      </c>
      <c r="AW69" s="74">
        <v>0</v>
      </c>
      <c r="AX69" s="74">
        <v>0</v>
      </c>
      <c r="AY69" s="74">
        <v>0</v>
      </c>
      <c r="AZ69" s="74">
        <f t="shared" si="25"/>
        <v>0</v>
      </c>
      <c r="BA69" s="74">
        <v>0</v>
      </c>
      <c r="BB69" s="74">
        <v>0</v>
      </c>
      <c r="BC69" s="74">
        <v>0</v>
      </c>
    </row>
    <row r="70" spans="1:55" s="59" customFormat="1" ht="12" customHeight="1">
      <c r="A70" s="68" t="s">
        <v>85</v>
      </c>
      <c r="B70" s="115" t="s">
        <v>215</v>
      </c>
      <c r="C70" s="68" t="s">
        <v>216</v>
      </c>
      <c r="D70" s="74">
        <f t="shared" si="14"/>
        <v>2077</v>
      </c>
      <c r="E70" s="74">
        <f t="shared" si="15"/>
        <v>0</v>
      </c>
      <c r="F70" s="74">
        <v>0</v>
      </c>
      <c r="G70" s="74">
        <v>0</v>
      </c>
      <c r="H70" s="74">
        <f t="shared" si="16"/>
        <v>0</v>
      </c>
      <c r="I70" s="74">
        <v>0</v>
      </c>
      <c r="J70" s="74">
        <v>0</v>
      </c>
      <c r="K70" s="74">
        <f t="shared" si="17"/>
        <v>2077</v>
      </c>
      <c r="L70" s="74">
        <v>752</v>
      </c>
      <c r="M70" s="74">
        <v>1325</v>
      </c>
      <c r="N70" s="74">
        <f t="shared" si="18"/>
        <v>2077</v>
      </c>
      <c r="O70" s="74">
        <f t="shared" si="19"/>
        <v>752</v>
      </c>
      <c r="P70" s="74">
        <v>752</v>
      </c>
      <c r="Q70" s="74">
        <v>0</v>
      </c>
      <c r="R70" s="74">
        <v>0</v>
      </c>
      <c r="S70" s="74">
        <v>0</v>
      </c>
      <c r="T70" s="74">
        <v>0</v>
      </c>
      <c r="U70" s="74">
        <v>0</v>
      </c>
      <c r="V70" s="74">
        <f t="shared" si="20"/>
        <v>1325</v>
      </c>
      <c r="W70" s="74">
        <v>1325</v>
      </c>
      <c r="X70" s="74">
        <v>0</v>
      </c>
      <c r="Y70" s="74">
        <v>0</v>
      </c>
      <c r="Z70" s="74">
        <v>0</v>
      </c>
      <c r="AA70" s="74">
        <v>0</v>
      </c>
      <c r="AB70" s="74">
        <v>0</v>
      </c>
      <c r="AC70" s="74">
        <f t="shared" si="21"/>
        <v>0</v>
      </c>
      <c r="AD70" s="74">
        <v>0</v>
      </c>
      <c r="AE70" s="74">
        <v>0</v>
      </c>
      <c r="AF70" s="74">
        <f t="shared" si="22"/>
        <v>19</v>
      </c>
      <c r="AG70" s="74">
        <v>19</v>
      </c>
      <c r="AH70" s="74">
        <v>0</v>
      </c>
      <c r="AI70" s="74">
        <v>0</v>
      </c>
      <c r="AJ70" s="74">
        <f t="shared" si="23"/>
        <v>19</v>
      </c>
      <c r="AK70" s="73">
        <v>0</v>
      </c>
      <c r="AL70" s="74">
        <v>0</v>
      </c>
      <c r="AM70" s="74">
        <v>0</v>
      </c>
      <c r="AN70" s="74">
        <v>0</v>
      </c>
      <c r="AO70" s="74">
        <v>0</v>
      </c>
      <c r="AP70" s="74">
        <v>0</v>
      </c>
      <c r="AQ70" s="74">
        <v>19</v>
      </c>
      <c r="AR70" s="74">
        <v>0</v>
      </c>
      <c r="AS70" s="74">
        <v>0</v>
      </c>
      <c r="AT70" s="74">
        <f t="shared" si="24"/>
        <v>0</v>
      </c>
      <c r="AU70" s="74">
        <v>0</v>
      </c>
      <c r="AV70" s="74">
        <v>0</v>
      </c>
      <c r="AW70" s="74">
        <v>0</v>
      </c>
      <c r="AX70" s="74">
        <v>0</v>
      </c>
      <c r="AY70" s="74">
        <v>0</v>
      </c>
      <c r="AZ70" s="74">
        <f t="shared" si="25"/>
        <v>0</v>
      </c>
      <c r="BA70" s="74">
        <v>0</v>
      </c>
      <c r="BB70" s="74">
        <v>0</v>
      </c>
      <c r="BC70" s="74">
        <v>0</v>
      </c>
    </row>
    <row r="71" spans="1:55" s="59" customFormat="1" ht="12" customHeight="1">
      <c r="A71" s="68" t="s">
        <v>85</v>
      </c>
      <c r="B71" s="115" t="s">
        <v>217</v>
      </c>
      <c r="C71" s="68" t="s">
        <v>218</v>
      </c>
      <c r="D71" s="74">
        <f t="shared" si="14"/>
        <v>1258</v>
      </c>
      <c r="E71" s="74">
        <f t="shared" si="15"/>
        <v>0</v>
      </c>
      <c r="F71" s="74">
        <v>0</v>
      </c>
      <c r="G71" s="74">
        <v>0</v>
      </c>
      <c r="H71" s="74">
        <f t="shared" si="16"/>
        <v>0</v>
      </c>
      <c r="I71" s="74">
        <v>0</v>
      </c>
      <c r="J71" s="74">
        <v>0</v>
      </c>
      <c r="K71" s="74">
        <f t="shared" si="17"/>
        <v>1258</v>
      </c>
      <c r="L71" s="74">
        <v>873</v>
      </c>
      <c r="M71" s="74">
        <v>385</v>
      </c>
      <c r="N71" s="74">
        <f t="shared" si="18"/>
        <v>1427</v>
      </c>
      <c r="O71" s="74">
        <f t="shared" si="19"/>
        <v>873</v>
      </c>
      <c r="P71" s="74">
        <v>873</v>
      </c>
      <c r="Q71" s="74">
        <v>0</v>
      </c>
      <c r="R71" s="74">
        <v>0</v>
      </c>
      <c r="S71" s="74">
        <v>0</v>
      </c>
      <c r="T71" s="74">
        <v>0</v>
      </c>
      <c r="U71" s="74">
        <v>0</v>
      </c>
      <c r="V71" s="74">
        <f t="shared" si="20"/>
        <v>385</v>
      </c>
      <c r="W71" s="74">
        <v>385</v>
      </c>
      <c r="X71" s="74">
        <v>0</v>
      </c>
      <c r="Y71" s="74">
        <v>0</v>
      </c>
      <c r="Z71" s="74">
        <v>0</v>
      </c>
      <c r="AA71" s="74">
        <v>0</v>
      </c>
      <c r="AB71" s="74">
        <v>0</v>
      </c>
      <c r="AC71" s="74">
        <f t="shared" si="21"/>
        <v>169</v>
      </c>
      <c r="AD71" s="74">
        <v>169</v>
      </c>
      <c r="AE71" s="74">
        <v>0</v>
      </c>
      <c r="AF71" s="74">
        <f t="shared" si="22"/>
        <v>5</v>
      </c>
      <c r="AG71" s="74">
        <v>5</v>
      </c>
      <c r="AH71" s="74">
        <v>0</v>
      </c>
      <c r="AI71" s="74">
        <v>0</v>
      </c>
      <c r="AJ71" s="74">
        <f t="shared" si="23"/>
        <v>65</v>
      </c>
      <c r="AK71" s="74">
        <v>65</v>
      </c>
      <c r="AL71" s="74">
        <v>0</v>
      </c>
      <c r="AM71" s="74">
        <v>0</v>
      </c>
      <c r="AN71" s="74">
        <v>0</v>
      </c>
      <c r="AO71" s="74">
        <v>0</v>
      </c>
      <c r="AP71" s="74">
        <v>0</v>
      </c>
      <c r="AQ71" s="74">
        <v>0</v>
      </c>
      <c r="AR71" s="74">
        <v>0</v>
      </c>
      <c r="AS71" s="74">
        <v>0</v>
      </c>
      <c r="AT71" s="74">
        <f t="shared" si="24"/>
        <v>5</v>
      </c>
      <c r="AU71" s="74">
        <v>5</v>
      </c>
      <c r="AV71" s="74">
        <v>0</v>
      </c>
      <c r="AW71" s="74">
        <v>0</v>
      </c>
      <c r="AX71" s="74">
        <v>0</v>
      </c>
      <c r="AY71" s="74">
        <v>0</v>
      </c>
      <c r="AZ71" s="74">
        <f t="shared" si="25"/>
        <v>0</v>
      </c>
      <c r="BA71" s="74">
        <v>0</v>
      </c>
      <c r="BB71" s="74">
        <v>0</v>
      </c>
      <c r="BC71" s="74">
        <v>0</v>
      </c>
    </row>
    <row r="72" spans="1:55" s="59" customFormat="1" ht="12" customHeight="1">
      <c r="A72" s="68" t="s">
        <v>85</v>
      </c>
      <c r="B72" s="115" t="s">
        <v>219</v>
      </c>
      <c r="C72" s="68" t="s">
        <v>325</v>
      </c>
      <c r="D72" s="74">
        <f aca="true" t="shared" si="26" ref="D72:D84">SUM(E72,+H72,+K72)</f>
        <v>1336</v>
      </c>
      <c r="E72" s="74">
        <f aca="true" t="shared" si="27" ref="E72:E84">SUM(F72:G72)</f>
        <v>0</v>
      </c>
      <c r="F72" s="74">
        <v>0</v>
      </c>
      <c r="G72" s="74">
        <v>0</v>
      </c>
      <c r="H72" s="74">
        <f aca="true" t="shared" si="28" ref="H72:H84">SUM(I72:J72)</f>
        <v>1336</v>
      </c>
      <c r="I72" s="74">
        <v>1261</v>
      </c>
      <c r="J72" s="74">
        <v>75</v>
      </c>
      <c r="K72" s="74">
        <f aca="true" t="shared" si="29" ref="K72:K84">SUM(L72:M72)</f>
        <v>0</v>
      </c>
      <c r="L72" s="74">
        <v>0</v>
      </c>
      <c r="M72" s="74">
        <v>0</v>
      </c>
      <c r="N72" s="74">
        <f aca="true" t="shared" si="30" ref="N72:N84">SUM(O72,+V72,+AC72)</f>
        <v>1344</v>
      </c>
      <c r="O72" s="74">
        <f aca="true" t="shared" si="31" ref="O72:O84">SUM(P72:U72)</f>
        <v>1261</v>
      </c>
      <c r="P72" s="74">
        <v>1261</v>
      </c>
      <c r="Q72" s="74">
        <v>0</v>
      </c>
      <c r="R72" s="74">
        <v>0</v>
      </c>
      <c r="S72" s="74">
        <v>0</v>
      </c>
      <c r="T72" s="74">
        <v>0</v>
      </c>
      <c r="U72" s="74">
        <v>0</v>
      </c>
      <c r="V72" s="74">
        <f aca="true" t="shared" si="32" ref="V72:V84">SUM(W72:AB72)</f>
        <v>75</v>
      </c>
      <c r="W72" s="74">
        <v>75</v>
      </c>
      <c r="X72" s="74">
        <v>0</v>
      </c>
      <c r="Y72" s="74">
        <v>0</v>
      </c>
      <c r="Z72" s="74">
        <v>0</v>
      </c>
      <c r="AA72" s="74">
        <v>0</v>
      </c>
      <c r="AB72" s="74">
        <v>0</v>
      </c>
      <c r="AC72" s="74">
        <f aca="true" t="shared" si="33" ref="AC72:AC84">SUM(AD72:AE72)</f>
        <v>8</v>
      </c>
      <c r="AD72" s="74">
        <v>8</v>
      </c>
      <c r="AE72" s="74">
        <v>0</v>
      </c>
      <c r="AF72" s="74">
        <f aca="true" t="shared" si="34" ref="AF72:AF84">SUM(AG72:AI72)</f>
        <v>69</v>
      </c>
      <c r="AG72" s="74">
        <v>69</v>
      </c>
      <c r="AH72" s="74">
        <v>0</v>
      </c>
      <c r="AI72" s="74">
        <v>0</v>
      </c>
      <c r="AJ72" s="74">
        <f aca="true" t="shared" si="35" ref="AJ72:AJ84">SUM(AK72:AS72)</f>
        <v>1336</v>
      </c>
      <c r="AK72" s="74">
        <v>1336</v>
      </c>
      <c r="AL72" s="74">
        <v>0</v>
      </c>
      <c r="AM72" s="74">
        <v>0</v>
      </c>
      <c r="AN72" s="74">
        <v>0</v>
      </c>
      <c r="AO72" s="74">
        <v>0</v>
      </c>
      <c r="AP72" s="74">
        <v>0</v>
      </c>
      <c r="AQ72" s="74">
        <v>0</v>
      </c>
      <c r="AR72" s="74">
        <v>0</v>
      </c>
      <c r="AS72" s="74">
        <v>0</v>
      </c>
      <c r="AT72" s="74">
        <f aca="true" t="shared" si="36" ref="AT72:AT84">SUM(AU72:AY72)</f>
        <v>69</v>
      </c>
      <c r="AU72" s="74">
        <v>69</v>
      </c>
      <c r="AV72" s="74">
        <v>0</v>
      </c>
      <c r="AW72" s="74">
        <v>0</v>
      </c>
      <c r="AX72" s="74">
        <v>0</v>
      </c>
      <c r="AY72" s="74">
        <v>0</v>
      </c>
      <c r="AZ72" s="74">
        <f aca="true" t="shared" si="37" ref="AZ72:AZ84">SUM(BA72:BC72)</f>
        <v>0</v>
      </c>
      <c r="BA72" s="74">
        <v>0</v>
      </c>
      <c r="BB72" s="74">
        <v>0</v>
      </c>
      <c r="BC72" s="74">
        <v>0</v>
      </c>
    </row>
    <row r="73" spans="1:55" s="59" customFormat="1" ht="12" customHeight="1">
      <c r="A73" s="68" t="s">
        <v>85</v>
      </c>
      <c r="B73" s="115" t="s">
        <v>326</v>
      </c>
      <c r="C73" s="68" t="s">
        <v>327</v>
      </c>
      <c r="D73" s="74">
        <f t="shared" si="26"/>
        <v>2762</v>
      </c>
      <c r="E73" s="74">
        <f t="shared" si="27"/>
        <v>0</v>
      </c>
      <c r="F73" s="74">
        <v>0</v>
      </c>
      <c r="G73" s="74">
        <v>0</v>
      </c>
      <c r="H73" s="74">
        <f t="shared" si="28"/>
        <v>1415</v>
      </c>
      <c r="I73" s="74">
        <v>1415</v>
      </c>
      <c r="J73" s="74">
        <v>0</v>
      </c>
      <c r="K73" s="74">
        <f t="shared" si="29"/>
        <v>1347</v>
      </c>
      <c r="L73" s="74">
        <v>0</v>
      </c>
      <c r="M73" s="74">
        <v>1347</v>
      </c>
      <c r="N73" s="74">
        <f t="shared" si="30"/>
        <v>2762</v>
      </c>
      <c r="O73" s="74">
        <f t="shared" si="31"/>
        <v>1415</v>
      </c>
      <c r="P73" s="74">
        <v>1415</v>
      </c>
      <c r="Q73" s="74">
        <v>0</v>
      </c>
      <c r="R73" s="74">
        <v>0</v>
      </c>
      <c r="S73" s="74">
        <v>0</v>
      </c>
      <c r="T73" s="74">
        <v>0</v>
      </c>
      <c r="U73" s="74">
        <v>0</v>
      </c>
      <c r="V73" s="74">
        <f t="shared" si="32"/>
        <v>1347</v>
      </c>
      <c r="W73" s="74">
        <v>1347</v>
      </c>
      <c r="X73" s="74">
        <v>0</v>
      </c>
      <c r="Y73" s="74">
        <v>0</v>
      </c>
      <c r="Z73" s="74">
        <v>0</v>
      </c>
      <c r="AA73" s="74">
        <v>0</v>
      </c>
      <c r="AB73" s="74">
        <v>0</v>
      </c>
      <c r="AC73" s="74">
        <f t="shared" si="33"/>
        <v>0</v>
      </c>
      <c r="AD73" s="74">
        <v>0</v>
      </c>
      <c r="AE73" s="74">
        <v>0</v>
      </c>
      <c r="AF73" s="74">
        <f t="shared" si="34"/>
        <v>8</v>
      </c>
      <c r="AG73" s="74">
        <v>8</v>
      </c>
      <c r="AH73" s="74">
        <v>0</v>
      </c>
      <c r="AI73" s="74">
        <v>0</v>
      </c>
      <c r="AJ73" s="74">
        <f t="shared" si="35"/>
        <v>83</v>
      </c>
      <c r="AK73" s="74">
        <v>83</v>
      </c>
      <c r="AL73" s="74">
        <v>0</v>
      </c>
      <c r="AM73" s="74">
        <v>0</v>
      </c>
      <c r="AN73" s="74">
        <v>0</v>
      </c>
      <c r="AO73" s="74">
        <v>0</v>
      </c>
      <c r="AP73" s="74">
        <v>0</v>
      </c>
      <c r="AQ73" s="74">
        <v>0</v>
      </c>
      <c r="AR73" s="74">
        <v>0</v>
      </c>
      <c r="AS73" s="74">
        <v>0</v>
      </c>
      <c r="AT73" s="74">
        <f t="shared" si="36"/>
        <v>8</v>
      </c>
      <c r="AU73" s="74">
        <v>8</v>
      </c>
      <c r="AV73" s="74">
        <v>0</v>
      </c>
      <c r="AW73" s="74">
        <v>0</v>
      </c>
      <c r="AX73" s="74">
        <v>0</v>
      </c>
      <c r="AY73" s="74">
        <v>0</v>
      </c>
      <c r="AZ73" s="74">
        <f t="shared" si="37"/>
        <v>0</v>
      </c>
      <c r="BA73" s="74">
        <v>0</v>
      </c>
      <c r="BB73" s="74">
        <v>0</v>
      </c>
      <c r="BC73" s="74">
        <v>0</v>
      </c>
    </row>
    <row r="74" spans="1:55" s="59" customFormat="1" ht="12" customHeight="1">
      <c r="A74" s="68" t="s">
        <v>85</v>
      </c>
      <c r="B74" s="115" t="s">
        <v>328</v>
      </c>
      <c r="C74" s="68" t="s">
        <v>329</v>
      </c>
      <c r="D74" s="74">
        <f t="shared" si="26"/>
        <v>0</v>
      </c>
      <c r="E74" s="74">
        <f t="shared" si="27"/>
        <v>0</v>
      </c>
      <c r="F74" s="74">
        <v>0</v>
      </c>
      <c r="G74" s="74">
        <v>0</v>
      </c>
      <c r="H74" s="74">
        <f t="shared" si="28"/>
        <v>0</v>
      </c>
      <c r="I74" s="74">
        <v>0</v>
      </c>
      <c r="J74" s="74">
        <v>0</v>
      </c>
      <c r="K74" s="74">
        <f t="shared" si="29"/>
        <v>0</v>
      </c>
      <c r="L74" s="74">
        <v>0</v>
      </c>
      <c r="M74" s="74">
        <v>0</v>
      </c>
      <c r="N74" s="74">
        <f t="shared" si="30"/>
        <v>1</v>
      </c>
      <c r="O74" s="74">
        <f t="shared" si="31"/>
        <v>0</v>
      </c>
      <c r="P74" s="74">
        <v>0</v>
      </c>
      <c r="Q74" s="74">
        <v>0</v>
      </c>
      <c r="R74" s="74">
        <v>0</v>
      </c>
      <c r="S74" s="74">
        <v>0</v>
      </c>
      <c r="T74" s="74">
        <v>0</v>
      </c>
      <c r="U74" s="74">
        <v>0</v>
      </c>
      <c r="V74" s="74">
        <f t="shared" si="32"/>
        <v>0</v>
      </c>
      <c r="W74" s="74">
        <v>0</v>
      </c>
      <c r="X74" s="74">
        <v>0</v>
      </c>
      <c r="Y74" s="74">
        <v>0</v>
      </c>
      <c r="Z74" s="74">
        <v>0</v>
      </c>
      <c r="AA74" s="74">
        <v>0</v>
      </c>
      <c r="AB74" s="74">
        <v>0</v>
      </c>
      <c r="AC74" s="74">
        <f t="shared" si="33"/>
        <v>1</v>
      </c>
      <c r="AD74" s="74">
        <v>1</v>
      </c>
      <c r="AE74" s="74">
        <v>0</v>
      </c>
      <c r="AF74" s="74">
        <f t="shared" si="34"/>
        <v>0</v>
      </c>
      <c r="AG74" s="74">
        <v>0</v>
      </c>
      <c r="AH74" s="74">
        <v>0</v>
      </c>
      <c r="AI74" s="74">
        <v>0</v>
      </c>
      <c r="AJ74" s="74">
        <f t="shared" si="35"/>
        <v>0</v>
      </c>
      <c r="AK74" s="73">
        <v>0</v>
      </c>
      <c r="AL74" s="74">
        <v>0</v>
      </c>
      <c r="AM74" s="74">
        <v>0</v>
      </c>
      <c r="AN74" s="74">
        <v>0</v>
      </c>
      <c r="AO74" s="74">
        <v>0</v>
      </c>
      <c r="AP74" s="74">
        <v>0</v>
      </c>
      <c r="AQ74" s="74">
        <v>0</v>
      </c>
      <c r="AR74" s="74">
        <v>0</v>
      </c>
      <c r="AS74" s="74">
        <v>0</v>
      </c>
      <c r="AT74" s="74">
        <f t="shared" si="36"/>
        <v>0</v>
      </c>
      <c r="AU74" s="74">
        <v>0</v>
      </c>
      <c r="AV74" s="74">
        <v>0</v>
      </c>
      <c r="AW74" s="74">
        <v>0</v>
      </c>
      <c r="AX74" s="74">
        <v>0</v>
      </c>
      <c r="AY74" s="74">
        <v>0</v>
      </c>
      <c r="AZ74" s="74">
        <f t="shared" si="37"/>
        <v>0</v>
      </c>
      <c r="BA74" s="74">
        <v>0</v>
      </c>
      <c r="BB74" s="74">
        <v>0</v>
      </c>
      <c r="BC74" s="74">
        <v>0</v>
      </c>
    </row>
    <row r="75" spans="1:55" s="59" customFormat="1" ht="12" customHeight="1">
      <c r="A75" s="68" t="s">
        <v>85</v>
      </c>
      <c r="B75" s="115" t="s">
        <v>330</v>
      </c>
      <c r="C75" s="68" t="s">
        <v>331</v>
      </c>
      <c r="D75" s="74">
        <f t="shared" si="26"/>
        <v>7838</v>
      </c>
      <c r="E75" s="74">
        <f t="shared" si="27"/>
        <v>0</v>
      </c>
      <c r="F75" s="74">
        <v>0</v>
      </c>
      <c r="G75" s="74">
        <v>0</v>
      </c>
      <c r="H75" s="74">
        <f t="shared" si="28"/>
        <v>0</v>
      </c>
      <c r="I75" s="74">
        <v>0</v>
      </c>
      <c r="J75" s="74">
        <v>0</v>
      </c>
      <c r="K75" s="74">
        <f t="shared" si="29"/>
        <v>7838</v>
      </c>
      <c r="L75" s="74">
        <v>6970</v>
      </c>
      <c r="M75" s="74">
        <v>868</v>
      </c>
      <c r="N75" s="74">
        <f t="shared" si="30"/>
        <v>7838</v>
      </c>
      <c r="O75" s="74">
        <f t="shared" si="31"/>
        <v>6970</v>
      </c>
      <c r="P75" s="74">
        <v>6970</v>
      </c>
      <c r="Q75" s="74">
        <v>0</v>
      </c>
      <c r="R75" s="74">
        <v>0</v>
      </c>
      <c r="S75" s="74">
        <v>0</v>
      </c>
      <c r="T75" s="74">
        <v>0</v>
      </c>
      <c r="U75" s="74">
        <v>0</v>
      </c>
      <c r="V75" s="74">
        <f t="shared" si="32"/>
        <v>868</v>
      </c>
      <c r="W75" s="74">
        <v>868</v>
      </c>
      <c r="X75" s="74">
        <v>0</v>
      </c>
      <c r="Y75" s="74">
        <v>0</v>
      </c>
      <c r="Z75" s="74">
        <v>0</v>
      </c>
      <c r="AA75" s="74">
        <v>0</v>
      </c>
      <c r="AB75" s="74">
        <v>0</v>
      </c>
      <c r="AC75" s="74">
        <f t="shared" si="33"/>
        <v>0</v>
      </c>
      <c r="AD75" s="74">
        <v>0</v>
      </c>
      <c r="AE75" s="74">
        <v>0</v>
      </c>
      <c r="AF75" s="74">
        <f t="shared" si="34"/>
        <v>14</v>
      </c>
      <c r="AG75" s="74">
        <v>14</v>
      </c>
      <c r="AH75" s="74">
        <v>0</v>
      </c>
      <c r="AI75" s="74">
        <v>0</v>
      </c>
      <c r="AJ75" s="74">
        <f t="shared" si="35"/>
        <v>78</v>
      </c>
      <c r="AK75" s="73">
        <v>0</v>
      </c>
      <c r="AL75" s="74">
        <v>64</v>
      </c>
      <c r="AM75" s="74">
        <v>14</v>
      </c>
      <c r="AN75" s="74">
        <v>0</v>
      </c>
      <c r="AO75" s="74">
        <v>0</v>
      </c>
      <c r="AP75" s="74">
        <v>0</v>
      </c>
      <c r="AQ75" s="74">
        <v>0</v>
      </c>
      <c r="AR75" s="74">
        <v>0</v>
      </c>
      <c r="AS75" s="74">
        <v>0</v>
      </c>
      <c r="AT75" s="74">
        <f t="shared" si="36"/>
        <v>0</v>
      </c>
      <c r="AU75" s="74">
        <v>0</v>
      </c>
      <c r="AV75" s="74">
        <v>0</v>
      </c>
      <c r="AW75" s="74">
        <v>0</v>
      </c>
      <c r="AX75" s="74">
        <v>0</v>
      </c>
      <c r="AY75" s="74">
        <v>0</v>
      </c>
      <c r="AZ75" s="74">
        <f t="shared" si="37"/>
        <v>64</v>
      </c>
      <c r="BA75" s="74">
        <v>64</v>
      </c>
      <c r="BB75" s="74">
        <v>0</v>
      </c>
      <c r="BC75" s="74">
        <v>0</v>
      </c>
    </row>
    <row r="76" spans="1:55" s="59" customFormat="1" ht="12" customHeight="1">
      <c r="A76" s="68" t="s">
        <v>85</v>
      </c>
      <c r="B76" s="115" t="s">
        <v>332</v>
      </c>
      <c r="C76" s="68" t="s">
        <v>333</v>
      </c>
      <c r="D76" s="74">
        <f t="shared" si="26"/>
        <v>722</v>
      </c>
      <c r="E76" s="74">
        <f t="shared" si="27"/>
        <v>0</v>
      </c>
      <c r="F76" s="74">
        <v>0</v>
      </c>
      <c r="G76" s="74">
        <v>0</v>
      </c>
      <c r="H76" s="74">
        <f t="shared" si="28"/>
        <v>0</v>
      </c>
      <c r="I76" s="74">
        <v>0</v>
      </c>
      <c r="J76" s="74">
        <v>0</v>
      </c>
      <c r="K76" s="74">
        <f t="shared" si="29"/>
        <v>722</v>
      </c>
      <c r="L76" s="74">
        <v>660</v>
      </c>
      <c r="M76" s="74">
        <v>62</v>
      </c>
      <c r="N76" s="74">
        <f t="shared" si="30"/>
        <v>722</v>
      </c>
      <c r="O76" s="74">
        <f t="shared" si="31"/>
        <v>660</v>
      </c>
      <c r="P76" s="74">
        <v>0</v>
      </c>
      <c r="Q76" s="74">
        <v>0</v>
      </c>
      <c r="R76" s="74">
        <v>0</v>
      </c>
      <c r="S76" s="74">
        <v>660</v>
      </c>
      <c r="T76" s="74">
        <v>0</v>
      </c>
      <c r="U76" s="74">
        <v>0</v>
      </c>
      <c r="V76" s="74">
        <f t="shared" si="32"/>
        <v>62</v>
      </c>
      <c r="W76" s="74">
        <v>0</v>
      </c>
      <c r="X76" s="74">
        <v>0</v>
      </c>
      <c r="Y76" s="74">
        <v>0</v>
      </c>
      <c r="Z76" s="74">
        <v>62</v>
      </c>
      <c r="AA76" s="74">
        <v>0</v>
      </c>
      <c r="AB76" s="74">
        <v>0</v>
      </c>
      <c r="AC76" s="74">
        <f t="shared" si="33"/>
        <v>0</v>
      </c>
      <c r="AD76" s="74">
        <v>0</v>
      </c>
      <c r="AE76" s="74">
        <v>0</v>
      </c>
      <c r="AF76" s="74">
        <f t="shared" si="34"/>
        <v>2</v>
      </c>
      <c r="AG76" s="74">
        <v>2</v>
      </c>
      <c r="AH76" s="74">
        <v>0</v>
      </c>
      <c r="AI76" s="74">
        <v>0</v>
      </c>
      <c r="AJ76" s="74">
        <f t="shared" si="35"/>
        <v>2</v>
      </c>
      <c r="AK76" s="74">
        <v>0</v>
      </c>
      <c r="AL76" s="74">
        <v>0</v>
      </c>
      <c r="AM76" s="74">
        <v>2</v>
      </c>
      <c r="AN76" s="74">
        <v>0</v>
      </c>
      <c r="AO76" s="74">
        <v>0</v>
      </c>
      <c r="AP76" s="74">
        <v>0</v>
      </c>
      <c r="AQ76" s="74">
        <v>0</v>
      </c>
      <c r="AR76" s="74">
        <v>0</v>
      </c>
      <c r="AS76" s="74">
        <v>0</v>
      </c>
      <c r="AT76" s="74">
        <f t="shared" si="36"/>
        <v>0</v>
      </c>
      <c r="AU76" s="74">
        <v>0</v>
      </c>
      <c r="AV76" s="74">
        <v>0</v>
      </c>
      <c r="AW76" s="74">
        <v>0</v>
      </c>
      <c r="AX76" s="74">
        <v>0</v>
      </c>
      <c r="AY76" s="74">
        <v>0</v>
      </c>
      <c r="AZ76" s="74">
        <f t="shared" si="37"/>
        <v>0</v>
      </c>
      <c r="BA76" s="74">
        <v>0</v>
      </c>
      <c r="BB76" s="74">
        <v>0</v>
      </c>
      <c r="BC76" s="74">
        <v>0</v>
      </c>
    </row>
    <row r="77" spans="1:55" s="59" customFormat="1" ht="12" customHeight="1">
      <c r="A77" s="68" t="s">
        <v>85</v>
      </c>
      <c r="B77" s="115" t="s">
        <v>334</v>
      </c>
      <c r="C77" s="68" t="s">
        <v>335</v>
      </c>
      <c r="D77" s="74">
        <f t="shared" si="26"/>
        <v>832</v>
      </c>
      <c r="E77" s="74">
        <f t="shared" si="27"/>
        <v>0</v>
      </c>
      <c r="F77" s="74">
        <v>0</v>
      </c>
      <c r="G77" s="74">
        <v>0</v>
      </c>
      <c r="H77" s="74">
        <f t="shared" si="28"/>
        <v>832</v>
      </c>
      <c r="I77" s="74">
        <v>548</v>
      </c>
      <c r="J77" s="74">
        <v>284</v>
      </c>
      <c r="K77" s="74">
        <f t="shared" si="29"/>
        <v>0</v>
      </c>
      <c r="L77" s="74">
        <v>0</v>
      </c>
      <c r="M77" s="74">
        <v>0</v>
      </c>
      <c r="N77" s="74">
        <f t="shared" si="30"/>
        <v>832</v>
      </c>
      <c r="O77" s="74">
        <f t="shared" si="31"/>
        <v>548</v>
      </c>
      <c r="P77" s="74">
        <v>0</v>
      </c>
      <c r="Q77" s="74">
        <v>0</v>
      </c>
      <c r="R77" s="74">
        <v>0</v>
      </c>
      <c r="S77" s="74">
        <v>548</v>
      </c>
      <c r="T77" s="74">
        <v>0</v>
      </c>
      <c r="U77" s="74">
        <v>0</v>
      </c>
      <c r="V77" s="74">
        <f t="shared" si="32"/>
        <v>284</v>
      </c>
      <c r="W77" s="74">
        <v>0</v>
      </c>
      <c r="X77" s="74">
        <v>0</v>
      </c>
      <c r="Y77" s="74">
        <v>0</v>
      </c>
      <c r="Z77" s="74">
        <v>284</v>
      </c>
      <c r="AA77" s="74">
        <v>0</v>
      </c>
      <c r="AB77" s="74">
        <v>0</v>
      </c>
      <c r="AC77" s="74">
        <f t="shared" si="33"/>
        <v>0</v>
      </c>
      <c r="AD77" s="74">
        <v>0</v>
      </c>
      <c r="AE77" s="74">
        <v>0</v>
      </c>
      <c r="AF77" s="74">
        <f t="shared" si="34"/>
        <v>2</v>
      </c>
      <c r="AG77" s="74">
        <v>2</v>
      </c>
      <c r="AH77" s="74">
        <v>0</v>
      </c>
      <c r="AI77" s="74">
        <v>0</v>
      </c>
      <c r="AJ77" s="74">
        <f t="shared" si="35"/>
        <v>2</v>
      </c>
      <c r="AK77" s="73">
        <v>0</v>
      </c>
      <c r="AL77" s="74">
        <v>0</v>
      </c>
      <c r="AM77" s="74">
        <v>2</v>
      </c>
      <c r="AN77" s="74">
        <v>0</v>
      </c>
      <c r="AO77" s="74">
        <v>0</v>
      </c>
      <c r="AP77" s="74">
        <v>0</v>
      </c>
      <c r="AQ77" s="74">
        <v>0</v>
      </c>
      <c r="AR77" s="74">
        <v>0</v>
      </c>
      <c r="AS77" s="74">
        <v>0</v>
      </c>
      <c r="AT77" s="74">
        <f t="shared" si="36"/>
        <v>0</v>
      </c>
      <c r="AU77" s="74">
        <v>0</v>
      </c>
      <c r="AV77" s="74">
        <v>0</v>
      </c>
      <c r="AW77" s="74">
        <v>0</v>
      </c>
      <c r="AX77" s="74">
        <v>0</v>
      </c>
      <c r="AY77" s="74">
        <v>0</v>
      </c>
      <c r="AZ77" s="74">
        <f t="shared" si="37"/>
        <v>0</v>
      </c>
      <c r="BA77" s="74">
        <v>0</v>
      </c>
      <c r="BB77" s="74">
        <v>0</v>
      </c>
      <c r="BC77" s="74">
        <v>0</v>
      </c>
    </row>
    <row r="78" spans="1:55" s="59" customFormat="1" ht="12" customHeight="1">
      <c r="A78" s="68" t="s">
        <v>85</v>
      </c>
      <c r="B78" s="115" t="s">
        <v>336</v>
      </c>
      <c r="C78" s="68" t="s">
        <v>337</v>
      </c>
      <c r="D78" s="74">
        <f t="shared" si="26"/>
        <v>3147</v>
      </c>
      <c r="E78" s="74">
        <f t="shared" si="27"/>
        <v>0</v>
      </c>
      <c r="F78" s="74">
        <v>0</v>
      </c>
      <c r="G78" s="74">
        <v>0</v>
      </c>
      <c r="H78" s="74">
        <f t="shared" si="28"/>
        <v>0</v>
      </c>
      <c r="I78" s="74">
        <v>0</v>
      </c>
      <c r="J78" s="74">
        <v>0</v>
      </c>
      <c r="K78" s="74">
        <f t="shared" si="29"/>
        <v>3147</v>
      </c>
      <c r="L78" s="74">
        <v>1987</v>
      </c>
      <c r="M78" s="74">
        <v>1160</v>
      </c>
      <c r="N78" s="74">
        <f t="shared" si="30"/>
        <v>3147</v>
      </c>
      <c r="O78" s="74">
        <f t="shared" si="31"/>
        <v>1987</v>
      </c>
      <c r="P78" s="74">
        <v>1987</v>
      </c>
      <c r="Q78" s="74">
        <v>0</v>
      </c>
      <c r="R78" s="74">
        <v>0</v>
      </c>
      <c r="S78" s="74">
        <v>0</v>
      </c>
      <c r="T78" s="74">
        <v>0</v>
      </c>
      <c r="U78" s="74">
        <v>0</v>
      </c>
      <c r="V78" s="74">
        <f t="shared" si="32"/>
        <v>1160</v>
      </c>
      <c r="W78" s="74">
        <v>1160</v>
      </c>
      <c r="X78" s="74">
        <v>0</v>
      </c>
      <c r="Y78" s="74">
        <v>0</v>
      </c>
      <c r="Z78" s="74">
        <v>0</v>
      </c>
      <c r="AA78" s="74">
        <v>0</v>
      </c>
      <c r="AB78" s="74">
        <v>0</v>
      </c>
      <c r="AC78" s="74">
        <f t="shared" si="33"/>
        <v>0</v>
      </c>
      <c r="AD78" s="74">
        <v>0</v>
      </c>
      <c r="AE78" s="74">
        <v>0</v>
      </c>
      <c r="AF78" s="74">
        <f t="shared" si="34"/>
        <v>125</v>
      </c>
      <c r="AG78" s="74">
        <v>125</v>
      </c>
      <c r="AH78" s="74">
        <v>0</v>
      </c>
      <c r="AI78" s="74">
        <v>0</v>
      </c>
      <c r="AJ78" s="74">
        <f t="shared" si="35"/>
        <v>125</v>
      </c>
      <c r="AK78" s="73">
        <v>0</v>
      </c>
      <c r="AL78" s="74">
        <v>0</v>
      </c>
      <c r="AM78" s="74">
        <v>2</v>
      </c>
      <c r="AN78" s="74">
        <v>122</v>
      </c>
      <c r="AO78" s="74">
        <v>0</v>
      </c>
      <c r="AP78" s="74">
        <v>0</v>
      </c>
      <c r="AQ78" s="74">
        <v>0</v>
      </c>
      <c r="AR78" s="74">
        <v>1</v>
      </c>
      <c r="AS78" s="74">
        <v>0</v>
      </c>
      <c r="AT78" s="74">
        <f t="shared" si="36"/>
        <v>0</v>
      </c>
      <c r="AU78" s="74">
        <v>0</v>
      </c>
      <c r="AV78" s="74">
        <v>0</v>
      </c>
      <c r="AW78" s="74">
        <v>0</v>
      </c>
      <c r="AX78" s="74">
        <v>0</v>
      </c>
      <c r="AY78" s="74">
        <v>0</v>
      </c>
      <c r="AZ78" s="74">
        <f t="shared" si="37"/>
        <v>0</v>
      </c>
      <c r="BA78" s="74">
        <v>0</v>
      </c>
      <c r="BB78" s="74">
        <v>0</v>
      </c>
      <c r="BC78" s="74">
        <v>0</v>
      </c>
    </row>
    <row r="79" spans="1:55" s="59" customFormat="1" ht="12" customHeight="1">
      <c r="A79" s="68" t="s">
        <v>85</v>
      </c>
      <c r="B79" s="115" t="s">
        <v>338</v>
      </c>
      <c r="C79" s="68" t="s">
        <v>339</v>
      </c>
      <c r="D79" s="74">
        <f t="shared" si="26"/>
        <v>655</v>
      </c>
      <c r="E79" s="74">
        <f t="shared" si="27"/>
        <v>0</v>
      </c>
      <c r="F79" s="74">
        <v>0</v>
      </c>
      <c r="G79" s="74">
        <v>0</v>
      </c>
      <c r="H79" s="74">
        <f t="shared" si="28"/>
        <v>0</v>
      </c>
      <c r="I79" s="74">
        <v>0</v>
      </c>
      <c r="J79" s="74">
        <v>0</v>
      </c>
      <c r="K79" s="74">
        <f t="shared" si="29"/>
        <v>655</v>
      </c>
      <c r="L79" s="74">
        <v>583</v>
      </c>
      <c r="M79" s="74">
        <v>72</v>
      </c>
      <c r="N79" s="74">
        <f t="shared" si="30"/>
        <v>655</v>
      </c>
      <c r="O79" s="74">
        <f t="shared" si="31"/>
        <v>583</v>
      </c>
      <c r="P79" s="74">
        <v>583</v>
      </c>
      <c r="Q79" s="74">
        <v>0</v>
      </c>
      <c r="R79" s="74">
        <v>0</v>
      </c>
      <c r="S79" s="74">
        <v>0</v>
      </c>
      <c r="T79" s="74">
        <v>0</v>
      </c>
      <c r="U79" s="74">
        <v>0</v>
      </c>
      <c r="V79" s="74">
        <f t="shared" si="32"/>
        <v>72</v>
      </c>
      <c r="W79" s="74">
        <v>72</v>
      </c>
      <c r="X79" s="74">
        <v>0</v>
      </c>
      <c r="Y79" s="74">
        <v>0</v>
      </c>
      <c r="Z79" s="74">
        <v>0</v>
      </c>
      <c r="AA79" s="74">
        <v>0</v>
      </c>
      <c r="AB79" s="74">
        <v>0</v>
      </c>
      <c r="AC79" s="74">
        <f t="shared" si="33"/>
        <v>0</v>
      </c>
      <c r="AD79" s="74">
        <v>0</v>
      </c>
      <c r="AE79" s="74">
        <v>0</v>
      </c>
      <c r="AF79" s="74">
        <f t="shared" si="34"/>
        <v>3</v>
      </c>
      <c r="AG79" s="74">
        <v>3</v>
      </c>
      <c r="AH79" s="74">
        <v>0</v>
      </c>
      <c r="AI79" s="74">
        <v>0</v>
      </c>
      <c r="AJ79" s="74">
        <f t="shared" si="35"/>
        <v>0</v>
      </c>
      <c r="AK79" s="73">
        <v>0</v>
      </c>
      <c r="AL79" s="74">
        <v>0</v>
      </c>
      <c r="AM79" s="74">
        <v>0</v>
      </c>
      <c r="AN79" s="74">
        <v>0</v>
      </c>
      <c r="AO79" s="74">
        <v>0</v>
      </c>
      <c r="AP79" s="74">
        <v>0</v>
      </c>
      <c r="AQ79" s="74">
        <v>0</v>
      </c>
      <c r="AR79" s="74">
        <v>0</v>
      </c>
      <c r="AS79" s="74">
        <v>0</v>
      </c>
      <c r="AT79" s="74">
        <f t="shared" si="36"/>
        <v>3</v>
      </c>
      <c r="AU79" s="74">
        <v>3</v>
      </c>
      <c r="AV79" s="74">
        <v>0</v>
      </c>
      <c r="AW79" s="74">
        <v>0</v>
      </c>
      <c r="AX79" s="74">
        <v>0</v>
      </c>
      <c r="AY79" s="74">
        <v>0</v>
      </c>
      <c r="AZ79" s="74">
        <f t="shared" si="37"/>
        <v>0</v>
      </c>
      <c r="BA79" s="74">
        <v>0</v>
      </c>
      <c r="BB79" s="74">
        <v>0</v>
      </c>
      <c r="BC79" s="74">
        <v>0</v>
      </c>
    </row>
    <row r="80" spans="1:55" s="59" customFormat="1" ht="12" customHeight="1">
      <c r="A80" s="68" t="s">
        <v>85</v>
      </c>
      <c r="B80" s="115" t="s">
        <v>340</v>
      </c>
      <c r="C80" s="68" t="s">
        <v>341</v>
      </c>
      <c r="D80" s="74">
        <f t="shared" si="26"/>
        <v>59</v>
      </c>
      <c r="E80" s="74">
        <f t="shared" si="27"/>
        <v>0</v>
      </c>
      <c r="F80" s="74">
        <v>0</v>
      </c>
      <c r="G80" s="74">
        <v>0</v>
      </c>
      <c r="H80" s="74">
        <f t="shared" si="28"/>
        <v>59</v>
      </c>
      <c r="I80" s="74">
        <v>54</v>
      </c>
      <c r="J80" s="74">
        <v>5</v>
      </c>
      <c r="K80" s="74">
        <f t="shared" si="29"/>
        <v>0</v>
      </c>
      <c r="L80" s="74">
        <v>0</v>
      </c>
      <c r="M80" s="74">
        <v>0</v>
      </c>
      <c r="N80" s="74">
        <f t="shared" si="30"/>
        <v>280</v>
      </c>
      <c r="O80" s="74">
        <f t="shared" si="31"/>
        <v>54</v>
      </c>
      <c r="P80" s="74">
        <v>54</v>
      </c>
      <c r="Q80" s="74">
        <v>0</v>
      </c>
      <c r="R80" s="74">
        <v>0</v>
      </c>
      <c r="S80" s="74">
        <v>0</v>
      </c>
      <c r="T80" s="74">
        <v>0</v>
      </c>
      <c r="U80" s="74">
        <v>0</v>
      </c>
      <c r="V80" s="74">
        <f t="shared" si="32"/>
        <v>226</v>
      </c>
      <c r="W80" s="74">
        <v>5</v>
      </c>
      <c r="X80" s="74">
        <v>0</v>
      </c>
      <c r="Y80" s="74">
        <v>0</v>
      </c>
      <c r="Z80" s="74">
        <v>221</v>
      </c>
      <c r="AA80" s="74">
        <v>0</v>
      </c>
      <c r="AB80" s="74">
        <v>0</v>
      </c>
      <c r="AC80" s="74">
        <f t="shared" si="33"/>
        <v>0</v>
      </c>
      <c r="AD80" s="74">
        <v>0</v>
      </c>
      <c r="AE80" s="74">
        <v>0</v>
      </c>
      <c r="AF80" s="74">
        <f t="shared" si="34"/>
        <v>1</v>
      </c>
      <c r="AG80" s="74">
        <v>1</v>
      </c>
      <c r="AH80" s="74">
        <v>0</v>
      </c>
      <c r="AI80" s="74">
        <v>0</v>
      </c>
      <c r="AJ80" s="74">
        <f t="shared" si="35"/>
        <v>0</v>
      </c>
      <c r="AK80" s="74">
        <v>0</v>
      </c>
      <c r="AL80" s="74">
        <v>0</v>
      </c>
      <c r="AM80" s="74">
        <v>0</v>
      </c>
      <c r="AN80" s="74">
        <v>0</v>
      </c>
      <c r="AO80" s="74">
        <v>0</v>
      </c>
      <c r="AP80" s="74">
        <v>0</v>
      </c>
      <c r="AQ80" s="74">
        <v>0</v>
      </c>
      <c r="AR80" s="74">
        <v>0</v>
      </c>
      <c r="AS80" s="74">
        <v>0</v>
      </c>
      <c r="AT80" s="74">
        <f t="shared" si="36"/>
        <v>1</v>
      </c>
      <c r="AU80" s="74">
        <v>1</v>
      </c>
      <c r="AV80" s="74">
        <v>0</v>
      </c>
      <c r="AW80" s="74">
        <v>0</v>
      </c>
      <c r="AX80" s="74">
        <v>0</v>
      </c>
      <c r="AY80" s="74">
        <v>0</v>
      </c>
      <c r="AZ80" s="74">
        <f t="shared" si="37"/>
        <v>0</v>
      </c>
      <c r="BA80" s="74">
        <v>0</v>
      </c>
      <c r="BB80" s="74">
        <v>0</v>
      </c>
      <c r="BC80" s="74">
        <v>0</v>
      </c>
    </row>
    <row r="81" spans="1:55" s="59" customFormat="1" ht="12" customHeight="1">
      <c r="A81" s="68" t="s">
        <v>85</v>
      </c>
      <c r="B81" s="115" t="s">
        <v>342</v>
      </c>
      <c r="C81" s="68" t="s">
        <v>343</v>
      </c>
      <c r="D81" s="74">
        <f t="shared" si="26"/>
        <v>5265</v>
      </c>
      <c r="E81" s="74">
        <f t="shared" si="27"/>
        <v>0</v>
      </c>
      <c r="F81" s="74">
        <v>0</v>
      </c>
      <c r="G81" s="74">
        <v>0</v>
      </c>
      <c r="H81" s="74">
        <f t="shared" si="28"/>
        <v>0</v>
      </c>
      <c r="I81" s="74">
        <v>0</v>
      </c>
      <c r="J81" s="74">
        <v>0</v>
      </c>
      <c r="K81" s="74">
        <f t="shared" si="29"/>
        <v>5265</v>
      </c>
      <c r="L81" s="74">
        <v>3888</v>
      </c>
      <c r="M81" s="74">
        <v>1377</v>
      </c>
      <c r="N81" s="74">
        <f t="shared" si="30"/>
        <v>5265</v>
      </c>
      <c r="O81" s="74">
        <f t="shared" si="31"/>
        <v>3888</v>
      </c>
      <c r="P81" s="74">
        <v>3888</v>
      </c>
      <c r="Q81" s="74">
        <v>0</v>
      </c>
      <c r="R81" s="74">
        <v>0</v>
      </c>
      <c r="S81" s="74">
        <v>0</v>
      </c>
      <c r="T81" s="74">
        <v>0</v>
      </c>
      <c r="U81" s="74">
        <v>0</v>
      </c>
      <c r="V81" s="74">
        <f t="shared" si="32"/>
        <v>1377</v>
      </c>
      <c r="W81" s="74">
        <v>1377</v>
      </c>
      <c r="X81" s="74">
        <v>0</v>
      </c>
      <c r="Y81" s="74">
        <v>0</v>
      </c>
      <c r="Z81" s="74">
        <v>0</v>
      </c>
      <c r="AA81" s="74">
        <v>0</v>
      </c>
      <c r="AB81" s="74">
        <v>0</v>
      </c>
      <c r="AC81" s="74">
        <f t="shared" si="33"/>
        <v>0</v>
      </c>
      <c r="AD81" s="74">
        <v>0</v>
      </c>
      <c r="AE81" s="74">
        <v>0</v>
      </c>
      <c r="AF81" s="74">
        <f t="shared" si="34"/>
        <v>186</v>
      </c>
      <c r="AG81" s="74">
        <v>186</v>
      </c>
      <c r="AH81" s="74">
        <v>0</v>
      </c>
      <c r="AI81" s="74">
        <v>0</v>
      </c>
      <c r="AJ81" s="74">
        <f t="shared" si="35"/>
        <v>186</v>
      </c>
      <c r="AK81" s="73">
        <v>0</v>
      </c>
      <c r="AL81" s="74">
        <v>0</v>
      </c>
      <c r="AM81" s="74">
        <v>186</v>
      </c>
      <c r="AN81" s="74">
        <v>0</v>
      </c>
      <c r="AO81" s="74">
        <v>0</v>
      </c>
      <c r="AP81" s="74">
        <v>0</v>
      </c>
      <c r="AQ81" s="74">
        <v>0</v>
      </c>
      <c r="AR81" s="74">
        <v>0</v>
      </c>
      <c r="AS81" s="74">
        <v>0</v>
      </c>
      <c r="AT81" s="74">
        <f t="shared" si="36"/>
        <v>16</v>
      </c>
      <c r="AU81" s="74">
        <v>0</v>
      </c>
      <c r="AV81" s="74">
        <v>0</v>
      </c>
      <c r="AW81" s="74">
        <v>16</v>
      </c>
      <c r="AX81" s="74">
        <v>0</v>
      </c>
      <c r="AY81" s="74">
        <v>0</v>
      </c>
      <c r="AZ81" s="74">
        <f t="shared" si="37"/>
        <v>0</v>
      </c>
      <c r="BA81" s="74">
        <v>0</v>
      </c>
      <c r="BB81" s="74">
        <v>0</v>
      </c>
      <c r="BC81" s="74">
        <v>0</v>
      </c>
    </row>
    <row r="82" spans="1:55" s="59" customFormat="1" ht="12" customHeight="1">
      <c r="A82" s="68" t="s">
        <v>85</v>
      </c>
      <c r="B82" s="115" t="s">
        <v>344</v>
      </c>
      <c r="C82" s="68" t="s">
        <v>345</v>
      </c>
      <c r="D82" s="74">
        <f t="shared" si="26"/>
        <v>503</v>
      </c>
      <c r="E82" s="74">
        <f t="shared" si="27"/>
        <v>0</v>
      </c>
      <c r="F82" s="74">
        <v>0</v>
      </c>
      <c r="G82" s="74">
        <v>0</v>
      </c>
      <c r="H82" s="74">
        <f t="shared" si="28"/>
        <v>0</v>
      </c>
      <c r="I82" s="74">
        <v>0</v>
      </c>
      <c r="J82" s="74">
        <v>0</v>
      </c>
      <c r="K82" s="74">
        <f t="shared" si="29"/>
        <v>503</v>
      </c>
      <c r="L82" s="74">
        <v>408</v>
      </c>
      <c r="M82" s="74">
        <v>95</v>
      </c>
      <c r="N82" s="74">
        <f t="shared" si="30"/>
        <v>503</v>
      </c>
      <c r="O82" s="74">
        <f t="shared" si="31"/>
        <v>408</v>
      </c>
      <c r="P82" s="74">
        <v>408</v>
      </c>
      <c r="Q82" s="74">
        <v>0</v>
      </c>
      <c r="R82" s="74">
        <v>0</v>
      </c>
      <c r="S82" s="74">
        <v>0</v>
      </c>
      <c r="T82" s="74">
        <v>0</v>
      </c>
      <c r="U82" s="74">
        <v>0</v>
      </c>
      <c r="V82" s="74">
        <f t="shared" si="32"/>
        <v>95</v>
      </c>
      <c r="W82" s="74">
        <v>95</v>
      </c>
      <c r="X82" s="74">
        <v>0</v>
      </c>
      <c r="Y82" s="74">
        <v>0</v>
      </c>
      <c r="Z82" s="74">
        <v>0</v>
      </c>
      <c r="AA82" s="74">
        <v>0</v>
      </c>
      <c r="AB82" s="74">
        <v>0</v>
      </c>
      <c r="AC82" s="74">
        <f t="shared" si="33"/>
        <v>0</v>
      </c>
      <c r="AD82" s="74">
        <v>0</v>
      </c>
      <c r="AE82" s="74">
        <v>0</v>
      </c>
      <c r="AF82" s="74">
        <f t="shared" si="34"/>
        <v>0</v>
      </c>
      <c r="AG82" s="74">
        <v>0</v>
      </c>
      <c r="AH82" s="74">
        <v>0</v>
      </c>
      <c r="AI82" s="74">
        <v>0</v>
      </c>
      <c r="AJ82" s="74">
        <f t="shared" si="35"/>
        <v>0</v>
      </c>
      <c r="AK82" s="73">
        <v>0</v>
      </c>
      <c r="AL82" s="74">
        <v>0</v>
      </c>
      <c r="AM82" s="74">
        <v>0</v>
      </c>
      <c r="AN82" s="74">
        <v>0</v>
      </c>
      <c r="AO82" s="74">
        <v>0</v>
      </c>
      <c r="AP82" s="74">
        <v>0</v>
      </c>
      <c r="AQ82" s="74">
        <v>0</v>
      </c>
      <c r="AR82" s="74">
        <v>0</v>
      </c>
      <c r="AS82" s="74">
        <v>0</v>
      </c>
      <c r="AT82" s="74">
        <f t="shared" si="36"/>
        <v>0</v>
      </c>
      <c r="AU82" s="74">
        <v>0</v>
      </c>
      <c r="AV82" s="74">
        <v>0</v>
      </c>
      <c r="AW82" s="74">
        <v>0</v>
      </c>
      <c r="AX82" s="74">
        <v>0</v>
      </c>
      <c r="AY82" s="74">
        <v>0</v>
      </c>
      <c r="AZ82" s="74">
        <f t="shared" si="37"/>
        <v>0</v>
      </c>
      <c r="BA82" s="74">
        <v>0</v>
      </c>
      <c r="BB82" s="74">
        <v>0</v>
      </c>
      <c r="BC82" s="74">
        <v>0</v>
      </c>
    </row>
    <row r="83" spans="1:55" s="59" customFormat="1" ht="12" customHeight="1">
      <c r="A83" s="68" t="s">
        <v>85</v>
      </c>
      <c r="B83" s="115" t="s">
        <v>346</v>
      </c>
      <c r="C83" s="68" t="s">
        <v>347</v>
      </c>
      <c r="D83" s="74">
        <f t="shared" si="26"/>
        <v>1975</v>
      </c>
      <c r="E83" s="74">
        <f t="shared" si="27"/>
        <v>0</v>
      </c>
      <c r="F83" s="74">
        <v>0</v>
      </c>
      <c r="G83" s="74">
        <v>0</v>
      </c>
      <c r="H83" s="74">
        <f t="shared" si="28"/>
        <v>0</v>
      </c>
      <c r="I83" s="74">
        <v>0</v>
      </c>
      <c r="J83" s="74">
        <v>0</v>
      </c>
      <c r="K83" s="74">
        <f t="shared" si="29"/>
        <v>1975</v>
      </c>
      <c r="L83" s="74">
        <v>1611</v>
      </c>
      <c r="M83" s="74">
        <v>364</v>
      </c>
      <c r="N83" s="74">
        <f t="shared" si="30"/>
        <v>1975</v>
      </c>
      <c r="O83" s="74">
        <f t="shared" si="31"/>
        <v>1611</v>
      </c>
      <c r="P83" s="74">
        <v>1611</v>
      </c>
      <c r="Q83" s="74">
        <v>0</v>
      </c>
      <c r="R83" s="74">
        <v>0</v>
      </c>
      <c r="S83" s="74">
        <v>0</v>
      </c>
      <c r="T83" s="74">
        <v>0</v>
      </c>
      <c r="U83" s="74">
        <v>0</v>
      </c>
      <c r="V83" s="74">
        <f t="shared" si="32"/>
        <v>364</v>
      </c>
      <c r="W83" s="74">
        <v>364</v>
      </c>
      <c r="X83" s="74">
        <v>0</v>
      </c>
      <c r="Y83" s="74">
        <v>0</v>
      </c>
      <c r="Z83" s="74">
        <v>0</v>
      </c>
      <c r="AA83" s="74">
        <v>0</v>
      </c>
      <c r="AB83" s="74">
        <v>0</v>
      </c>
      <c r="AC83" s="74">
        <f t="shared" si="33"/>
        <v>0</v>
      </c>
      <c r="AD83" s="74">
        <v>0</v>
      </c>
      <c r="AE83" s="74">
        <v>0</v>
      </c>
      <c r="AF83" s="74">
        <f t="shared" si="34"/>
        <v>69</v>
      </c>
      <c r="AG83" s="74">
        <v>69</v>
      </c>
      <c r="AH83" s="74">
        <v>0</v>
      </c>
      <c r="AI83" s="74">
        <v>0</v>
      </c>
      <c r="AJ83" s="74">
        <f t="shared" si="35"/>
        <v>69</v>
      </c>
      <c r="AK83" s="73">
        <v>0</v>
      </c>
      <c r="AL83" s="74">
        <v>0</v>
      </c>
      <c r="AM83" s="74">
        <v>69</v>
      </c>
      <c r="AN83" s="74">
        <v>0</v>
      </c>
      <c r="AO83" s="74">
        <v>0</v>
      </c>
      <c r="AP83" s="74">
        <v>0</v>
      </c>
      <c r="AQ83" s="74">
        <v>0</v>
      </c>
      <c r="AR83" s="74">
        <v>0</v>
      </c>
      <c r="AS83" s="74">
        <v>0</v>
      </c>
      <c r="AT83" s="74">
        <f t="shared" si="36"/>
        <v>6</v>
      </c>
      <c r="AU83" s="74">
        <v>0</v>
      </c>
      <c r="AV83" s="74">
        <v>0</v>
      </c>
      <c r="AW83" s="74">
        <v>6</v>
      </c>
      <c r="AX83" s="74">
        <v>0</v>
      </c>
      <c r="AY83" s="74">
        <v>0</v>
      </c>
      <c r="AZ83" s="74">
        <f t="shared" si="37"/>
        <v>0</v>
      </c>
      <c r="BA83" s="74">
        <v>0</v>
      </c>
      <c r="BB83" s="74">
        <v>0</v>
      </c>
      <c r="BC83" s="74">
        <v>0</v>
      </c>
    </row>
    <row r="84" spans="1:55" s="59" customFormat="1" ht="12" customHeight="1">
      <c r="A84" s="68" t="s">
        <v>85</v>
      </c>
      <c r="B84" s="115" t="s">
        <v>348</v>
      </c>
      <c r="C84" s="68" t="s">
        <v>349</v>
      </c>
      <c r="D84" s="74">
        <f t="shared" si="26"/>
        <v>1897</v>
      </c>
      <c r="E84" s="74">
        <f t="shared" si="27"/>
        <v>0</v>
      </c>
      <c r="F84" s="74">
        <v>0</v>
      </c>
      <c r="G84" s="74">
        <v>0</v>
      </c>
      <c r="H84" s="74">
        <f t="shared" si="28"/>
        <v>748</v>
      </c>
      <c r="I84" s="74">
        <v>748</v>
      </c>
      <c r="J84" s="74">
        <v>0</v>
      </c>
      <c r="K84" s="74">
        <f t="shared" si="29"/>
        <v>1149</v>
      </c>
      <c r="L84" s="74">
        <v>0</v>
      </c>
      <c r="M84" s="74">
        <v>1149</v>
      </c>
      <c r="N84" s="74">
        <f t="shared" si="30"/>
        <v>1897</v>
      </c>
      <c r="O84" s="74">
        <f t="shared" si="31"/>
        <v>748</v>
      </c>
      <c r="P84" s="74">
        <v>748</v>
      </c>
      <c r="Q84" s="74">
        <v>0</v>
      </c>
      <c r="R84" s="74">
        <v>0</v>
      </c>
      <c r="S84" s="74">
        <v>0</v>
      </c>
      <c r="T84" s="74">
        <v>0</v>
      </c>
      <c r="U84" s="74">
        <v>0</v>
      </c>
      <c r="V84" s="74">
        <f t="shared" si="32"/>
        <v>1149</v>
      </c>
      <c r="W84" s="74">
        <v>1149</v>
      </c>
      <c r="X84" s="74">
        <v>0</v>
      </c>
      <c r="Y84" s="74">
        <v>0</v>
      </c>
      <c r="Z84" s="74">
        <v>0</v>
      </c>
      <c r="AA84" s="74">
        <v>0</v>
      </c>
      <c r="AB84" s="74">
        <v>0</v>
      </c>
      <c r="AC84" s="74">
        <f t="shared" si="33"/>
        <v>0</v>
      </c>
      <c r="AD84" s="74">
        <v>0</v>
      </c>
      <c r="AE84" s="74">
        <v>0</v>
      </c>
      <c r="AF84" s="74">
        <f t="shared" si="34"/>
        <v>68</v>
      </c>
      <c r="AG84" s="74">
        <v>68</v>
      </c>
      <c r="AH84" s="74">
        <v>0</v>
      </c>
      <c r="AI84" s="74">
        <v>0</v>
      </c>
      <c r="AJ84" s="74">
        <f t="shared" si="35"/>
        <v>68</v>
      </c>
      <c r="AK84" s="73">
        <v>0</v>
      </c>
      <c r="AL84" s="74">
        <v>0</v>
      </c>
      <c r="AM84" s="74">
        <v>5</v>
      </c>
      <c r="AN84" s="74">
        <v>63</v>
      </c>
      <c r="AO84" s="74">
        <v>0</v>
      </c>
      <c r="AP84" s="74">
        <v>0</v>
      </c>
      <c r="AQ84" s="74">
        <v>0</v>
      </c>
      <c r="AR84" s="74">
        <v>0</v>
      </c>
      <c r="AS84" s="74">
        <v>0</v>
      </c>
      <c r="AT84" s="74">
        <f t="shared" si="36"/>
        <v>0</v>
      </c>
      <c r="AU84" s="74">
        <v>0</v>
      </c>
      <c r="AV84" s="74">
        <v>0</v>
      </c>
      <c r="AW84" s="74">
        <v>0</v>
      </c>
      <c r="AX84" s="74">
        <v>0</v>
      </c>
      <c r="AY84" s="74">
        <v>0</v>
      </c>
      <c r="AZ84" s="74">
        <f t="shared" si="37"/>
        <v>0</v>
      </c>
      <c r="BA84" s="74">
        <v>0</v>
      </c>
      <c r="BB84" s="74">
        <v>0</v>
      </c>
      <c r="BC84" s="74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5" hidden="1" customWidth="1"/>
    <col min="29" max="29" width="3" style="45" hidden="1" customWidth="1"/>
    <col min="30" max="30" width="10.8984375" style="45" hidden="1" customWidth="1"/>
    <col min="31" max="31" width="8.8984375" style="45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8"/>
      <c r="B2" s="12" t="s">
        <v>350</v>
      </c>
      <c r="C2" s="127" t="s">
        <v>86</v>
      </c>
      <c r="D2" s="123" t="s">
        <v>351</v>
      </c>
      <c r="E2" s="3"/>
      <c r="F2" s="3"/>
      <c r="G2" s="3"/>
      <c r="H2" s="3"/>
      <c r="I2" s="3"/>
      <c r="J2" s="3"/>
      <c r="K2" s="3"/>
      <c r="L2" s="3" t="str">
        <f>LEFT(C2,2)</f>
        <v>20</v>
      </c>
      <c r="M2" s="3" t="str">
        <f>IF(L2&lt;&gt;"",VLOOKUP(L2,$AI$6:$AJ$52,2,FALSE),"-")</f>
        <v>長野県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6">
        <f>IF(AA2=0,1,IF(ISERROR(AB2),1,0))</f>
        <v>0</v>
      </c>
      <c r="AF2" s="11">
        <f>COUNTA('水洗化人口等'!B7:B999)+6</f>
        <v>84</v>
      </c>
      <c r="AG2" s="11">
        <f>IF(AA2=0,0,VLOOKUP(C2,AF5:AG300,2,FALSE))</f>
        <v>7</v>
      </c>
    </row>
    <row r="3" ht="13.5">
      <c r="AD3" s="46"/>
    </row>
    <row r="4" spans="2:30" ht="19.5" customHeight="1">
      <c r="B4" s="126" t="str">
        <f>IF(ISERROR(AB2),"",AB2&amp;" し尿処理（平成２３年度実績）")</f>
        <v>合計 し尿処理（平成２３年度実績）</v>
      </c>
      <c r="C4" s="13"/>
      <c r="AA4" s="44"/>
      <c r="AB4" s="47"/>
      <c r="AC4" s="47"/>
      <c r="AD4" s="47"/>
    </row>
    <row r="5" spans="10:33" ht="14.25" thickBot="1">
      <c r="J5" s="14"/>
      <c r="AF5" s="11">
        <f>+'水洗化人口等'!B5</f>
        <v>0</v>
      </c>
      <c r="AG5" s="11">
        <v>5</v>
      </c>
    </row>
    <row r="6" spans="6:36" ht="27.75" thickBot="1">
      <c r="F6" s="159" t="s">
        <v>352</v>
      </c>
      <c r="G6" s="160"/>
      <c r="H6" s="38" t="s">
        <v>353</v>
      </c>
      <c r="I6" s="38" t="s">
        <v>354</v>
      </c>
      <c r="J6" s="38" t="s">
        <v>355</v>
      </c>
      <c r="K6" s="5" t="s">
        <v>356</v>
      </c>
      <c r="L6" s="15" t="s">
        <v>357</v>
      </c>
      <c r="M6" s="39" t="s">
        <v>358</v>
      </c>
      <c r="AF6" s="11">
        <f>+'水洗化人口等'!B6</f>
        <v>0</v>
      </c>
      <c r="AG6" s="11">
        <v>6</v>
      </c>
      <c r="AI6" s="42" t="s">
        <v>359</v>
      </c>
      <c r="AJ6" s="3" t="s">
        <v>53</v>
      </c>
    </row>
    <row r="7" spans="2:36" ht="16.5" customHeight="1">
      <c r="B7" s="168" t="s">
        <v>360</v>
      </c>
      <c r="C7" s="6" t="s">
        <v>361</v>
      </c>
      <c r="D7" s="16">
        <f>AD7</f>
        <v>232673</v>
      </c>
      <c r="F7" s="163" t="s">
        <v>362</v>
      </c>
      <c r="G7" s="7" t="s">
        <v>259</v>
      </c>
      <c r="H7" s="17">
        <f aca="true" t="shared" si="0" ref="H7:H12">AD14</f>
        <v>231614</v>
      </c>
      <c r="I7" s="17">
        <f aca="true" t="shared" si="1" ref="I7:I12">AD24</f>
        <v>139524</v>
      </c>
      <c r="J7" s="17">
        <f aca="true" t="shared" si="2" ref="J7:J12">SUM(H7:I7)</f>
        <v>371138</v>
      </c>
      <c r="K7" s="18">
        <f aca="true" t="shared" si="3" ref="K7:K12">IF(J$13&gt;0,J7/J$13,0)</f>
        <v>0.9247517055449521</v>
      </c>
      <c r="L7" s="19">
        <f>AD34</f>
        <v>8933</v>
      </c>
      <c r="M7" s="20">
        <f>AD37</f>
        <v>1352.4</v>
      </c>
      <c r="AA7" s="4" t="s">
        <v>361</v>
      </c>
      <c r="AB7" s="45" t="s">
        <v>363</v>
      </c>
      <c r="AC7" s="45" t="s">
        <v>364</v>
      </c>
      <c r="AD7" s="11">
        <f aca="true" ca="1" t="shared" si="4" ref="AD7:AD53">IF(AD$2=0,INDIRECT(AB7&amp;"!"&amp;AC7&amp;$AG$2),0)</f>
        <v>232673</v>
      </c>
      <c r="AF7" s="42" t="str">
        <f>+'水洗化人口等'!B7</f>
        <v>20000</v>
      </c>
      <c r="AG7" s="11">
        <v>7</v>
      </c>
      <c r="AI7" s="42" t="s">
        <v>365</v>
      </c>
      <c r="AJ7" s="3" t="s">
        <v>52</v>
      </c>
    </row>
    <row r="8" spans="2:36" ht="16.5" customHeight="1">
      <c r="B8" s="169"/>
      <c r="C8" s="7" t="s">
        <v>69</v>
      </c>
      <c r="D8" s="21">
        <f>AD8</f>
        <v>665</v>
      </c>
      <c r="F8" s="164"/>
      <c r="G8" s="7" t="s">
        <v>261</v>
      </c>
      <c r="H8" s="17">
        <f t="shared" si="0"/>
        <v>0</v>
      </c>
      <c r="I8" s="17">
        <f t="shared" si="1"/>
        <v>0</v>
      </c>
      <c r="J8" s="17">
        <f t="shared" si="2"/>
        <v>0</v>
      </c>
      <c r="K8" s="18">
        <f t="shared" si="3"/>
        <v>0</v>
      </c>
      <c r="L8" s="19">
        <f>AD35</f>
        <v>0</v>
      </c>
      <c r="M8" s="20">
        <f>AD38</f>
        <v>0</v>
      </c>
      <c r="AA8" s="4" t="s">
        <v>69</v>
      </c>
      <c r="AB8" s="45" t="s">
        <v>363</v>
      </c>
      <c r="AC8" s="45" t="s">
        <v>366</v>
      </c>
      <c r="AD8" s="11">
        <f ca="1" t="shared" si="4"/>
        <v>665</v>
      </c>
      <c r="AF8" s="42" t="str">
        <f>+'水洗化人口等'!B8</f>
        <v>20201</v>
      </c>
      <c r="AG8" s="11">
        <v>8</v>
      </c>
      <c r="AI8" s="42" t="s">
        <v>367</v>
      </c>
      <c r="AJ8" s="3" t="s">
        <v>51</v>
      </c>
    </row>
    <row r="9" spans="2:36" ht="16.5" customHeight="1">
      <c r="B9" s="170"/>
      <c r="C9" s="8" t="s">
        <v>368</v>
      </c>
      <c r="D9" s="22">
        <f>SUM(D7:D8)</f>
        <v>233338</v>
      </c>
      <c r="F9" s="164"/>
      <c r="G9" s="7" t="s">
        <v>1</v>
      </c>
      <c r="H9" s="17">
        <f t="shared" si="0"/>
        <v>0</v>
      </c>
      <c r="I9" s="17">
        <f t="shared" si="1"/>
        <v>0</v>
      </c>
      <c r="J9" s="17">
        <f t="shared" si="2"/>
        <v>0</v>
      </c>
      <c r="K9" s="18">
        <f t="shared" si="3"/>
        <v>0</v>
      </c>
      <c r="L9" s="19">
        <f>AD36</f>
        <v>0</v>
      </c>
      <c r="M9" s="20">
        <f>AD39</f>
        <v>0</v>
      </c>
      <c r="AA9" s="4" t="s">
        <v>369</v>
      </c>
      <c r="AB9" s="45" t="s">
        <v>363</v>
      </c>
      <c r="AC9" s="45" t="s">
        <v>370</v>
      </c>
      <c r="AD9" s="11">
        <f ca="1" t="shared" si="4"/>
        <v>1578983</v>
      </c>
      <c r="AF9" s="42" t="str">
        <f>+'水洗化人口等'!B9</f>
        <v>20202</v>
      </c>
      <c r="AG9" s="11">
        <v>9</v>
      </c>
      <c r="AI9" s="42" t="s">
        <v>371</v>
      </c>
      <c r="AJ9" s="3" t="s">
        <v>50</v>
      </c>
    </row>
    <row r="10" spans="2:36" ht="16.5" customHeight="1">
      <c r="B10" s="171" t="s">
        <v>372</v>
      </c>
      <c r="C10" s="124" t="s">
        <v>369</v>
      </c>
      <c r="D10" s="21">
        <f>AD9</f>
        <v>1578983</v>
      </c>
      <c r="F10" s="164"/>
      <c r="G10" s="7" t="s">
        <v>275</v>
      </c>
      <c r="H10" s="17">
        <f t="shared" si="0"/>
        <v>24410</v>
      </c>
      <c r="I10" s="17">
        <f t="shared" si="1"/>
        <v>5690</v>
      </c>
      <c r="J10" s="17">
        <f t="shared" si="2"/>
        <v>30100</v>
      </c>
      <c r="K10" s="18">
        <f t="shared" si="3"/>
        <v>0.07499912791711724</v>
      </c>
      <c r="L10" s="23" t="s">
        <v>373</v>
      </c>
      <c r="M10" s="24" t="s">
        <v>373</v>
      </c>
      <c r="AA10" s="4" t="s">
        <v>374</v>
      </c>
      <c r="AB10" s="45" t="s">
        <v>363</v>
      </c>
      <c r="AC10" s="45" t="s">
        <v>375</v>
      </c>
      <c r="AD10" s="11">
        <f ca="1" t="shared" si="4"/>
        <v>6054</v>
      </c>
      <c r="AF10" s="42" t="str">
        <f>+'水洗化人口等'!B10</f>
        <v>20203</v>
      </c>
      <c r="AG10" s="11">
        <v>10</v>
      </c>
      <c r="AI10" s="42" t="s">
        <v>376</v>
      </c>
      <c r="AJ10" s="3" t="s">
        <v>49</v>
      </c>
    </row>
    <row r="11" spans="2:36" ht="16.5" customHeight="1">
      <c r="B11" s="172"/>
      <c r="C11" s="7" t="s">
        <v>374</v>
      </c>
      <c r="D11" s="21">
        <f>AD10</f>
        <v>6054</v>
      </c>
      <c r="F11" s="164"/>
      <c r="G11" s="7" t="s">
        <v>277</v>
      </c>
      <c r="H11" s="17">
        <f t="shared" si="0"/>
        <v>100</v>
      </c>
      <c r="I11" s="17">
        <f t="shared" si="1"/>
        <v>0</v>
      </c>
      <c r="J11" s="17">
        <f t="shared" si="2"/>
        <v>100</v>
      </c>
      <c r="K11" s="18">
        <f t="shared" si="3"/>
        <v>0.0002491665379306221</v>
      </c>
      <c r="L11" s="23" t="s">
        <v>373</v>
      </c>
      <c r="M11" s="24" t="s">
        <v>373</v>
      </c>
      <c r="AA11" s="4" t="s">
        <v>377</v>
      </c>
      <c r="AB11" s="45" t="s">
        <v>363</v>
      </c>
      <c r="AC11" s="45" t="s">
        <v>378</v>
      </c>
      <c r="AD11" s="11">
        <f ca="1" t="shared" si="4"/>
        <v>334796</v>
      </c>
      <c r="AF11" s="42" t="str">
        <f>+'水洗化人口等'!B11</f>
        <v>20204</v>
      </c>
      <c r="AG11" s="11">
        <v>11</v>
      </c>
      <c r="AI11" s="42" t="s">
        <v>379</v>
      </c>
      <c r="AJ11" s="3" t="s">
        <v>48</v>
      </c>
    </row>
    <row r="12" spans="2:36" ht="16.5" customHeight="1">
      <c r="B12" s="172"/>
      <c r="C12" s="7" t="s">
        <v>377</v>
      </c>
      <c r="D12" s="21">
        <f>AD11</f>
        <v>334796</v>
      </c>
      <c r="F12" s="164"/>
      <c r="G12" s="7" t="s">
        <v>279</v>
      </c>
      <c r="H12" s="17">
        <f t="shared" si="0"/>
        <v>0</v>
      </c>
      <c r="I12" s="17">
        <f t="shared" si="1"/>
        <v>0</v>
      </c>
      <c r="J12" s="17">
        <f t="shared" si="2"/>
        <v>0</v>
      </c>
      <c r="K12" s="18">
        <f t="shared" si="3"/>
        <v>0</v>
      </c>
      <c r="L12" s="23" t="s">
        <v>373</v>
      </c>
      <c r="M12" s="24" t="s">
        <v>373</v>
      </c>
      <c r="AA12" s="4" t="s">
        <v>380</v>
      </c>
      <c r="AB12" s="45" t="s">
        <v>363</v>
      </c>
      <c r="AC12" s="45" t="s">
        <v>381</v>
      </c>
      <c r="AD12" s="11">
        <f ca="1" t="shared" si="4"/>
        <v>225350</v>
      </c>
      <c r="AF12" s="42" t="str">
        <f>+'水洗化人口等'!B12</f>
        <v>20205</v>
      </c>
      <c r="AG12" s="11">
        <v>12</v>
      </c>
      <c r="AI12" s="42" t="s">
        <v>382</v>
      </c>
      <c r="AJ12" s="3" t="s">
        <v>47</v>
      </c>
    </row>
    <row r="13" spans="2:36" ht="16.5" customHeight="1">
      <c r="B13" s="173"/>
      <c r="C13" s="8" t="s">
        <v>368</v>
      </c>
      <c r="D13" s="22">
        <f>SUM(D10:D12)</f>
        <v>1919833</v>
      </c>
      <c r="F13" s="165"/>
      <c r="G13" s="7" t="s">
        <v>368</v>
      </c>
      <c r="H13" s="17">
        <f>SUM(H7:H12)</f>
        <v>256124</v>
      </c>
      <c r="I13" s="17">
        <f>SUM(I7:I12)</f>
        <v>145214</v>
      </c>
      <c r="J13" s="17">
        <f>SUM(J7:J12)</f>
        <v>401338</v>
      </c>
      <c r="K13" s="18">
        <v>1</v>
      </c>
      <c r="L13" s="23" t="s">
        <v>373</v>
      </c>
      <c r="M13" s="24" t="s">
        <v>373</v>
      </c>
      <c r="AA13" s="4" t="s">
        <v>60</v>
      </c>
      <c r="AB13" s="45" t="s">
        <v>363</v>
      </c>
      <c r="AC13" s="45" t="s">
        <v>383</v>
      </c>
      <c r="AD13" s="11">
        <f ca="1" t="shared" si="4"/>
        <v>34703</v>
      </c>
      <c r="AF13" s="42" t="str">
        <f>+'水洗化人口等'!B13</f>
        <v>20206</v>
      </c>
      <c r="AG13" s="11">
        <v>13</v>
      </c>
      <c r="AI13" s="42" t="s">
        <v>384</v>
      </c>
      <c r="AJ13" s="3" t="s">
        <v>46</v>
      </c>
    </row>
    <row r="14" spans="2:36" ht="16.5" customHeight="1" thickBot="1">
      <c r="B14" s="161" t="s">
        <v>385</v>
      </c>
      <c r="C14" s="162"/>
      <c r="D14" s="25">
        <f>SUM(D9,D13)</f>
        <v>2153171</v>
      </c>
      <c r="F14" s="166" t="s">
        <v>386</v>
      </c>
      <c r="G14" s="167"/>
      <c r="H14" s="17">
        <f>AD20</f>
        <v>396</v>
      </c>
      <c r="I14" s="17">
        <f>AD30</f>
        <v>0</v>
      </c>
      <c r="J14" s="17">
        <f>SUM(H14:I14)</f>
        <v>396</v>
      </c>
      <c r="K14" s="26" t="s">
        <v>373</v>
      </c>
      <c r="L14" s="23" t="s">
        <v>373</v>
      </c>
      <c r="M14" s="24" t="s">
        <v>373</v>
      </c>
      <c r="AA14" s="4" t="s">
        <v>259</v>
      </c>
      <c r="AB14" s="45" t="s">
        <v>387</v>
      </c>
      <c r="AC14" s="45" t="s">
        <v>381</v>
      </c>
      <c r="AD14" s="11">
        <f ca="1" t="shared" si="4"/>
        <v>231614</v>
      </c>
      <c r="AF14" s="42" t="str">
        <f>+'水洗化人口等'!B14</f>
        <v>20207</v>
      </c>
      <c r="AG14" s="11">
        <v>14</v>
      </c>
      <c r="AI14" s="42" t="s">
        <v>388</v>
      </c>
      <c r="AJ14" s="3" t="s">
        <v>45</v>
      </c>
    </row>
    <row r="15" spans="2:36" ht="16.5" customHeight="1" thickBot="1">
      <c r="B15" s="161" t="s">
        <v>60</v>
      </c>
      <c r="C15" s="162"/>
      <c r="D15" s="25">
        <f>AD13</f>
        <v>34703</v>
      </c>
      <c r="F15" s="161" t="s">
        <v>54</v>
      </c>
      <c r="G15" s="162"/>
      <c r="H15" s="27">
        <f>SUM(H13:H14)</f>
        <v>256520</v>
      </c>
      <c r="I15" s="27">
        <f>SUM(I13:I14)</f>
        <v>145214</v>
      </c>
      <c r="J15" s="27">
        <f>SUM(J13:J14)</f>
        <v>401734</v>
      </c>
      <c r="K15" s="28" t="s">
        <v>373</v>
      </c>
      <c r="L15" s="29">
        <f>SUM(L7:L9)</f>
        <v>8933</v>
      </c>
      <c r="M15" s="30">
        <f>SUM(M7:M9)</f>
        <v>1352.4</v>
      </c>
      <c r="AA15" s="4" t="s">
        <v>261</v>
      </c>
      <c r="AB15" s="45" t="s">
        <v>387</v>
      </c>
      <c r="AC15" s="45" t="s">
        <v>389</v>
      </c>
      <c r="AD15" s="11">
        <f ca="1" t="shared" si="4"/>
        <v>0</v>
      </c>
      <c r="AF15" s="42" t="str">
        <f>+'水洗化人口等'!B15</f>
        <v>20208</v>
      </c>
      <c r="AG15" s="11">
        <v>15</v>
      </c>
      <c r="AI15" s="42" t="s">
        <v>390</v>
      </c>
      <c r="AJ15" s="3" t="s">
        <v>44</v>
      </c>
    </row>
    <row r="16" spans="2:36" ht="16.5" customHeight="1" thickBot="1">
      <c r="B16" s="125" t="s">
        <v>391</v>
      </c>
      <c r="AA16" s="4" t="s">
        <v>1</v>
      </c>
      <c r="AB16" s="45" t="s">
        <v>387</v>
      </c>
      <c r="AC16" s="45" t="s">
        <v>383</v>
      </c>
      <c r="AD16" s="11">
        <f ca="1" t="shared" si="4"/>
        <v>0</v>
      </c>
      <c r="AF16" s="42" t="str">
        <f>+'水洗化人口等'!B16</f>
        <v>20209</v>
      </c>
      <c r="AG16" s="11">
        <v>16</v>
      </c>
      <c r="AI16" s="42" t="s">
        <v>392</v>
      </c>
      <c r="AJ16" s="3" t="s">
        <v>43</v>
      </c>
    </row>
    <row r="17" spans="3:36" ht="16.5" customHeight="1" thickBot="1">
      <c r="C17" s="31">
        <f>AD12</f>
        <v>225350</v>
      </c>
      <c r="D17" s="4" t="s">
        <v>393</v>
      </c>
      <c r="J17" s="14"/>
      <c r="AA17" s="4" t="s">
        <v>275</v>
      </c>
      <c r="AB17" s="45" t="s">
        <v>387</v>
      </c>
      <c r="AC17" s="45" t="s">
        <v>394</v>
      </c>
      <c r="AD17" s="11">
        <f ca="1" t="shared" si="4"/>
        <v>24410</v>
      </c>
      <c r="AF17" s="42" t="str">
        <f>+'水洗化人口等'!B17</f>
        <v>20210</v>
      </c>
      <c r="AG17" s="11">
        <v>17</v>
      </c>
      <c r="AI17" s="42" t="s">
        <v>395</v>
      </c>
      <c r="AJ17" s="3" t="s">
        <v>42</v>
      </c>
    </row>
    <row r="18" spans="6:36" ht="30" customHeight="1">
      <c r="F18" s="159" t="s">
        <v>396</v>
      </c>
      <c r="G18" s="160"/>
      <c r="H18" s="38" t="s">
        <v>353</v>
      </c>
      <c r="I18" s="38" t="s">
        <v>354</v>
      </c>
      <c r="J18" s="41" t="s">
        <v>355</v>
      </c>
      <c r="AA18" s="4" t="s">
        <v>277</v>
      </c>
      <c r="AB18" s="45" t="s">
        <v>387</v>
      </c>
      <c r="AC18" s="45" t="s">
        <v>397</v>
      </c>
      <c r="AD18" s="11">
        <f ca="1" t="shared" si="4"/>
        <v>100</v>
      </c>
      <c r="AF18" s="42" t="str">
        <f>+'水洗化人口等'!B18</f>
        <v>20211</v>
      </c>
      <c r="AG18" s="11">
        <v>18</v>
      </c>
      <c r="AI18" s="42" t="s">
        <v>398</v>
      </c>
      <c r="AJ18" s="3" t="s">
        <v>41</v>
      </c>
    </row>
    <row r="19" spans="3:36" ht="16.5" customHeight="1">
      <c r="C19" s="40" t="s">
        <v>399</v>
      </c>
      <c r="D19" s="10">
        <f>IF(D$14&gt;0,D13/D$14,0)</f>
        <v>0.8916305300415063</v>
      </c>
      <c r="F19" s="166" t="s">
        <v>400</v>
      </c>
      <c r="G19" s="167"/>
      <c r="H19" s="17">
        <f>AD21</f>
        <v>2539</v>
      </c>
      <c r="I19" s="17">
        <f>AD31</f>
        <v>1933</v>
      </c>
      <c r="J19" s="21">
        <f>SUM(H19:I19)</f>
        <v>4472</v>
      </c>
      <c r="AA19" s="4" t="s">
        <v>279</v>
      </c>
      <c r="AB19" s="45" t="s">
        <v>387</v>
      </c>
      <c r="AC19" s="45" t="s">
        <v>401</v>
      </c>
      <c r="AD19" s="11">
        <f ca="1" t="shared" si="4"/>
        <v>0</v>
      </c>
      <c r="AF19" s="42" t="str">
        <f>+'水洗化人口等'!B19</f>
        <v>20212</v>
      </c>
      <c r="AG19" s="11">
        <v>19</v>
      </c>
      <c r="AI19" s="42" t="s">
        <v>402</v>
      </c>
      <c r="AJ19" s="3" t="s">
        <v>40</v>
      </c>
    </row>
    <row r="20" spans="3:36" ht="16.5" customHeight="1">
      <c r="C20" s="40" t="s">
        <v>403</v>
      </c>
      <c r="D20" s="10">
        <f>IF(D$14&gt;0,D9/D$14,0)</f>
        <v>0.10836946995849378</v>
      </c>
      <c r="F20" s="166" t="s">
        <v>404</v>
      </c>
      <c r="G20" s="167"/>
      <c r="H20" s="17">
        <f>AD22</f>
        <v>49181</v>
      </c>
      <c r="I20" s="17">
        <f>AD32</f>
        <v>18273</v>
      </c>
      <c r="J20" s="21">
        <f>SUM(H20:I20)</f>
        <v>67454</v>
      </c>
      <c r="AA20" s="4" t="s">
        <v>386</v>
      </c>
      <c r="AB20" s="45" t="s">
        <v>387</v>
      </c>
      <c r="AC20" s="45" t="s">
        <v>405</v>
      </c>
      <c r="AD20" s="11">
        <f ca="1" t="shared" si="4"/>
        <v>396</v>
      </c>
      <c r="AF20" s="42" t="str">
        <f>+'水洗化人口等'!B20</f>
        <v>20213</v>
      </c>
      <c r="AG20" s="11">
        <v>20</v>
      </c>
      <c r="AI20" s="42" t="s">
        <v>406</v>
      </c>
      <c r="AJ20" s="3" t="s">
        <v>39</v>
      </c>
    </row>
    <row r="21" spans="3:36" ht="16.5" customHeight="1">
      <c r="C21" s="40" t="s">
        <v>407</v>
      </c>
      <c r="D21" s="10">
        <f>IF(D$14&gt;0,D10/D$14,0)</f>
        <v>0.7333291224895747</v>
      </c>
      <c r="F21" s="166" t="s">
        <v>408</v>
      </c>
      <c r="G21" s="167"/>
      <c r="H21" s="17">
        <f>AD23</f>
        <v>206477</v>
      </c>
      <c r="I21" s="17">
        <f>AD33</f>
        <v>126710</v>
      </c>
      <c r="J21" s="21">
        <f>SUM(H21:I21)</f>
        <v>333187</v>
      </c>
      <c r="AA21" s="4" t="s">
        <v>400</v>
      </c>
      <c r="AB21" s="45" t="s">
        <v>387</v>
      </c>
      <c r="AC21" s="45" t="s">
        <v>409</v>
      </c>
      <c r="AD21" s="11">
        <f ca="1" t="shared" si="4"/>
        <v>2539</v>
      </c>
      <c r="AF21" s="42" t="str">
        <f>+'水洗化人口等'!B21</f>
        <v>20214</v>
      </c>
      <c r="AG21" s="11">
        <v>21</v>
      </c>
      <c r="AI21" s="42" t="s">
        <v>410</v>
      </c>
      <c r="AJ21" s="3" t="s">
        <v>38</v>
      </c>
    </row>
    <row r="22" spans="3:36" ht="16.5" customHeight="1" thickBot="1">
      <c r="C22" s="40" t="s">
        <v>411</v>
      </c>
      <c r="D22" s="10">
        <f>IF(D$14&gt;0,D12/D$14,0)</f>
        <v>0.1554897404804356</v>
      </c>
      <c r="F22" s="161" t="s">
        <v>54</v>
      </c>
      <c r="G22" s="162"/>
      <c r="H22" s="27">
        <f>SUM(H19:H21)</f>
        <v>258197</v>
      </c>
      <c r="I22" s="27">
        <f>SUM(I19:I21)</f>
        <v>146916</v>
      </c>
      <c r="J22" s="32">
        <f>SUM(J19:J21)</f>
        <v>405113</v>
      </c>
      <c r="AA22" s="4" t="s">
        <v>404</v>
      </c>
      <c r="AB22" s="45" t="s">
        <v>387</v>
      </c>
      <c r="AC22" s="45" t="s">
        <v>412</v>
      </c>
      <c r="AD22" s="11">
        <f ca="1" t="shared" si="4"/>
        <v>49181</v>
      </c>
      <c r="AF22" s="42" t="str">
        <f>+'水洗化人口等'!B22</f>
        <v>20215</v>
      </c>
      <c r="AG22" s="11">
        <v>22</v>
      </c>
      <c r="AI22" s="42" t="s">
        <v>413</v>
      </c>
      <c r="AJ22" s="3" t="s">
        <v>37</v>
      </c>
    </row>
    <row r="23" spans="3:36" ht="16.5" customHeight="1">
      <c r="C23" s="40" t="s">
        <v>414</v>
      </c>
      <c r="D23" s="10">
        <f>IF(D$14&gt;0,C17/D$14,0)</f>
        <v>0.10465959275877298</v>
      </c>
      <c r="F23" s="9"/>
      <c r="J23" s="33"/>
      <c r="AA23" s="4" t="s">
        <v>408</v>
      </c>
      <c r="AB23" s="45" t="s">
        <v>387</v>
      </c>
      <c r="AC23" s="45" t="s">
        <v>415</v>
      </c>
      <c r="AD23" s="11">
        <f ca="1" t="shared" si="4"/>
        <v>206477</v>
      </c>
      <c r="AF23" s="42" t="str">
        <f>+'水洗化人口等'!B23</f>
        <v>20217</v>
      </c>
      <c r="AG23" s="11">
        <v>23</v>
      </c>
      <c r="AI23" s="42" t="s">
        <v>416</v>
      </c>
      <c r="AJ23" s="3" t="s">
        <v>36</v>
      </c>
    </row>
    <row r="24" spans="3:36" ht="16.5" customHeight="1" thickBot="1">
      <c r="C24" s="40" t="s">
        <v>417</v>
      </c>
      <c r="D24" s="10">
        <f>IF(D$9&gt;0,D7/D$9,0)</f>
        <v>0.9971500569988601</v>
      </c>
      <c r="J24" s="34" t="s">
        <v>418</v>
      </c>
      <c r="AA24" s="4" t="s">
        <v>259</v>
      </c>
      <c r="AB24" s="45" t="s">
        <v>387</v>
      </c>
      <c r="AC24" s="45" t="s">
        <v>419</v>
      </c>
      <c r="AD24" s="11">
        <f ca="1" t="shared" si="4"/>
        <v>139524</v>
      </c>
      <c r="AF24" s="42" t="str">
        <f>+'水洗化人口等'!B24</f>
        <v>20218</v>
      </c>
      <c r="AG24" s="11">
        <v>24</v>
      </c>
      <c r="AI24" s="42" t="s">
        <v>420</v>
      </c>
      <c r="AJ24" s="3" t="s">
        <v>35</v>
      </c>
    </row>
    <row r="25" spans="3:36" ht="16.5" customHeight="1">
      <c r="C25" s="40" t="s">
        <v>421</v>
      </c>
      <c r="D25" s="10">
        <f>IF(D$9&gt;0,D8/D$9,0)</f>
        <v>0.002849943001139977</v>
      </c>
      <c r="F25" s="184" t="s">
        <v>6</v>
      </c>
      <c r="G25" s="185"/>
      <c r="H25" s="185"/>
      <c r="I25" s="174" t="s">
        <v>422</v>
      </c>
      <c r="J25" s="176" t="s">
        <v>423</v>
      </c>
      <c r="AA25" s="4" t="s">
        <v>261</v>
      </c>
      <c r="AB25" s="45" t="s">
        <v>387</v>
      </c>
      <c r="AC25" s="45" t="s">
        <v>424</v>
      </c>
      <c r="AD25" s="11">
        <f ca="1" t="shared" si="4"/>
        <v>0</v>
      </c>
      <c r="AF25" s="42" t="str">
        <f>+'水洗化人口等'!B25</f>
        <v>20219</v>
      </c>
      <c r="AG25" s="11">
        <v>25</v>
      </c>
      <c r="AI25" s="42" t="s">
        <v>425</v>
      </c>
      <c r="AJ25" s="3" t="s">
        <v>34</v>
      </c>
    </row>
    <row r="26" spans="6:36" ht="16.5" customHeight="1">
      <c r="F26" s="186"/>
      <c r="G26" s="187"/>
      <c r="H26" s="187"/>
      <c r="I26" s="175"/>
      <c r="J26" s="177"/>
      <c r="AA26" s="4" t="s">
        <v>1</v>
      </c>
      <c r="AB26" s="45" t="s">
        <v>387</v>
      </c>
      <c r="AC26" s="45" t="s">
        <v>426</v>
      </c>
      <c r="AD26" s="11">
        <f ca="1" t="shared" si="4"/>
        <v>0</v>
      </c>
      <c r="AF26" s="42" t="str">
        <f>+'水洗化人口等'!B26</f>
        <v>20220</v>
      </c>
      <c r="AG26" s="11">
        <v>26</v>
      </c>
      <c r="AI26" s="42" t="s">
        <v>427</v>
      </c>
      <c r="AJ26" s="3" t="s">
        <v>33</v>
      </c>
    </row>
    <row r="27" spans="6:36" ht="16.5" customHeight="1">
      <c r="F27" s="178" t="s">
        <v>264</v>
      </c>
      <c r="G27" s="179"/>
      <c r="H27" s="180"/>
      <c r="I27" s="19">
        <f aca="true" t="shared" si="5" ref="I27:I35">AD40</f>
        <v>7265</v>
      </c>
      <c r="J27" s="35">
        <f>AD49</f>
        <v>614</v>
      </c>
      <c r="AA27" s="4" t="s">
        <v>275</v>
      </c>
      <c r="AB27" s="45" t="s">
        <v>387</v>
      </c>
      <c r="AC27" s="45" t="s">
        <v>428</v>
      </c>
      <c r="AD27" s="11">
        <f ca="1" t="shared" si="4"/>
        <v>5690</v>
      </c>
      <c r="AF27" s="42" t="str">
        <f>+'水洗化人口等'!B27</f>
        <v>20303</v>
      </c>
      <c r="AG27" s="11">
        <v>27</v>
      </c>
      <c r="AI27" s="42" t="s">
        <v>429</v>
      </c>
      <c r="AJ27" s="3" t="s">
        <v>32</v>
      </c>
    </row>
    <row r="28" spans="6:36" ht="16.5" customHeight="1">
      <c r="F28" s="181" t="s">
        <v>430</v>
      </c>
      <c r="G28" s="182"/>
      <c r="H28" s="183"/>
      <c r="I28" s="19">
        <f t="shared" si="5"/>
        <v>1435</v>
      </c>
      <c r="J28" s="35">
        <f>AD50</f>
        <v>304</v>
      </c>
      <c r="AA28" s="4" t="s">
        <v>277</v>
      </c>
      <c r="AB28" s="45" t="s">
        <v>387</v>
      </c>
      <c r="AC28" s="45" t="s">
        <v>431</v>
      </c>
      <c r="AD28" s="11">
        <f ca="1" t="shared" si="4"/>
        <v>0</v>
      </c>
      <c r="AF28" s="42" t="str">
        <f>+'水洗化人口等'!B28</f>
        <v>20304</v>
      </c>
      <c r="AG28" s="11">
        <v>28</v>
      </c>
      <c r="AI28" s="42" t="s">
        <v>432</v>
      </c>
      <c r="AJ28" s="3" t="s">
        <v>31</v>
      </c>
    </row>
    <row r="29" spans="6:36" ht="16.5" customHeight="1">
      <c r="F29" s="178" t="s">
        <v>0</v>
      </c>
      <c r="G29" s="179"/>
      <c r="H29" s="180"/>
      <c r="I29" s="19">
        <f t="shared" si="5"/>
        <v>2285</v>
      </c>
      <c r="J29" s="35">
        <f>AD51</f>
        <v>178</v>
      </c>
      <c r="AA29" s="4" t="s">
        <v>279</v>
      </c>
      <c r="AB29" s="45" t="s">
        <v>387</v>
      </c>
      <c r="AC29" s="45" t="s">
        <v>433</v>
      </c>
      <c r="AD29" s="11">
        <f ca="1" t="shared" si="4"/>
        <v>0</v>
      </c>
      <c r="AF29" s="42" t="str">
        <f>+'水洗化人口等'!B29</f>
        <v>20305</v>
      </c>
      <c r="AG29" s="11">
        <v>29</v>
      </c>
      <c r="AI29" s="42" t="s">
        <v>434</v>
      </c>
      <c r="AJ29" s="3" t="s">
        <v>30</v>
      </c>
    </row>
    <row r="30" spans="6:36" ht="16.5" customHeight="1">
      <c r="F30" s="178" t="s">
        <v>261</v>
      </c>
      <c r="G30" s="179"/>
      <c r="H30" s="180"/>
      <c r="I30" s="19">
        <f t="shared" si="5"/>
        <v>1722</v>
      </c>
      <c r="J30" s="35">
        <f>AD52</f>
        <v>0</v>
      </c>
      <c r="AA30" s="4" t="s">
        <v>386</v>
      </c>
      <c r="AB30" s="45" t="s">
        <v>387</v>
      </c>
      <c r="AC30" s="45" t="s">
        <v>435</v>
      </c>
      <c r="AD30" s="11">
        <f ca="1" t="shared" si="4"/>
        <v>0</v>
      </c>
      <c r="AF30" s="42" t="str">
        <f>+'水洗化人口等'!B30</f>
        <v>20306</v>
      </c>
      <c r="AG30" s="11">
        <v>30</v>
      </c>
      <c r="AI30" s="42" t="s">
        <v>436</v>
      </c>
      <c r="AJ30" s="3" t="s">
        <v>29</v>
      </c>
    </row>
    <row r="31" spans="6:36" ht="16.5" customHeight="1">
      <c r="F31" s="178" t="s">
        <v>1</v>
      </c>
      <c r="G31" s="179"/>
      <c r="H31" s="180"/>
      <c r="I31" s="19">
        <f t="shared" si="5"/>
        <v>0</v>
      </c>
      <c r="J31" s="35">
        <f>AD53</f>
        <v>0</v>
      </c>
      <c r="AA31" s="4" t="s">
        <v>400</v>
      </c>
      <c r="AB31" s="45" t="s">
        <v>387</v>
      </c>
      <c r="AC31" s="45" t="s">
        <v>364</v>
      </c>
      <c r="AD31" s="11">
        <f ca="1" t="shared" si="4"/>
        <v>1933</v>
      </c>
      <c r="AF31" s="42" t="str">
        <f>+'水洗化人口等'!B31</f>
        <v>20307</v>
      </c>
      <c r="AG31" s="11">
        <v>31</v>
      </c>
      <c r="AI31" s="42" t="s">
        <v>437</v>
      </c>
      <c r="AJ31" s="3" t="s">
        <v>28</v>
      </c>
    </row>
    <row r="32" spans="6:36" ht="16.5" customHeight="1">
      <c r="F32" s="178" t="s">
        <v>2</v>
      </c>
      <c r="G32" s="179"/>
      <c r="H32" s="180"/>
      <c r="I32" s="19">
        <f t="shared" si="5"/>
        <v>1506</v>
      </c>
      <c r="J32" s="24" t="s">
        <v>373</v>
      </c>
      <c r="AA32" s="4" t="s">
        <v>404</v>
      </c>
      <c r="AB32" s="45" t="s">
        <v>387</v>
      </c>
      <c r="AC32" s="45" t="s">
        <v>438</v>
      </c>
      <c r="AD32" s="11">
        <f ca="1" t="shared" si="4"/>
        <v>18273</v>
      </c>
      <c r="AF32" s="42" t="str">
        <f>+'水洗化人口等'!B32</f>
        <v>20309</v>
      </c>
      <c r="AG32" s="11">
        <v>32</v>
      </c>
      <c r="AI32" s="42" t="s">
        <v>439</v>
      </c>
      <c r="AJ32" s="3" t="s">
        <v>27</v>
      </c>
    </row>
    <row r="33" spans="6:36" ht="16.5" customHeight="1">
      <c r="F33" s="178" t="s">
        <v>3</v>
      </c>
      <c r="G33" s="179"/>
      <c r="H33" s="180"/>
      <c r="I33" s="19">
        <f t="shared" si="5"/>
        <v>957</v>
      </c>
      <c r="J33" s="24" t="s">
        <v>373</v>
      </c>
      <c r="AA33" s="4" t="s">
        <v>408</v>
      </c>
      <c r="AB33" s="45" t="s">
        <v>387</v>
      </c>
      <c r="AC33" s="45" t="s">
        <v>375</v>
      </c>
      <c r="AD33" s="11">
        <f ca="1" t="shared" si="4"/>
        <v>126710</v>
      </c>
      <c r="AF33" s="42" t="str">
        <f>+'水洗化人口等'!B33</f>
        <v>20321</v>
      </c>
      <c r="AG33" s="11">
        <v>33</v>
      </c>
      <c r="AI33" s="42" t="s">
        <v>440</v>
      </c>
      <c r="AJ33" s="3" t="s">
        <v>26</v>
      </c>
    </row>
    <row r="34" spans="6:36" ht="16.5" customHeight="1">
      <c r="F34" s="178" t="s">
        <v>4</v>
      </c>
      <c r="G34" s="179"/>
      <c r="H34" s="180"/>
      <c r="I34" s="19">
        <f t="shared" si="5"/>
        <v>7</v>
      </c>
      <c r="J34" s="24" t="s">
        <v>373</v>
      </c>
      <c r="AA34" s="4" t="s">
        <v>259</v>
      </c>
      <c r="AB34" s="45" t="s">
        <v>387</v>
      </c>
      <c r="AC34" s="45" t="s">
        <v>441</v>
      </c>
      <c r="AD34" s="45">
        <f ca="1" t="shared" si="4"/>
        <v>8933</v>
      </c>
      <c r="AF34" s="42" t="str">
        <f>+'水洗化人口等'!B34</f>
        <v>20323</v>
      </c>
      <c r="AG34" s="11">
        <v>34</v>
      </c>
      <c r="AI34" s="42" t="s">
        <v>442</v>
      </c>
      <c r="AJ34" s="3" t="s">
        <v>25</v>
      </c>
    </row>
    <row r="35" spans="6:36" ht="16.5" customHeight="1">
      <c r="F35" s="178" t="s">
        <v>5</v>
      </c>
      <c r="G35" s="179"/>
      <c r="H35" s="180"/>
      <c r="I35" s="19">
        <f t="shared" si="5"/>
        <v>1538</v>
      </c>
      <c r="J35" s="24" t="s">
        <v>373</v>
      </c>
      <c r="AA35" s="4" t="s">
        <v>261</v>
      </c>
      <c r="AB35" s="45" t="s">
        <v>387</v>
      </c>
      <c r="AC35" s="45" t="s">
        <v>443</v>
      </c>
      <c r="AD35" s="45">
        <f ca="1" t="shared" si="4"/>
        <v>0</v>
      </c>
      <c r="AF35" s="42" t="str">
        <f>+'水洗化人口等'!B35</f>
        <v>20324</v>
      </c>
      <c r="AG35" s="11">
        <v>35</v>
      </c>
      <c r="AI35" s="42" t="s">
        <v>444</v>
      </c>
      <c r="AJ35" s="3" t="s">
        <v>24</v>
      </c>
    </row>
    <row r="36" spans="6:36" ht="16.5" customHeight="1" thickBot="1">
      <c r="F36" s="188" t="s">
        <v>54</v>
      </c>
      <c r="G36" s="189"/>
      <c r="H36" s="190"/>
      <c r="I36" s="36">
        <f>SUM(I27:I35)</f>
        <v>16715</v>
      </c>
      <c r="J36" s="37">
        <f>SUM(J27:J31)</f>
        <v>1096</v>
      </c>
      <c r="AA36" s="4" t="s">
        <v>1</v>
      </c>
      <c r="AB36" s="45" t="s">
        <v>387</v>
      </c>
      <c r="AC36" s="45" t="s">
        <v>445</v>
      </c>
      <c r="AD36" s="45">
        <f ca="1" t="shared" si="4"/>
        <v>0</v>
      </c>
      <c r="AF36" s="42" t="str">
        <f>+'水洗化人口等'!B36</f>
        <v>20349</v>
      </c>
      <c r="AG36" s="11">
        <v>36</v>
      </c>
      <c r="AI36" s="42" t="s">
        <v>446</v>
      </c>
      <c r="AJ36" s="3" t="s">
        <v>23</v>
      </c>
    </row>
    <row r="37" spans="27:36" ht="13.5" hidden="1">
      <c r="AA37" s="4" t="s">
        <v>259</v>
      </c>
      <c r="AB37" s="45" t="s">
        <v>387</v>
      </c>
      <c r="AC37" s="45" t="s">
        <v>447</v>
      </c>
      <c r="AD37" s="45">
        <f ca="1" t="shared" si="4"/>
        <v>1352.4</v>
      </c>
      <c r="AF37" s="42" t="str">
        <f>+'水洗化人口等'!B37</f>
        <v>20350</v>
      </c>
      <c r="AG37" s="11">
        <v>37</v>
      </c>
      <c r="AI37" s="42" t="s">
        <v>448</v>
      </c>
      <c r="AJ37" s="3" t="s">
        <v>22</v>
      </c>
    </row>
    <row r="38" spans="27:36" ht="13.5" hidden="1">
      <c r="AA38" s="4" t="s">
        <v>261</v>
      </c>
      <c r="AB38" s="45" t="s">
        <v>387</v>
      </c>
      <c r="AC38" s="45" t="s">
        <v>449</v>
      </c>
      <c r="AD38" s="45">
        <f ca="1" t="shared" si="4"/>
        <v>0</v>
      </c>
      <c r="AF38" s="42" t="str">
        <f>+'水洗化人口等'!B38</f>
        <v>20361</v>
      </c>
      <c r="AG38" s="11">
        <v>38</v>
      </c>
      <c r="AI38" s="42" t="s">
        <v>450</v>
      </c>
      <c r="AJ38" s="3" t="s">
        <v>21</v>
      </c>
    </row>
    <row r="39" spans="27:36" ht="13.5" hidden="1">
      <c r="AA39" s="4" t="s">
        <v>1</v>
      </c>
      <c r="AB39" s="45" t="s">
        <v>387</v>
      </c>
      <c r="AC39" s="45" t="s">
        <v>451</v>
      </c>
      <c r="AD39" s="45">
        <f ca="1" t="shared" si="4"/>
        <v>0</v>
      </c>
      <c r="AF39" s="42" t="str">
        <f>+'水洗化人口等'!B39</f>
        <v>20362</v>
      </c>
      <c r="AG39" s="11">
        <v>39</v>
      </c>
      <c r="AI39" s="42" t="s">
        <v>452</v>
      </c>
      <c r="AJ39" s="3" t="s">
        <v>20</v>
      </c>
    </row>
    <row r="40" spans="27:36" ht="13.5" hidden="1">
      <c r="AA40" s="4" t="s">
        <v>264</v>
      </c>
      <c r="AB40" s="45" t="s">
        <v>387</v>
      </c>
      <c r="AC40" s="45" t="s">
        <v>453</v>
      </c>
      <c r="AD40" s="45">
        <f ca="1" t="shared" si="4"/>
        <v>7265</v>
      </c>
      <c r="AF40" s="42" t="str">
        <f>+'水洗化人口等'!B40</f>
        <v>20363</v>
      </c>
      <c r="AG40" s="11">
        <v>40</v>
      </c>
      <c r="AI40" s="42" t="s">
        <v>454</v>
      </c>
      <c r="AJ40" s="3" t="s">
        <v>19</v>
      </c>
    </row>
    <row r="41" spans="27:36" ht="13.5" hidden="1">
      <c r="AA41" s="4" t="s">
        <v>430</v>
      </c>
      <c r="AB41" s="45" t="s">
        <v>387</v>
      </c>
      <c r="AC41" s="45" t="s">
        <v>455</v>
      </c>
      <c r="AD41" s="45">
        <f ca="1" t="shared" si="4"/>
        <v>1435</v>
      </c>
      <c r="AF41" s="42" t="str">
        <f>+'水洗化人口等'!B41</f>
        <v>20382</v>
      </c>
      <c r="AG41" s="11">
        <v>41</v>
      </c>
      <c r="AI41" s="42" t="s">
        <v>456</v>
      </c>
      <c r="AJ41" s="3" t="s">
        <v>18</v>
      </c>
    </row>
    <row r="42" spans="27:36" ht="13.5" hidden="1">
      <c r="AA42" s="4" t="s">
        <v>0</v>
      </c>
      <c r="AB42" s="45" t="s">
        <v>387</v>
      </c>
      <c r="AC42" s="45" t="s">
        <v>457</v>
      </c>
      <c r="AD42" s="45">
        <f ca="1" t="shared" si="4"/>
        <v>2285</v>
      </c>
      <c r="AF42" s="42" t="str">
        <f>+'水洗化人口等'!B42</f>
        <v>20383</v>
      </c>
      <c r="AG42" s="11">
        <v>42</v>
      </c>
      <c r="AI42" s="42" t="s">
        <v>458</v>
      </c>
      <c r="AJ42" s="3" t="s">
        <v>17</v>
      </c>
    </row>
    <row r="43" spans="27:36" ht="13.5" hidden="1">
      <c r="AA43" s="4" t="s">
        <v>261</v>
      </c>
      <c r="AB43" s="45" t="s">
        <v>387</v>
      </c>
      <c r="AC43" s="45" t="s">
        <v>459</v>
      </c>
      <c r="AD43" s="45">
        <f ca="1" t="shared" si="4"/>
        <v>1722</v>
      </c>
      <c r="AF43" s="42" t="str">
        <f>+'水洗化人口等'!B43</f>
        <v>20384</v>
      </c>
      <c r="AG43" s="11">
        <v>43</v>
      </c>
      <c r="AI43" s="42" t="s">
        <v>460</v>
      </c>
      <c r="AJ43" s="3" t="s">
        <v>16</v>
      </c>
    </row>
    <row r="44" spans="27:36" ht="13.5" hidden="1">
      <c r="AA44" s="4" t="s">
        <v>1</v>
      </c>
      <c r="AB44" s="45" t="s">
        <v>387</v>
      </c>
      <c r="AC44" s="45" t="s">
        <v>461</v>
      </c>
      <c r="AD44" s="45">
        <f ca="1" t="shared" si="4"/>
        <v>0</v>
      </c>
      <c r="AF44" s="42" t="str">
        <f>+'水洗化人口等'!B44</f>
        <v>20385</v>
      </c>
      <c r="AG44" s="11">
        <v>44</v>
      </c>
      <c r="AI44" s="42" t="s">
        <v>462</v>
      </c>
      <c r="AJ44" s="3" t="s">
        <v>15</v>
      </c>
    </row>
    <row r="45" spans="27:36" ht="13.5" hidden="1">
      <c r="AA45" s="4" t="s">
        <v>2</v>
      </c>
      <c r="AB45" s="45" t="s">
        <v>387</v>
      </c>
      <c r="AC45" s="45" t="s">
        <v>463</v>
      </c>
      <c r="AD45" s="45">
        <f ca="1" t="shared" si="4"/>
        <v>1506</v>
      </c>
      <c r="AF45" s="42" t="str">
        <f>+'水洗化人口等'!B45</f>
        <v>20386</v>
      </c>
      <c r="AG45" s="11">
        <v>45</v>
      </c>
      <c r="AI45" s="42" t="s">
        <v>464</v>
      </c>
      <c r="AJ45" s="3" t="s">
        <v>14</v>
      </c>
    </row>
    <row r="46" spans="27:36" ht="13.5" hidden="1">
      <c r="AA46" s="4" t="s">
        <v>3</v>
      </c>
      <c r="AB46" s="45" t="s">
        <v>387</v>
      </c>
      <c r="AC46" s="45" t="s">
        <v>465</v>
      </c>
      <c r="AD46" s="45">
        <f ca="1" t="shared" si="4"/>
        <v>957</v>
      </c>
      <c r="AF46" s="42" t="str">
        <f>+'水洗化人口等'!B46</f>
        <v>20388</v>
      </c>
      <c r="AG46" s="11">
        <v>46</v>
      </c>
      <c r="AI46" s="42" t="s">
        <v>466</v>
      </c>
      <c r="AJ46" s="3" t="s">
        <v>13</v>
      </c>
    </row>
    <row r="47" spans="27:36" ht="13.5" hidden="1">
      <c r="AA47" s="4" t="s">
        <v>4</v>
      </c>
      <c r="AB47" s="45" t="s">
        <v>387</v>
      </c>
      <c r="AC47" s="45" t="s">
        <v>467</v>
      </c>
      <c r="AD47" s="45">
        <f ca="1" t="shared" si="4"/>
        <v>7</v>
      </c>
      <c r="AF47" s="42" t="str">
        <f>+'水洗化人口等'!B47</f>
        <v>20402</v>
      </c>
      <c r="AG47" s="11">
        <v>47</v>
      </c>
      <c r="AI47" s="42" t="s">
        <v>468</v>
      </c>
      <c r="AJ47" s="3" t="s">
        <v>12</v>
      </c>
    </row>
    <row r="48" spans="27:36" ht="13.5" hidden="1">
      <c r="AA48" s="4" t="s">
        <v>5</v>
      </c>
      <c r="AB48" s="45" t="s">
        <v>387</v>
      </c>
      <c r="AC48" s="45" t="s">
        <v>469</v>
      </c>
      <c r="AD48" s="45">
        <f ca="1" t="shared" si="4"/>
        <v>1538</v>
      </c>
      <c r="AF48" s="42" t="str">
        <f>+'水洗化人口等'!B48</f>
        <v>20403</v>
      </c>
      <c r="AG48" s="11">
        <v>48</v>
      </c>
      <c r="AI48" s="42" t="s">
        <v>470</v>
      </c>
      <c r="AJ48" s="3" t="s">
        <v>11</v>
      </c>
    </row>
    <row r="49" spans="27:36" ht="13.5" hidden="1">
      <c r="AA49" s="4" t="s">
        <v>264</v>
      </c>
      <c r="AB49" s="45" t="s">
        <v>387</v>
      </c>
      <c r="AC49" s="45" t="s">
        <v>471</v>
      </c>
      <c r="AD49" s="45">
        <f ca="1" t="shared" si="4"/>
        <v>614</v>
      </c>
      <c r="AF49" s="42" t="str">
        <f>+'水洗化人口等'!B49</f>
        <v>20404</v>
      </c>
      <c r="AG49" s="11">
        <v>49</v>
      </c>
      <c r="AI49" s="42" t="s">
        <v>472</v>
      </c>
      <c r="AJ49" s="3" t="s">
        <v>10</v>
      </c>
    </row>
    <row r="50" spans="27:36" ht="13.5" hidden="1">
      <c r="AA50" s="4" t="s">
        <v>430</v>
      </c>
      <c r="AB50" s="45" t="s">
        <v>387</v>
      </c>
      <c r="AC50" s="45" t="s">
        <v>473</v>
      </c>
      <c r="AD50" s="45">
        <f ca="1" t="shared" si="4"/>
        <v>304</v>
      </c>
      <c r="AF50" s="42" t="str">
        <f>+'水洗化人口等'!B50</f>
        <v>20407</v>
      </c>
      <c r="AG50" s="11">
        <v>50</v>
      </c>
      <c r="AI50" s="42" t="s">
        <v>474</v>
      </c>
      <c r="AJ50" s="3" t="s">
        <v>9</v>
      </c>
    </row>
    <row r="51" spans="27:36" ht="13.5" hidden="1">
      <c r="AA51" s="4" t="s">
        <v>0</v>
      </c>
      <c r="AB51" s="45" t="s">
        <v>387</v>
      </c>
      <c r="AC51" s="45" t="s">
        <v>475</v>
      </c>
      <c r="AD51" s="45">
        <f ca="1" t="shared" si="4"/>
        <v>178</v>
      </c>
      <c r="AF51" s="42" t="str">
        <f>+'水洗化人口等'!B51</f>
        <v>20409</v>
      </c>
      <c r="AG51" s="11">
        <v>51</v>
      </c>
      <c r="AI51" s="42" t="s">
        <v>476</v>
      </c>
      <c r="AJ51" s="3" t="s">
        <v>8</v>
      </c>
    </row>
    <row r="52" spans="27:36" ht="13.5" hidden="1">
      <c r="AA52" s="4" t="s">
        <v>261</v>
      </c>
      <c r="AB52" s="45" t="s">
        <v>387</v>
      </c>
      <c r="AC52" s="45" t="s">
        <v>477</v>
      </c>
      <c r="AD52" s="45">
        <f ca="1" t="shared" si="4"/>
        <v>0</v>
      </c>
      <c r="AF52" s="42" t="str">
        <f>+'水洗化人口等'!B52</f>
        <v>20410</v>
      </c>
      <c r="AG52" s="11">
        <v>52</v>
      </c>
      <c r="AI52" s="42" t="s">
        <v>478</v>
      </c>
      <c r="AJ52" s="3" t="s">
        <v>7</v>
      </c>
    </row>
    <row r="53" spans="27:33" ht="13.5" hidden="1">
      <c r="AA53" s="4" t="s">
        <v>1</v>
      </c>
      <c r="AB53" s="45" t="s">
        <v>387</v>
      </c>
      <c r="AC53" s="45" t="s">
        <v>479</v>
      </c>
      <c r="AD53" s="45">
        <f ca="1" t="shared" si="4"/>
        <v>0</v>
      </c>
      <c r="AF53" s="42" t="str">
        <f>+'水洗化人口等'!B53</f>
        <v>20411</v>
      </c>
      <c r="AG53" s="11">
        <v>53</v>
      </c>
    </row>
    <row r="54" spans="32:33" ht="13.5" hidden="1">
      <c r="AF54" s="42" t="str">
        <f>+'水洗化人口等'!B54</f>
        <v>20412</v>
      </c>
      <c r="AG54" s="11">
        <v>54</v>
      </c>
    </row>
    <row r="55" spans="32:33" ht="13.5" hidden="1">
      <c r="AF55" s="42" t="str">
        <f>+'水洗化人口等'!B55</f>
        <v>20413</v>
      </c>
      <c r="AG55" s="11">
        <v>55</v>
      </c>
    </row>
    <row r="56" spans="32:33" ht="13.5" hidden="1">
      <c r="AF56" s="42" t="str">
        <f>+'水洗化人口等'!B56</f>
        <v>20414</v>
      </c>
      <c r="AG56" s="11">
        <v>56</v>
      </c>
    </row>
    <row r="57" spans="32:33" ht="13.5" hidden="1">
      <c r="AF57" s="42" t="str">
        <f>+'水洗化人口等'!B57</f>
        <v>20415</v>
      </c>
      <c r="AG57" s="11">
        <v>57</v>
      </c>
    </row>
    <row r="58" spans="32:33" ht="13.5" hidden="1">
      <c r="AF58" s="42" t="str">
        <f>+'水洗化人口等'!B58</f>
        <v>20416</v>
      </c>
      <c r="AG58" s="11">
        <v>58</v>
      </c>
    </row>
    <row r="59" spans="32:33" ht="13.5" hidden="1">
      <c r="AF59" s="42" t="str">
        <f>+'水洗化人口等'!B59</f>
        <v>20417</v>
      </c>
      <c r="AG59" s="11">
        <v>59</v>
      </c>
    </row>
    <row r="60" spans="32:33" ht="13.5" hidden="1">
      <c r="AF60" s="42" t="str">
        <f>+'水洗化人口等'!B60</f>
        <v>20422</v>
      </c>
      <c r="AG60" s="11">
        <v>60</v>
      </c>
    </row>
    <row r="61" spans="32:33" ht="13.5" hidden="1">
      <c r="AF61" s="42" t="str">
        <f>+'水洗化人口等'!B61</f>
        <v>20423</v>
      </c>
      <c r="AG61" s="11">
        <v>61</v>
      </c>
    </row>
    <row r="62" spans="32:33" ht="13.5" hidden="1">
      <c r="AF62" s="42" t="str">
        <f>+'水洗化人口等'!B62</f>
        <v>20425</v>
      </c>
      <c r="AG62" s="11">
        <v>62</v>
      </c>
    </row>
    <row r="63" spans="32:33" ht="13.5" hidden="1">
      <c r="AF63" s="42" t="str">
        <f>+'水洗化人口等'!B63</f>
        <v>20429</v>
      </c>
      <c r="AG63" s="11">
        <v>63</v>
      </c>
    </row>
    <row r="64" spans="32:33" ht="13.5" hidden="1">
      <c r="AF64" s="42" t="str">
        <f>+'水洗化人口等'!B64</f>
        <v>20430</v>
      </c>
      <c r="AG64" s="11">
        <v>64</v>
      </c>
    </row>
    <row r="65" spans="32:33" ht="13.5" hidden="1">
      <c r="AF65" s="42" t="str">
        <f>+'水洗化人口等'!B65</f>
        <v>20432</v>
      </c>
      <c r="AG65" s="11">
        <v>65</v>
      </c>
    </row>
    <row r="66" spans="32:33" ht="13.5" hidden="1">
      <c r="AF66" s="42" t="str">
        <f>+'水洗化人口等'!B66</f>
        <v>20446</v>
      </c>
      <c r="AG66" s="11">
        <v>66</v>
      </c>
    </row>
    <row r="67" spans="32:33" ht="13.5" hidden="1">
      <c r="AF67" s="42" t="str">
        <f>+'水洗化人口等'!B67</f>
        <v>20448</v>
      </c>
      <c r="AG67" s="11">
        <v>67</v>
      </c>
    </row>
    <row r="68" spans="32:33" ht="13.5" hidden="1">
      <c r="AF68" s="42" t="str">
        <f>+'水洗化人口等'!B68</f>
        <v>20450</v>
      </c>
      <c r="AG68" s="11">
        <v>68</v>
      </c>
    </row>
    <row r="69" spans="32:33" ht="13.5" hidden="1">
      <c r="AF69" s="42" t="str">
        <f>+'水洗化人口等'!B69</f>
        <v>20451</v>
      </c>
      <c r="AG69" s="11">
        <v>69</v>
      </c>
    </row>
    <row r="70" spans="32:33" ht="13.5" hidden="1">
      <c r="AF70" s="42" t="str">
        <f>+'水洗化人口等'!B70</f>
        <v>20452</v>
      </c>
      <c r="AG70" s="11">
        <v>70</v>
      </c>
    </row>
    <row r="71" spans="32:33" ht="13.5" hidden="1">
      <c r="AF71" s="42" t="str">
        <f>+'水洗化人口等'!B71</f>
        <v>20481</v>
      </c>
      <c r="AG71" s="11">
        <v>71</v>
      </c>
    </row>
    <row r="72" spans="32:33" ht="13.5" hidden="1">
      <c r="AF72" s="42" t="str">
        <f>+'水洗化人口等'!B72</f>
        <v>20482</v>
      </c>
      <c r="AG72" s="11">
        <v>72</v>
      </c>
    </row>
    <row r="73" spans="32:33" ht="13.5" hidden="1">
      <c r="AF73" s="42" t="str">
        <f>+'水洗化人口等'!B73</f>
        <v>20485</v>
      </c>
      <c r="AG73" s="11">
        <v>73</v>
      </c>
    </row>
    <row r="74" spans="32:33" ht="13.5" hidden="1">
      <c r="AF74" s="42" t="str">
        <f>+'水洗化人口等'!B74</f>
        <v>20486</v>
      </c>
      <c r="AG74" s="11">
        <v>74</v>
      </c>
    </row>
    <row r="75" spans="32:33" ht="13.5" hidden="1">
      <c r="AF75" s="42" t="str">
        <f>+'水洗化人口等'!B75</f>
        <v>20521</v>
      </c>
      <c r="AG75" s="11">
        <v>75</v>
      </c>
    </row>
    <row r="76" spans="32:33" ht="13.5" hidden="1">
      <c r="AF76" s="42" t="str">
        <f>+'水洗化人口等'!B76</f>
        <v>20541</v>
      </c>
      <c r="AG76" s="11">
        <v>76</v>
      </c>
    </row>
    <row r="77" spans="32:33" ht="13.5" hidden="1">
      <c r="AF77" s="42" t="str">
        <f>+'水洗化人口等'!B77</f>
        <v>20543</v>
      </c>
      <c r="AG77" s="11">
        <v>77</v>
      </c>
    </row>
    <row r="78" spans="32:33" ht="13.5" hidden="1">
      <c r="AF78" s="42" t="str">
        <f>+'水洗化人口等'!B78</f>
        <v>20561</v>
      </c>
      <c r="AG78" s="11">
        <v>78</v>
      </c>
    </row>
    <row r="79" spans="32:33" ht="13.5" hidden="1">
      <c r="AF79" s="42" t="str">
        <f>+'水洗化人口等'!B79</f>
        <v>20562</v>
      </c>
      <c r="AG79" s="11">
        <v>79</v>
      </c>
    </row>
    <row r="80" spans="32:33" ht="13.5" hidden="1">
      <c r="AF80" s="42" t="str">
        <f>+'水洗化人口等'!B80</f>
        <v>20563</v>
      </c>
      <c r="AG80" s="11">
        <v>80</v>
      </c>
    </row>
    <row r="81" spans="32:33" ht="13.5" hidden="1">
      <c r="AF81" s="42" t="str">
        <f>+'水洗化人口等'!B81</f>
        <v>20583</v>
      </c>
      <c r="AG81" s="11">
        <v>81</v>
      </c>
    </row>
    <row r="82" spans="32:33" ht="13.5" hidden="1">
      <c r="AF82" s="42" t="str">
        <f>+'水洗化人口等'!B82</f>
        <v>20588</v>
      </c>
      <c r="AG82" s="11">
        <v>82</v>
      </c>
    </row>
    <row r="83" spans="32:33" ht="13.5" hidden="1">
      <c r="AF83" s="42" t="str">
        <f>+'水洗化人口等'!B83</f>
        <v>20590</v>
      </c>
      <c r="AG83" s="11">
        <v>83</v>
      </c>
    </row>
    <row r="84" spans="32:33" ht="13.5" hidden="1">
      <c r="AF84" s="42" t="str">
        <f>+'水洗化人口等'!B84</f>
        <v>20602</v>
      </c>
      <c r="AG84" s="11">
        <v>84</v>
      </c>
    </row>
    <row r="85" spans="32:33" ht="13.5" hidden="1">
      <c r="AF85" s="42">
        <f>+'水洗化人口等'!B85</f>
        <v>0</v>
      </c>
      <c r="AG85" s="11">
        <v>85</v>
      </c>
    </row>
    <row r="86" spans="32:33" ht="13.5" hidden="1">
      <c r="AF86" s="42">
        <f>+'水洗化人口等'!B86</f>
        <v>0</v>
      </c>
      <c r="AG86" s="11">
        <v>86</v>
      </c>
    </row>
    <row r="87" spans="32:33" ht="13.5" hidden="1">
      <c r="AF87" s="42">
        <f>+'水洗化人口等'!B87</f>
        <v>0</v>
      </c>
      <c r="AG87" s="11">
        <v>87</v>
      </c>
    </row>
    <row r="88" spans="32:33" ht="13.5" hidden="1">
      <c r="AF88" s="42">
        <f>+'水洗化人口等'!B88</f>
        <v>0</v>
      </c>
      <c r="AG88" s="11">
        <v>88</v>
      </c>
    </row>
    <row r="89" spans="32:33" ht="13.5" hidden="1">
      <c r="AF89" s="42">
        <f>+'水洗化人口等'!B89</f>
        <v>0</v>
      </c>
      <c r="AG89" s="11">
        <v>89</v>
      </c>
    </row>
    <row r="90" spans="32:33" ht="13.5" hidden="1">
      <c r="AF90" s="42">
        <f>+'水洗化人口等'!B90</f>
        <v>0</v>
      </c>
      <c r="AG90" s="11">
        <v>90</v>
      </c>
    </row>
    <row r="91" spans="32:33" ht="13.5" hidden="1">
      <c r="AF91" s="42">
        <f>+'水洗化人口等'!B91</f>
        <v>0</v>
      </c>
      <c r="AG91" s="11">
        <v>91</v>
      </c>
    </row>
    <row r="92" spans="32:33" ht="13.5" hidden="1">
      <c r="AF92" s="42">
        <f>+'水洗化人口等'!B92</f>
        <v>0</v>
      </c>
      <c r="AG92" s="11">
        <v>92</v>
      </c>
    </row>
    <row r="93" spans="32:33" ht="13.5" hidden="1">
      <c r="AF93" s="42">
        <f>+'水洗化人口等'!B93</f>
        <v>0</v>
      </c>
      <c r="AG93" s="11">
        <v>93</v>
      </c>
    </row>
    <row r="94" spans="32:33" ht="13.5" hidden="1">
      <c r="AF94" s="42">
        <f>+'水洗化人口等'!B94</f>
        <v>0</v>
      </c>
      <c r="AG94" s="11">
        <v>94</v>
      </c>
    </row>
    <row r="95" spans="32:33" ht="13.5" hidden="1">
      <c r="AF95" s="42">
        <f>+'水洗化人口等'!B95</f>
        <v>0</v>
      </c>
      <c r="AG95" s="11">
        <v>95</v>
      </c>
    </row>
    <row r="96" spans="32:33" ht="13.5" hidden="1">
      <c r="AF96" s="42">
        <f>+'水洗化人口等'!B96</f>
        <v>0</v>
      </c>
      <c r="AG96" s="11">
        <v>96</v>
      </c>
    </row>
    <row r="97" spans="32:33" ht="13.5" hidden="1">
      <c r="AF97" s="42">
        <f>+'水洗化人口等'!B97</f>
        <v>0</v>
      </c>
      <c r="AG97" s="11">
        <v>97</v>
      </c>
    </row>
    <row r="98" spans="32:33" ht="13.5" hidden="1">
      <c r="AF98" s="42">
        <f>+'水洗化人口等'!B98</f>
        <v>0</v>
      </c>
      <c r="AG98" s="11">
        <v>98</v>
      </c>
    </row>
    <row r="99" spans="32:33" ht="13.5" hidden="1">
      <c r="AF99" s="42">
        <f>+'水洗化人口等'!B99</f>
        <v>0</v>
      </c>
      <c r="AG99" s="11">
        <v>99</v>
      </c>
    </row>
    <row r="100" spans="32:33" ht="13.5" hidden="1">
      <c r="AF100" s="42">
        <f>+'水洗化人口等'!B100</f>
        <v>0</v>
      </c>
      <c r="AG100" s="11">
        <v>100</v>
      </c>
    </row>
    <row r="101" spans="32:33" ht="13.5" hidden="1">
      <c r="AF101" s="42">
        <f>+'水洗化人口等'!B101</f>
        <v>0</v>
      </c>
      <c r="AG101" s="11">
        <v>101</v>
      </c>
    </row>
    <row r="102" spans="32:33" ht="13.5" hidden="1">
      <c r="AF102" s="42">
        <f>+'水洗化人口等'!B102</f>
        <v>0</v>
      </c>
      <c r="AG102" s="11">
        <v>102</v>
      </c>
    </row>
    <row r="103" spans="32:33" ht="13.5" hidden="1">
      <c r="AF103" s="42">
        <f>+'水洗化人口等'!B103</f>
        <v>0</v>
      </c>
      <c r="AG103" s="11">
        <v>103</v>
      </c>
    </row>
    <row r="104" spans="32:33" ht="13.5" hidden="1">
      <c r="AF104" s="42">
        <f>+'水洗化人口等'!B104</f>
        <v>0</v>
      </c>
      <c r="AG104" s="11">
        <v>104</v>
      </c>
    </row>
    <row r="105" spans="32:33" ht="13.5" hidden="1">
      <c r="AF105" s="42">
        <f>+'水洗化人口等'!B105</f>
        <v>0</v>
      </c>
      <c r="AG105" s="11">
        <v>105</v>
      </c>
    </row>
    <row r="106" spans="32:33" ht="13.5" hidden="1">
      <c r="AF106" s="42">
        <f>+'水洗化人口等'!B106</f>
        <v>0</v>
      </c>
      <c r="AG106" s="11">
        <v>106</v>
      </c>
    </row>
    <row r="107" spans="32:33" ht="13.5" hidden="1">
      <c r="AF107" s="42">
        <f>+'水洗化人口等'!B107</f>
        <v>0</v>
      </c>
      <c r="AG107" s="11">
        <v>107</v>
      </c>
    </row>
    <row r="108" spans="32:33" ht="13.5" hidden="1">
      <c r="AF108" s="42">
        <f>+'水洗化人口等'!B108</f>
        <v>0</v>
      </c>
      <c r="AG108" s="11">
        <v>108</v>
      </c>
    </row>
    <row r="109" spans="32:33" ht="13.5" hidden="1">
      <c r="AF109" s="42">
        <f>+'水洗化人口等'!B109</f>
        <v>0</v>
      </c>
      <c r="AG109" s="11">
        <v>109</v>
      </c>
    </row>
    <row r="110" spans="32:33" ht="13.5" hidden="1">
      <c r="AF110" s="42">
        <f>+'水洗化人口等'!B110</f>
        <v>0</v>
      </c>
      <c r="AG110" s="11">
        <v>110</v>
      </c>
    </row>
    <row r="111" spans="32:33" ht="13.5" hidden="1">
      <c r="AF111" s="42">
        <f>+'水洗化人口等'!B111</f>
        <v>0</v>
      </c>
      <c r="AG111" s="11">
        <v>111</v>
      </c>
    </row>
    <row r="112" spans="32:33" ht="13.5" hidden="1">
      <c r="AF112" s="42">
        <f>+'水洗化人口等'!B112</f>
        <v>0</v>
      </c>
      <c r="AG112" s="11">
        <v>112</v>
      </c>
    </row>
    <row r="113" spans="32:33" ht="13.5" hidden="1">
      <c r="AF113" s="42">
        <f>+'水洗化人口等'!B113</f>
        <v>0</v>
      </c>
      <c r="AG113" s="11">
        <v>113</v>
      </c>
    </row>
    <row r="114" spans="32:33" ht="13.5" hidden="1">
      <c r="AF114" s="42">
        <f>+'水洗化人口等'!B114</f>
        <v>0</v>
      </c>
      <c r="AG114" s="11">
        <v>114</v>
      </c>
    </row>
    <row r="115" spans="32:33" ht="13.5" hidden="1">
      <c r="AF115" s="42">
        <f>+'水洗化人口等'!B115</f>
        <v>0</v>
      </c>
      <c r="AG115" s="11">
        <v>115</v>
      </c>
    </row>
    <row r="116" spans="32:33" ht="13.5" hidden="1">
      <c r="AF116" s="42">
        <f>+'水洗化人口等'!B116</f>
        <v>0</v>
      </c>
      <c r="AG116" s="11">
        <v>116</v>
      </c>
    </row>
    <row r="117" spans="32:33" ht="13.5" hidden="1">
      <c r="AF117" s="42">
        <f>+'水洗化人口等'!B117</f>
        <v>0</v>
      </c>
      <c r="AG117" s="11">
        <v>117</v>
      </c>
    </row>
    <row r="118" spans="32:33" ht="13.5" hidden="1">
      <c r="AF118" s="42">
        <f>+'水洗化人口等'!B118</f>
        <v>0</v>
      </c>
      <c r="AG118" s="11">
        <v>118</v>
      </c>
    </row>
    <row r="119" spans="32:33" ht="13.5" hidden="1">
      <c r="AF119" s="42">
        <f>+'水洗化人口等'!B119</f>
        <v>0</v>
      </c>
      <c r="AG119" s="11">
        <v>119</v>
      </c>
    </row>
    <row r="120" spans="32:33" ht="13.5" hidden="1">
      <c r="AF120" s="42">
        <f>+'水洗化人口等'!B120</f>
        <v>0</v>
      </c>
      <c r="AG120" s="11">
        <v>120</v>
      </c>
    </row>
    <row r="121" spans="32:33" ht="13.5" hidden="1">
      <c r="AF121" s="42">
        <f>+'水洗化人口等'!B121</f>
        <v>0</v>
      </c>
      <c r="AG121" s="11">
        <v>121</v>
      </c>
    </row>
    <row r="122" spans="32:33" ht="13.5" hidden="1">
      <c r="AF122" s="42">
        <f>+'水洗化人口等'!B122</f>
        <v>0</v>
      </c>
      <c r="AG122" s="11">
        <v>122</v>
      </c>
    </row>
    <row r="123" spans="32:33" ht="13.5" hidden="1">
      <c r="AF123" s="42">
        <f>+'水洗化人口等'!B123</f>
        <v>0</v>
      </c>
      <c r="AG123" s="11">
        <v>123</v>
      </c>
    </row>
    <row r="124" spans="32:33" ht="13.5" hidden="1">
      <c r="AF124" s="42">
        <f>+'水洗化人口等'!B124</f>
        <v>0</v>
      </c>
      <c r="AG124" s="11">
        <v>124</v>
      </c>
    </row>
    <row r="125" spans="32:33" ht="13.5" hidden="1">
      <c r="AF125" s="42">
        <f>+'水洗化人口等'!B125</f>
        <v>0</v>
      </c>
      <c r="AG125" s="11">
        <v>125</v>
      </c>
    </row>
    <row r="126" spans="32:33" ht="13.5" hidden="1">
      <c r="AF126" s="42">
        <f>+'水洗化人口等'!B126</f>
        <v>0</v>
      </c>
      <c r="AG126" s="11">
        <v>126</v>
      </c>
    </row>
    <row r="127" spans="32:33" ht="13.5" hidden="1">
      <c r="AF127" s="42">
        <f>+'水洗化人口等'!B127</f>
        <v>0</v>
      </c>
      <c r="AG127" s="11">
        <v>127</v>
      </c>
    </row>
    <row r="128" spans="32:33" ht="13.5" hidden="1">
      <c r="AF128" s="42">
        <f>+'水洗化人口等'!B128</f>
        <v>0</v>
      </c>
      <c r="AG128" s="11">
        <v>128</v>
      </c>
    </row>
    <row r="129" spans="32:33" ht="13.5" hidden="1">
      <c r="AF129" s="42">
        <f>+'水洗化人口等'!B129</f>
        <v>0</v>
      </c>
      <c r="AG129" s="11">
        <v>129</v>
      </c>
    </row>
    <row r="130" spans="32:33" ht="13.5" hidden="1">
      <c r="AF130" s="42">
        <f>+'水洗化人口等'!B130</f>
        <v>0</v>
      </c>
      <c r="AG130" s="11">
        <v>130</v>
      </c>
    </row>
    <row r="131" spans="32:33" ht="13.5" hidden="1">
      <c r="AF131" s="42">
        <f>+'水洗化人口等'!B131</f>
        <v>0</v>
      </c>
      <c r="AG131" s="11">
        <v>131</v>
      </c>
    </row>
    <row r="132" spans="32:33" ht="13.5" hidden="1">
      <c r="AF132" s="42">
        <f>+'水洗化人口等'!B132</f>
        <v>0</v>
      </c>
      <c r="AG132" s="11">
        <v>132</v>
      </c>
    </row>
    <row r="133" spans="32:33" ht="13.5" hidden="1">
      <c r="AF133" s="42">
        <f>+'水洗化人口等'!B133</f>
        <v>0</v>
      </c>
      <c r="AG133" s="11">
        <v>133</v>
      </c>
    </row>
    <row r="134" spans="32:33" ht="13.5" hidden="1">
      <c r="AF134" s="42">
        <f>+'水洗化人口等'!B134</f>
        <v>0</v>
      </c>
      <c r="AG134" s="11">
        <v>134</v>
      </c>
    </row>
    <row r="135" spans="32:33" ht="13.5" hidden="1">
      <c r="AF135" s="42">
        <f>+'水洗化人口等'!B135</f>
        <v>0</v>
      </c>
      <c r="AG135" s="11">
        <v>135</v>
      </c>
    </row>
    <row r="136" spans="32:33" ht="13.5" hidden="1">
      <c r="AF136" s="42">
        <f>+'水洗化人口等'!B136</f>
        <v>0</v>
      </c>
      <c r="AG136" s="11">
        <v>136</v>
      </c>
    </row>
    <row r="137" spans="32:33" ht="13.5" hidden="1">
      <c r="AF137" s="42">
        <f>+'水洗化人口等'!B137</f>
        <v>0</v>
      </c>
      <c r="AG137" s="11">
        <v>137</v>
      </c>
    </row>
    <row r="138" spans="32:33" ht="13.5" hidden="1">
      <c r="AF138" s="42">
        <f>+'水洗化人口等'!B138</f>
        <v>0</v>
      </c>
      <c r="AG138" s="11">
        <v>138</v>
      </c>
    </row>
    <row r="139" spans="32:33" ht="13.5" hidden="1">
      <c r="AF139" s="42">
        <f>+'水洗化人口等'!B139</f>
        <v>0</v>
      </c>
      <c r="AG139" s="11">
        <v>139</v>
      </c>
    </row>
    <row r="140" spans="32:33" ht="13.5" hidden="1">
      <c r="AF140" s="42">
        <f>+'水洗化人口等'!B140</f>
        <v>0</v>
      </c>
      <c r="AG140" s="11">
        <v>140</v>
      </c>
    </row>
    <row r="141" spans="32:33" ht="13.5" hidden="1">
      <c r="AF141" s="42">
        <f>+'水洗化人口等'!B141</f>
        <v>0</v>
      </c>
      <c r="AG141" s="11">
        <v>141</v>
      </c>
    </row>
    <row r="142" spans="32:33" ht="13.5" hidden="1">
      <c r="AF142" s="42">
        <f>+'水洗化人口等'!B142</f>
        <v>0</v>
      </c>
      <c r="AG142" s="11">
        <v>142</v>
      </c>
    </row>
    <row r="143" spans="32:33" ht="13.5" hidden="1">
      <c r="AF143" s="42">
        <f>+'水洗化人口等'!B143</f>
        <v>0</v>
      </c>
      <c r="AG143" s="11">
        <v>143</v>
      </c>
    </row>
    <row r="144" spans="32:33" ht="13.5" hidden="1">
      <c r="AF144" s="42">
        <f>+'水洗化人口等'!B144</f>
        <v>0</v>
      </c>
      <c r="AG144" s="11">
        <v>144</v>
      </c>
    </row>
    <row r="145" spans="32:33" ht="13.5" hidden="1">
      <c r="AF145" s="42">
        <f>+'水洗化人口等'!B145</f>
        <v>0</v>
      </c>
      <c r="AG145" s="11">
        <v>145</v>
      </c>
    </row>
    <row r="146" spans="32:33" ht="13.5" hidden="1">
      <c r="AF146" s="42">
        <f>+'水洗化人口等'!B146</f>
        <v>0</v>
      </c>
      <c r="AG146" s="11">
        <v>146</v>
      </c>
    </row>
    <row r="147" spans="32:33" ht="13.5" hidden="1">
      <c r="AF147" s="42">
        <f>+'水洗化人口等'!B147</f>
        <v>0</v>
      </c>
      <c r="AG147" s="11">
        <v>147</v>
      </c>
    </row>
    <row r="148" spans="32:33" ht="13.5" hidden="1">
      <c r="AF148" s="42">
        <f>+'水洗化人口等'!B148</f>
        <v>0</v>
      </c>
      <c r="AG148" s="11">
        <v>148</v>
      </c>
    </row>
    <row r="149" spans="32:33" ht="13.5" hidden="1">
      <c r="AF149" s="42">
        <f>+'水洗化人口等'!B149</f>
        <v>0</v>
      </c>
      <c r="AG149" s="11">
        <v>149</v>
      </c>
    </row>
    <row r="150" spans="32:33" ht="13.5" hidden="1">
      <c r="AF150" s="42">
        <f>+'水洗化人口等'!B150</f>
        <v>0</v>
      </c>
      <c r="AG150" s="11">
        <v>150</v>
      </c>
    </row>
    <row r="151" spans="32:33" ht="13.5" hidden="1">
      <c r="AF151" s="42">
        <f>+'水洗化人口等'!B151</f>
        <v>0</v>
      </c>
      <c r="AG151" s="11">
        <v>151</v>
      </c>
    </row>
    <row r="152" spans="32:33" ht="13.5" hidden="1">
      <c r="AF152" s="42">
        <f>+'水洗化人口等'!B152</f>
        <v>0</v>
      </c>
      <c r="AG152" s="11">
        <v>152</v>
      </c>
    </row>
    <row r="153" spans="32:33" ht="13.5" hidden="1">
      <c r="AF153" s="42">
        <f>+'水洗化人口等'!B153</f>
        <v>0</v>
      </c>
      <c r="AG153" s="11">
        <v>153</v>
      </c>
    </row>
    <row r="154" spans="32:33" ht="13.5" hidden="1">
      <c r="AF154" s="42">
        <f>+'水洗化人口等'!B154</f>
        <v>0</v>
      </c>
      <c r="AG154" s="11">
        <v>154</v>
      </c>
    </row>
    <row r="155" spans="32:33" ht="13.5" hidden="1">
      <c r="AF155" s="42">
        <f>+'水洗化人口等'!B155</f>
        <v>0</v>
      </c>
      <c r="AG155" s="11">
        <v>155</v>
      </c>
    </row>
    <row r="156" spans="32:33" ht="13.5" hidden="1">
      <c r="AF156" s="42">
        <f>+'水洗化人口等'!B156</f>
        <v>0</v>
      </c>
      <c r="AG156" s="11">
        <v>156</v>
      </c>
    </row>
    <row r="157" spans="32:33" ht="13.5" hidden="1">
      <c r="AF157" s="42">
        <f>+'水洗化人口等'!B157</f>
        <v>0</v>
      </c>
      <c r="AG157" s="11">
        <v>157</v>
      </c>
    </row>
    <row r="158" spans="32:33" ht="13.5" hidden="1">
      <c r="AF158" s="42">
        <f>+'水洗化人口等'!B158</f>
        <v>0</v>
      </c>
      <c r="AG158" s="11">
        <v>158</v>
      </c>
    </row>
    <row r="159" spans="32:33" ht="13.5" hidden="1">
      <c r="AF159" s="42">
        <f>+'水洗化人口等'!B159</f>
        <v>0</v>
      </c>
      <c r="AG159" s="11">
        <v>159</v>
      </c>
    </row>
    <row r="160" spans="32:33" ht="13.5" hidden="1">
      <c r="AF160" s="42">
        <f>+'水洗化人口等'!B160</f>
        <v>0</v>
      </c>
      <c r="AG160" s="11">
        <v>160</v>
      </c>
    </row>
    <row r="161" spans="32:33" ht="13.5" hidden="1">
      <c r="AF161" s="42">
        <f>+'水洗化人口等'!B161</f>
        <v>0</v>
      </c>
      <c r="AG161" s="11">
        <v>161</v>
      </c>
    </row>
    <row r="162" spans="32:33" ht="13.5" hidden="1">
      <c r="AF162" s="42">
        <f>+'水洗化人口等'!B162</f>
        <v>0</v>
      </c>
      <c r="AG162" s="11">
        <v>162</v>
      </c>
    </row>
    <row r="163" spans="32:33" ht="13.5" hidden="1">
      <c r="AF163" s="42">
        <f>+'水洗化人口等'!B163</f>
        <v>0</v>
      </c>
      <c r="AG163" s="11">
        <v>163</v>
      </c>
    </row>
    <row r="164" spans="32:33" ht="13.5" hidden="1">
      <c r="AF164" s="42">
        <f>+'水洗化人口等'!B164</f>
        <v>0</v>
      </c>
      <c r="AG164" s="11">
        <v>164</v>
      </c>
    </row>
    <row r="165" spans="32:33" ht="13.5" hidden="1">
      <c r="AF165" s="42">
        <f>+'水洗化人口等'!B165</f>
        <v>0</v>
      </c>
      <c r="AG165" s="11">
        <v>165</v>
      </c>
    </row>
    <row r="166" spans="32:33" ht="13.5" hidden="1">
      <c r="AF166" s="42">
        <f>+'水洗化人口等'!B166</f>
        <v>0</v>
      </c>
      <c r="AG166" s="11">
        <v>166</v>
      </c>
    </row>
    <row r="167" spans="32:33" ht="13.5" hidden="1">
      <c r="AF167" s="42">
        <f>+'水洗化人口等'!B167</f>
        <v>0</v>
      </c>
      <c r="AG167" s="11">
        <v>167</v>
      </c>
    </row>
    <row r="168" spans="32:33" ht="13.5" hidden="1">
      <c r="AF168" s="42">
        <f>+'水洗化人口等'!B168</f>
        <v>0</v>
      </c>
      <c r="AG168" s="11">
        <v>168</v>
      </c>
    </row>
    <row r="169" spans="32:33" ht="13.5" hidden="1">
      <c r="AF169" s="42">
        <f>+'水洗化人口等'!B169</f>
        <v>0</v>
      </c>
      <c r="AG169" s="11">
        <v>169</v>
      </c>
    </row>
    <row r="170" spans="32:33" ht="13.5" hidden="1">
      <c r="AF170" s="42">
        <f>+'水洗化人口等'!B170</f>
        <v>0</v>
      </c>
      <c r="AG170" s="11">
        <v>170</v>
      </c>
    </row>
    <row r="171" spans="32:33" ht="13.5" hidden="1">
      <c r="AF171" s="42">
        <f>+'水洗化人口等'!B171</f>
        <v>0</v>
      </c>
      <c r="AG171" s="11">
        <v>171</v>
      </c>
    </row>
    <row r="172" spans="32:33" ht="13.5" hidden="1">
      <c r="AF172" s="42">
        <f>+'水洗化人口等'!B172</f>
        <v>0</v>
      </c>
      <c r="AG172" s="11">
        <v>172</v>
      </c>
    </row>
    <row r="173" spans="32:33" ht="13.5" hidden="1">
      <c r="AF173" s="42">
        <f>+'水洗化人口等'!B173</f>
        <v>0</v>
      </c>
      <c r="AG173" s="11">
        <v>173</v>
      </c>
    </row>
    <row r="174" spans="32:33" ht="13.5" hidden="1">
      <c r="AF174" s="42">
        <f>+'水洗化人口等'!B174</f>
        <v>0</v>
      </c>
      <c r="AG174" s="11">
        <v>174</v>
      </c>
    </row>
    <row r="175" spans="32:33" ht="13.5" hidden="1">
      <c r="AF175" s="42">
        <f>+'水洗化人口等'!B175</f>
        <v>0</v>
      </c>
      <c r="AG175" s="11">
        <v>175</v>
      </c>
    </row>
    <row r="176" spans="32:33" ht="13.5" hidden="1">
      <c r="AF176" s="42">
        <f>+'水洗化人口等'!B176</f>
        <v>0</v>
      </c>
      <c r="AG176" s="11">
        <v>176</v>
      </c>
    </row>
    <row r="177" spans="32:33" ht="13.5" hidden="1">
      <c r="AF177" s="42">
        <f>+'水洗化人口等'!B177</f>
        <v>0</v>
      </c>
      <c r="AG177" s="11">
        <v>177</v>
      </c>
    </row>
    <row r="178" spans="32:33" ht="13.5" hidden="1">
      <c r="AF178" s="42">
        <f>+'水洗化人口等'!B178</f>
        <v>0</v>
      </c>
      <c r="AG178" s="11">
        <v>178</v>
      </c>
    </row>
    <row r="179" spans="32:33" ht="13.5" hidden="1">
      <c r="AF179" s="42">
        <f>+'水洗化人口等'!B179</f>
        <v>0</v>
      </c>
      <c r="AG179" s="11">
        <v>179</v>
      </c>
    </row>
    <row r="180" spans="32:33" ht="13.5" hidden="1">
      <c r="AF180" s="42">
        <f>+'水洗化人口等'!B180</f>
        <v>0</v>
      </c>
      <c r="AG180" s="11">
        <v>180</v>
      </c>
    </row>
    <row r="181" spans="32:33" ht="13.5" hidden="1">
      <c r="AF181" s="42">
        <f>+'水洗化人口等'!B181</f>
        <v>0</v>
      </c>
      <c r="AG181" s="11">
        <v>181</v>
      </c>
    </row>
    <row r="182" spans="32:33" ht="13.5" hidden="1">
      <c r="AF182" s="42">
        <f>+'水洗化人口等'!B182</f>
        <v>0</v>
      </c>
      <c r="AG182" s="11">
        <v>182</v>
      </c>
    </row>
    <row r="183" spans="32:33" ht="13.5" hidden="1">
      <c r="AF183" s="42">
        <f>+'水洗化人口等'!B183</f>
        <v>0</v>
      </c>
      <c r="AG183" s="11">
        <v>183</v>
      </c>
    </row>
    <row r="184" spans="32:33" ht="13.5" hidden="1">
      <c r="AF184" s="42">
        <f>+'水洗化人口等'!B184</f>
        <v>0</v>
      </c>
      <c r="AG184" s="11">
        <v>184</v>
      </c>
    </row>
    <row r="185" spans="32:33" ht="13.5" hidden="1">
      <c r="AF185" s="42">
        <f>+'水洗化人口等'!B185</f>
        <v>0</v>
      </c>
      <c r="AG185" s="11">
        <v>185</v>
      </c>
    </row>
    <row r="186" spans="32:33" ht="13.5" hidden="1">
      <c r="AF186" s="42">
        <f>+'水洗化人口等'!B186</f>
        <v>0</v>
      </c>
      <c r="AG186" s="11">
        <v>186</v>
      </c>
    </row>
    <row r="187" spans="32:33" ht="13.5" hidden="1">
      <c r="AF187" s="42">
        <f>+'水洗化人口等'!B187</f>
        <v>0</v>
      </c>
      <c r="AG187" s="11">
        <v>187</v>
      </c>
    </row>
    <row r="188" spans="32:33" ht="13.5" hidden="1">
      <c r="AF188" s="42">
        <f>+'水洗化人口等'!B188</f>
        <v>0</v>
      </c>
      <c r="AG188" s="11">
        <v>188</v>
      </c>
    </row>
    <row r="189" spans="32:33" ht="13.5" hidden="1">
      <c r="AF189" s="42">
        <f>+'水洗化人口等'!B189</f>
        <v>0</v>
      </c>
      <c r="AG189" s="11">
        <v>189</v>
      </c>
    </row>
    <row r="190" spans="32:33" ht="13.5" hidden="1">
      <c r="AF190" s="42">
        <f>+'水洗化人口等'!B190</f>
        <v>0</v>
      </c>
      <c r="AG190" s="11">
        <v>190</v>
      </c>
    </row>
    <row r="191" spans="32:33" ht="13.5" hidden="1">
      <c r="AF191" s="42">
        <f>+'水洗化人口等'!B191</f>
        <v>0</v>
      </c>
      <c r="AG191" s="11">
        <v>191</v>
      </c>
    </row>
    <row r="192" spans="32:33" ht="13.5" hidden="1">
      <c r="AF192" s="42">
        <f>+'水洗化人口等'!B192</f>
        <v>0</v>
      </c>
      <c r="AG192" s="11">
        <v>192</v>
      </c>
    </row>
    <row r="193" spans="32:33" ht="13.5" hidden="1">
      <c r="AF193" s="42">
        <f>+'水洗化人口等'!B193</f>
        <v>0</v>
      </c>
      <c r="AG193" s="11">
        <v>193</v>
      </c>
    </row>
    <row r="194" spans="32:33" ht="13.5" hidden="1">
      <c r="AF194" s="42">
        <f>+'水洗化人口等'!B194</f>
        <v>0</v>
      </c>
      <c r="AG194" s="11">
        <v>194</v>
      </c>
    </row>
    <row r="195" spans="32:33" ht="13.5" hidden="1">
      <c r="AF195" s="42">
        <f>+'水洗化人口等'!B195</f>
        <v>0</v>
      </c>
      <c r="AG195" s="11">
        <v>195</v>
      </c>
    </row>
    <row r="196" spans="32:33" ht="13.5" hidden="1">
      <c r="AF196" s="42">
        <f>+'水洗化人口等'!B196</f>
        <v>0</v>
      </c>
      <c r="AG196" s="11">
        <v>196</v>
      </c>
    </row>
    <row r="197" spans="32:33" ht="13.5" hidden="1">
      <c r="AF197" s="42">
        <f>+'水洗化人口等'!B197</f>
        <v>0</v>
      </c>
      <c r="AG197" s="11">
        <v>197</v>
      </c>
    </row>
    <row r="198" spans="32:33" ht="13.5" hidden="1">
      <c r="AF198" s="42">
        <f>+'水洗化人口等'!B198</f>
        <v>0</v>
      </c>
      <c r="AG198" s="11">
        <v>198</v>
      </c>
    </row>
    <row r="199" spans="32:33" ht="13.5" hidden="1">
      <c r="AF199" s="42">
        <f>+'水洗化人口等'!B199</f>
        <v>0</v>
      </c>
      <c r="AG199" s="11">
        <v>199</v>
      </c>
    </row>
    <row r="200" spans="32:33" ht="13.5" hidden="1">
      <c r="AF200" s="42">
        <f>+'水洗化人口等'!B200</f>
        <v>0</v>
      </c>
      <c r="AG200" s="11">
        <v>200</v>
      </c>
    </row>
    <row r="201" spans="32:33" ht="13.5" hidden="1">
      <c r="AF201" s="42">
        <f>+'水洗化人口等'!B201</f>
        <v>0</v>
      </c>
      <c r="AG201" s="11">
        <v>201</v>
      </c>
    </row>
    <row r="202" spans="32:33" ht="13.5" hidden="1">
      <c r="AF202" s="42">
        <f>+'水洗化人口等'!B202</f>
        <v>0</v>
      </c>
      <c r="AG202" s="11">
        <v>202</v>
      </c>
    </row>
    <row r="203" spans="32:33" ht="13.5" hidden="1">
      <c r="AF203" s="42">
        <f>+'水洗化人口等'!B203</f>
        <v>0</v>
      </c>
      <c r="AG203" s="11">
        <v>203</v>
      </c>
    </row>
    <row r="204" spans="32:33" ht="13.5" hidden="1">
      <c r="AF204" s="42">
        <f>+'水洗化人口等'!B204</f>
        <v>0</v>
      </c>
      <c r="AG204" s="11">
        <v>204</v>
      </c>
    </row>
    <row r="205" spans="32:33" ht="13.5" hidden="1">
      <c r="AF205" s="42">
        <f>+'水洗化人口等'!B205</f>
        <v>0</v>
      </c>
      <c r="AG205" s="11">
        <v>205</v>
      </c>
    </row>
    <row r="206" spans="32:33" ht="13.5" hidden="1">
      <c r="AF206" s="42">
        <f>+'水洗化人口等'!B206</f>
        <v>0</v>
      </c>
      <c r="AG206" s="11">
        <v>206</v>
      </c>
    </row>
    <row r="207" spans="32:33" ht="13.5" hidden="1">
      <c r="AF207" s="42">
        <f>+'水洗化人口等'!B207</f>
        <v>0</v>
      </c>
      <c r="AG207" s="11">
        <v>207</v>
      </c>
    </row>
    <row r="208" spans="32:33" ht="13.5" hidden="1">
      <c r="AF208" s="42">
        <f>+'水洗化人口等'!B208</f>
        <v>0</v>
      </c>
      <c r="AG208" s="11">
        <v>208</v>
      </c>
    </row>
    <row r="209" spans="32:33" ht="13.5" hidden="1">
      <c r="AF209" s="42">
        <f>+'水洗化人口等'!B209</f>
        <v>0</v>
      </c>
      <c r="AG209" s="11">
        <v>209</v>
      </c>
    </row>
    <row r="210" spans="32:33" ht="13.5" hidden="1">
      <c r="AF210" s="42">
        <f>+'水洗化人口等'!B210</f>
        <v>0</v>
      </c>
      <c r="AG210" s="11">
        <v>210</v>
      </c>
    </row>
    <row r="211" spans="32:33" ht="13.5" hidden="1">
      <c r="AF211" s="42">
        <f>+'水洗化人口等'!B211</f>
        <v>0</v>
      </c>
      <c r="AG211" s="11">
        <v>211</v>
      </c>
    </row>
    <row r="212" spans="32:33" ht="13.5" hidden="1">
      <c r="AF212" s="42">
        <f>+'水洗化人口等'!B212</f>
        <v>0</v>
      </c>
      <c r="AG212" s="11">
        <v>212</v>
      </c>
    </row>
    <row r="213" spans="32:33" ht="13.5" hidden="1">
      <c r="AF213" s="42">
        <f>+'水洗化人口等'!B213</f>
        <v>0</v>
      </c>
      <c r="AG213" s="11">
        <v>213</v>
      </c>
    </row>
    <row r="214" spans="32:33" ht="13.5" hidden="1">
      <c r="AF214" s="42">
        <f>+'水洗化人口等'!B214</f>
        <v>0</v>
      </c>
      <c r="AG214" s="11">
        <v>214</v>
      </c>
    </row>
    <row r="215" spans="32:33" ht="13.5" hidden="1">
      <c r="AF215" s="42">
        <f>+'水洗化人口等'!B215</f>
        <v>0</v>
      </c>
      <c r="AG215" s="11">
        <v>215</v>
      </c>
    </row>
    <row r="216" spans="32:33" ht="13.5" hidden="1">
      <c r="AF216" s="42">
        <f>+'水洗化人口等'!B216</f>
        <v>0</v>
      </c>
      <c r="AG216" s="11">
        <v>216</v>
      </c>
    </row>
    <row r="217" spans="32:33" ht="13.5" hidden="1">
      <c r="AF217" s="42">
        <f>+'水洗化人口等'!B217</f>
        <v>0</v>
      </c>
      <c r="AG217" s="11">
        <v>217</v>
      </c>
    </row>
    <row r="218" spans="32:33" ht="13.5" hidden="1">
      <c r="AF218" s="42">
        <f>+'水洗化人口等'!B218</f>
        <v>0</v>
      </c>
      <c r="AG218" s="11">
        <v>218</v>
      </c>
    </row>
    <row r="219" spans="32:33" ht="13.5" hidden="1">
      <c r="AF219" s="42">
        <f>+'水洗化人口等'!B219</f>
        <v>0</v>
      </c>
      <c r="AG219" s="11">
        <v>219</v>
      </c>
    </row>
    <row r="220" spans="32:33" ht="13.5" hidden="1">
      <c r="AF220" s="42">
        <f>+'水洗化人口等'!B220</f>
        <v>0</v>
      </c>
      <c r="AG220" s="11">
        <v>220</v>
      </c>
    </row>
    <row r="221" spans="32:33" ht="13.5" hidden="1">
      <c r="AF221" s="42">
        <f>+'水洗化人口等'!B221</f>
        <v>0</v>
      </c>
      <c r="AG221" s="11">
        <v>221</v>
      </c>
    </row>
    <row r="222" spans="32:33" ht="13.5" hidden="1">
      <c r="AF222" s="42">
        <f>+'水洗化人口等'!B222</f>
        <v>0</v>
      </c>
      <c r="AG222" s="11">
        <v>222</v>
      </c>
    </row>
    <row r="223" spans="32:33" ht="13.5" hidden="1">
      <c r="AF223" s="42">
        <f>+'水洗化人口等'!B223</f>
        <v>0</v>
      </c>
      <c r="AG223" s="11">
        <v>223</v>
      </c>
    </row>
    <row r="224" spans="32:33" ht="13.5" hidden="1">
      <c r="AF224" s="42">
        <f>+'水洗化人口等'!B224</f>
        <v>0</v>
      </c>
      <c r="AG224" s="11">
        <v>224</v>
      </c>
    </row>
    <row r="225" spans="32:33" ht="13.5" hidden="1">
      <c r="AF225" s="42">
        <f>+'水洗化人口等'!B225</f>
        <v>0</v>
      </c>
      <c r="AG225" s="11">
        <v>225</v>
      </c>
    </row>
    <row r="226" spans="32:33" ht="13.5" hidden="1">
      <c r="AF226" s="42">
        <f>+'水洗化人口等'!B226</f>
        <v>0</v>
      </c>
      <c r="AG226" s="11">
        <v>226</v>
      </c>
    </row>
    <row r="227" spans="32:33" ht="13.5" hidden="1">
      <c r="AF227" s="42">
        <f>+'水洗化人口等'!B227</f>
        <v>0</v>
      </c>
      <c r="AG227" s="11">
        <v>227</v>
      </c>
    </row>
    <row r="228" spans="32:33" ht="13.5" hidden="1">
      <c r="AF228" s="42">
        <f>+'水洗化人口等'!B228</f>
        <v>0</v>
      </c>
      <c r="AG228" s="11">
        <v>228</v>
      </c>
    </row>
    <row r="229" spans="32:33" ht="13.5" hidden="1">
      <c r="AF229" s="42">
        <f>+'水洗化人口等'!B229</f>
        <v>0</v>
      </c>
      <c r="AG229" s="11">
        <v>229</v>
      </c>
    </row>
    <row r="230" spans="32:33" ht="13.5" hidden="1">
      <c r="AF230" s="42">
        <f>+'水洗化人口等'!B230</f>
        <v>0</v>
      </c>
      <c r="AG230" s="11">
        <v>230</v>
      </c>
    </row>
    <row r="231" spans="32:33" ht="13.5" hidden="1">
      <c r="AF231" s="42">
        <f>+'水洗化人口等'!B231</f>
        <v>0</v>
      </c>
      <c r="AG231" s="11">
        <v>231</v>
      </c>
    </row>
    <row r="232" spans="32:33" ht="13.5" hidden="1">
      <c r="AF232" s="42">
        <f>+'水洗化人口等'!B232</f>
        <v>0</v>
      </c>
      <c r="AG232" s="11">
        <v>232</v>
      </c>
    </row>
    <row r="233" spans="32:33" ht="13.5" hidden="1">
      <c r="AF233" s="42">
        <f>+'水洗化人口等'!B233</f>
        <v>0</v>
      </c>
      <c r="AG233" s="11">
        <v>233</v>
      </c>
    </row>
    <row r="234" spans="32:33" ht="13.5" hidden="1">
      <c r="AF234" s="42">
        <f>+'水洗化人口等'!B234</f>
        <v>0</v>
      </c>
      <c r="AG234" s="11">
        <v>234</v>
      </c>
    </row>
    <row r="235" spans="32:33" ht="13.5" hidden="1">
      <c r="AF235" s="42">
        <f>+'水洗化人口等'!B235</f>
        <v>0</v>
      </c>
      <c r="AG235" s="11">
        <v>235</v>
      </c>
    </row>
    <row r="236" spans="32:33" ht="13.5" hidden="1">
      <c r="AF236" s="42">
        <f>+'水洗化人口等'!B236</f>
        <v>0</v>
      </c>
      <c r="AG236" s="11">
        <v>236</v>
      </c>
    </row>
    <row r="237" spans="32:33" ht="13.5" hidden="1">
      <c r="AF237" s="42">
        <f>+'水洗化人口等'!B237</f>
        <v>0</v>
      </c>
      <c r="AG237" s="11">
        <v>237</v>
      </c>
    </row>
    <row r="238" spans="32:33" ht="13.5" hidden="1">
      <c r="AF238" s="42">
        <f>+'水洗化人口等'!B238</f>
        <v>0</v>
      </c>
      <c r="AG238" s="11">
        <v>238</v>
      </c>
    </row>
    <row r="239" spans="32:33" ht="13.5" hidden="1">
      <c r="AF239" s="42">
        <f>+'水洗化人口等'!B239</f>
        <v>0</v>
      </c>
      <c r="AG239" s="11">
        <v>239</v>
      </c>
    </row>
    <row r="240" spans="32:33" ht="13.5" hidden="1">
      <c r="AF240" s="42">
        <f>+'水洗化人口等'!B240</f>
        <v>0</v>
      </c>
      <c r="AG240" s="11">
        <v>240</v>
      </c>
    </row>
    <row r="241" spans="32:33" ht="13.5" hidden="1">
      <c r="AF241" s="42">
        <f>+'水洗化人口等'!B241</f>
        <v>0</v>
      </c>
      <c r="AG241" s="11">
        <v>241</v>
      </c>
    </row>
    <row r="242" spans="32:33" ht="13.5" hidden="1">
      <c r="AF242" s="42">
        <f>+'水洗化人口等'!B242</f>
        <v>0</v>
      </c>
      <c r="AG242" s="11">
        <v>242</v>
      </c>
    </row>
    <row r="243" spans="32:33" ht="13.5" hidden="1">
      <c r="AF243" s="42">
        <f>+'水洗化人口等'!B243</f>
        <v>0</v>
      </c>
      <c r="AG243" s="11">
        <v>243</v>
      </c>
    </row>
    <row r="244" spans="32:33" ht="13.5" hidden="1">
      <c r="AF244" s="42">
        <f>+'水洗化人口等'!B244</f>
        <v>0</v>
      </c>
      <c r="AG244" s="11">
        <v>244</v>
      </c>
    </row>
    <row r="245" spans="32:33" ht="13.5" hidden="1">
      <c r="AF245" s="42">
        <f>+'水洗化人口等'!B245</f>
        <v>0</v>
      </c>
      <c r="AG245" s="11">
        <v>245</v>
      </c>
    </row>
    <row r="246" spans="32:33" ht="13.5" hidden="1">
      <c r="AF246" s="42">
        <f>+'水洗化人口等'!B246</f>
        <v>0</v>
      </c>
      <c r="AG246" s="11">
        <v>246</v>
      </c>
    </row>
    <row r="247" spans="32:33" ht="13.5" hidden="1">
      <c r="AF247" s="42">
        <f>+'水洗化人口等'!B247</f>
        <v>0</v>
      </c>
      <c r="AG247" s="11">
        <v>247</v>
      </c>
    </row>
    <row r="248" spans="32:33" ht="13.5" hidden="1">
      <c r="AF248" s="42">
        <f>+'水洗化人口等'!B248</f>
        <v>0</v>
      </c>
      <c r="AG248" s="11">
        <v>248</v>
      </c>
    </row>
    <row r="249" spans="32:33" ht="13.5" hidden="1">
      <c r="AF249" s="42">
        <f>+'水洗化人口等'!B249</f>
        <v>0</v>
      </c>
      <c r="AG249" s="11">
        <v>249</v>
      </c>
    </row>
    <row r="250" spans="32:33" ht="13.5" hidden="1">
      <c r="AF250" s="42">
        <f>+'水洗化人口等'!B250</f>
        <v>0</v>
      </c>
      <c r="AG250" s="11">
        <v>250</v>
      </c>
    </row>
    <row r="251" spans="32:33" ht="13.5" hidden="1">
      <c r="AF251" s="42">
        <f>+'水洗化人口等'!B251</f>
        <v>0</v>
      </c>
      <c r="AG251" s="11">
        <v>251</v>
      </c>
    </row>
    <row r="252" spans="32:33" ht="13.5" hidden="1">
      <c r="AF252" s="42">
        <f>+'水洗化人口等'!B252</f>
        <v>0</v>
      </c>
      <c r="AG252" s="11">
        <v>252</v>
      </c>
    </row>
    <row r="253" spans="32:33" ht="13.5" hidden="1">
      <c r="AF253" s="42">
        <f>+'水洗化人口等'!B253</f>
        <v>0</v>
      </c>
      <c r="AG253" s="11">
        <v>253</v>
      </c>
    </row>
    <row r="254" spans="32:33" ht="13.5" hidden="1">
      <c r="AF254" s="42">
        <f>+'水洗化人口等'!B254</f>
        <v>0</v>
      </c>
      <c r="AG254" s="11">
        <v>254</v>
      </c>
    </row>
    <row r="255" spans="32:33" ht="13.5" hidden="1">
      <c r="AF255" s="42">
        <f>+'水洗化人口等'!B255</f>
        <v>0</v>
      </c>
      <c r="AG255" s="11">
        <v>255</v>
      </c>
    </row>
    <row r="256" spans="32:33" ht="13.5" hidden="1">
      <c r="AF256" s="42">
        <f>+'水洗化人口等'!B256</f>
        <v>0</v>
      </c>
      <c r="AG256" s="11">
        <v>256</v>
      </c>
    </row>
    <row r="257" spans="32:33" ht="13.5" hidden="1">
      <c r="AF257" s="42">
        <f>+'水洗化人口等'!B257</f>
        <v>0</v>
      </c>
      <c r="AG257" s="11">
        <v>257</v>
      </c>
    </row>
    <row r="258" spans="32:33" ht="13.5" hidden="1">
      <c r="AF258" s="42">
        <f>+'水洗化人口等'!B258</f>
        <v>0</v>
      </c>
      <c r="AG258" s="11">
        <v>258</v>
      </c>
    </row>
    <row r="259" spans="32:33" ht="13.5" hidden="1">
      <c r="AF259" s="42">
        <f>+'水洗化人口等'!B259</f>
        <v>0</v>
      </c>
      <c r="AG259" s="11">
        <v>259</v>
      </c>
    </row>
    <row r="260" spans="32:33" ht="13.5" hidden="1">
      <c r="AF260" s="42">
        <f>+'水洗化人口等'!B260</f>
        <v>0</v>
      </c>
      <c r="AG260" s="11">
        <v>260</v>
      </c>
    </row>
    <row r="261" spans="32:33" ht="13.5" hidden="1">
      <c r="AF261" s="42">
        <f>+'水洗化人口等'!B261</f>
        <v>0</v>
      </c>
      <c r="AG261" s="11">
        <v>261</v>
      </c>
    </row>
    <row r="262" spans="32:33" ht="13.5" hidden="1">
      <c r="AF262" s="42">
        <f>+'水洗化人口等'!B262</f>
        <v>0</v>
      </c>
      <c r="AG262" s="11">
        <v>262</v>
      </c>
    </row>
    <row r="263" spans="32:33" ht="13.5" hidden="1">
      <c r="AF263" s="42">
        <f>+'水洗化人口等'!B263</f>
        <v>0</v>
      </c>
      <c r="AG263" s="11">
        <v>263</v>
      </c>
    </row>
    <row r="264" spans="32:33" ht="13.5" hidden="1">
      <c r="AF264" s="42">
        <f>+'水洗化人口等'!B264</f>
        <v>0</v>
      </c>
      <c r="AG264" s="11">
        <v>264</v>
      </c>
    </row>
    <row r="265" spans="32:33" ht="13.5" hidden="1">
      <c r="AF265" s="42">
        <f>+'水洗化人口等'!B265</f>
        <v>0</v>
      </c>
      <c r="AG265" s="11">
        <v>265</v>
      </c>
    </row>
    <row r="266" spans="32:33" ht="13.5" hidden="1">
      <c r="AF266" s="42">
        <f>+'水洗化人口等'!B266</f>
        <v>0</v>
      </c>
      <c r="AG266" s="11">
        <v>266</v>
      </c>
    </row>
    <row r="267" spans="32:33" ht="13.5" hidden="1">
      <c r="AF267" s="42">
        <f>+'水洗化人口等'!B267</f>
        <v>0</v>
      </c>
      <c r="AG267" s="11">
        <v>267</v>
      </c>
    </row>
    <row r="268" spans="32:33" ht="13.5" hidden="1">
      <c r="AF268" s="42">
        <f>+'水洗化人口等'!B268</f>
        <v>0</v>
      </c>
      <c r="AG268" s="11">
        <v>268</v>
      </c>
    </row>
    <row r="269" spans="32:33" ht="13.5" hidden="1">
      <c r="AF269" s="42">
        <f>+'水洗化人口等'!B269</f>
        <v>0</v>
      </c>
      <c r="AG269" s="11">
        <v>269</v>
      </c>
    </row>
    <row r="270" spans="32:33" ht="13.5" hidden="1">
      <c r="AF270" s="42">
        <f>+'水洗化人口等'!B270</f>
        <v>0</v>
      </c>
      <c r="AG270" s="11">
        <v>270</v>
      </c>
    </row>
    <row r="271" spans="32:33" ht="13.5" hidden="1">
      <c r="AF271" s="42">
        <f>+'水洗化人口等'!B271</f>
        <v>0</v>
      </c>
      <c r="AG271" s="11">
        <v>271</v>
      </c>
    </row>
    <row r="272" spans="32:33" ht="13.5" hidden="1">
      <c r="AF272" s="42">
        <f>+'水洗化人口等'!B272</f>
        <v>0</v>
      </c>
      <c r="AG272" s="11">
        <v>272</v>
      </c>
    </row>
    <row r="273" spans="32:33" ht="13.5" hidden="1">
      <c r="AF273" s="42">
        <f>+'水洗化人口等'!B273</f>
        <v>0</v>
      </c>
      <c r="AG273" s="11">
        <v>273</v>
      </c>
    </row>
    <row r="274" spans="32:33" ht="13.5" hidden="1">
      <c r="AF274" s="42">
        <f>+'水洗化人口等'!B274</f>
        <v>0</v>
      </c>
      <c r="AG274" s="11">
        <v>274</v>
      </c>
    </row>
    <row r="275" spans="32:33" ht="13.5" hidden="1">
      <c r="AF275" s="42">
        <f>+'水洗化人口等'!B275</f>
        <v>0</v>
      </c>
      <c r="AG275" s="11">
        <v>275</v>
      </c>
    </row>
    <row r="276" spans="32:33" ht="13.5" hidden="1">
      <c r="AF276" s="42">
        <f>+'水洗化人口等'!B276</f>
        <v>0</v>
      </c>
      <c r="AG276" s="11">
        <v>276</v>
      </c>
    </row>
    <row r="277" spans="32:33" ht="13.5" hidden="1">
      <c r="AF277" s="42">
        <f>+'水洗化人口等'!B277</f>
        <v>0</v>
      </c>
      <c r="AG277" s="11">
        <v>277</v>
      </c>
    </row>
    <row r="278" spans="32:33" ht="13.5" hidden="1">
      <c r="AF278" s="42">
        <f>+'水洗化人口等'!B278</f>
        <v>0</v>
      </c>
      <c r="AG278" s="11">
        <v>278</v>
      </c>
    </row>
    <row r="279" spans="32:33" ht="13.5" hidden="1">
      <c r="AF279" s="42">
        <f>+'水洗化人口等'!B279</f>
        <v>0</v>
      </c>
      <c r="AG279" s="11">
        <v>279</v>
      </c>
    </row>
    <row r="280" spans="32:33" ht="13.5" hidden="1">
      <c r="AF280" s="42">
        <f>+'水洗化人口等'!B280</f>
        <v>0</v>
      </c>
      <c r="AG280" s="11">
        <v>280</v>
      </c>
    </row>
    <row r="281" spans="32:33" ht="13.5" hidden="1">
      <c r="AF281" s="42">
        <f>+'水洗化人口等'!B281</f>
        <v>0</v>
      </c>
      <c r="AG281" s="11">
        <v>281</v>
      </c>
    </row>
    <row r="282" spans="32:33" ht="13.5" hidden="1">
      <c r="AF282" s="42">
        <f>+'水洗化人口等'!B282</f>
        <v>0</v>
      </c>
      <c r="AG282" s="11">
        <v>282</v>
      </c>
    </row>
    <row r="283" spans="32:33" ht="13.5" hidden="1">
      <c r="AF283" s="42">
        <f>+'水洗化人口等'!B283</f>
        <v>0</v>
      </c>
      <c r="AG283" s="11">
        <v>283</v>
      </c>
    </row>
    <row r="284" spans="32:33" ht="13.5" hidden="1">
      <c r="AF284" s="42">
        <f>+'水洗化人口等'!B284</f>
        <v>0</v>
      </c>
      <c r="AG284" s="11">
        <v>284</v>
      </c>
    </row>
    <row r="285" spans="32:33" ht="13.5" hidden="1">
      <c r="AF285" s="42">
        <f>+'水洗化人口等'!B285</f>
        <v>0</v>
      </c>
      <c r="AG285" s="11">
        <v>285</v>
      </c>
    </row>
    <row r="286" spans="32:33" ht="13.5" hidden="1">
      <c r="AF286" s="42">
        <f>+'水洗化人口等'!B286</f>
        <v>0</v>
      </c>
      <c r="AG286" s="11">
        <v>286</v>
      </c>
    </row>
    <row r="287" spans="32:33" ht="13.5" hidden="1">
      <c r="AF287" s="42">
        <f>+'水洗化人口等'!B287</f>
        <v>0</v>
      </c>
      <c r="AG287" s="11">
        <v>287</v>
      </c>
    </row>
    <row r="288" spans="32:33" ht="13.5" hidden="1">
      <c r="AF288" s="42">
        <f>+'水洗化人口等'!B288</f>
        <v>0</v>
      </c>
      <c r="AG288" s="11">
        <v>288</v>
      </c>
    </row>
    <row r="289" spans="32:33" ht="13.5" hidden="1">
      <c r="AF289" s="42">
        <f>+'水洗化人口等'!B289</f>
        <v>0</v>
      </c>
      <c r="AG289" s="11">
        <v>289</v>
      </c>
    </row>
    <row r="290" spans="32:33" ht="13.5" hidden="1">
      <c r="AF290" s="42">
        <f>+'水洗化人口等'!B290</f>
        <v>0</v>
      </c>
      <c r="AG290" s="11">
        <v>290</v>
      </c>
    </row>
    <row r="291" spans="32:33" ht="13.5" hidden="1">
      <c r="AF291" s="42">
        <f>+'水洗化人口等'!B291</f>
        <v>0</v>
      </c>
      <c r="AG291" s="11">
        <v>291</v>
      </c>
    </row>
    <row r="292" spans="32:33" ht="13.5" hidden="1">
      <c r="AF292" s="42">
        <f>+'水洗化人口等'!B292</f>
        <v>0</v>
      </c>
      <c r="AG292" s="11">
        <v>292</v>
      </c>
    </row>
    <row r="293" spans="32:33" ht="13.5" hidden="1">
      <c r="AF293" s="42">
        <f>+'水洗化人口等'!B293</f>
        <v>0</v>
      </c>
      <c r="AG293" s="11">
        <v>293</v>
      </c>
    </row>
    <row r="294" spans="32:33" ht="13.5" hidden="1">
      <c r="AF294" s="42">
        <f>+'水洗化人口等'!B294</f>
        <v>0</v>
      </c>
      <c r="AG294" s="11">
        <v>294</v>
      </c>
    </row>
    <row r="295" spans="32:33" ht="13.5" hidden="1">
      <c r="AF295" s="42">
        <f>+'水洗化人口等'!B295</f>
        <v>0</v>
      </c>
      <c r="AG295" s="11">
        <v>295</v>
      </c>
    </row>
    <row r="296" spans="32:33" ht="13.5" hidden="1">
      <c r="AF296" s="42">
        <f>+'水洗化人口等'!B296</f>
        <v>0</v>
      </c>
      <c r="AG296" s="11">
        <v>296</v>
      </c>
    </row>
    <row r="297" spans="32:33" ht="13.5" hidden="1">
      <c r="AF297" s="42">
        <f>+'水洗化人口等'!B297</f>
        <v>0</v>
      </c>
      <c r="AG297" s="11">
        <v>297</v>
      </c>
    </row>
    <row r="298" spans="32:33" ht="13.5" hidden="1">
      <c r="AF298" s="42">
        <f>+'水洗化人口等'!B298</f>
        <v>0</v>
      </c>
      <c r="AG298" s="11">
        <v>298</v>
      </c>
    </row>
    <row r="299" spans="32:33" ht="13.5" hidden="1">
      <c r="AF299" s="42">
        <f>+'水洗化人口等'!B299</f>
        <v>0</v>
      </c>
      <c r="AG299" s="11">
        <v>299</v>
      </c>
    </row>
    <row r="300" spans="32:33" ht="13.5" hidden="1">
      <c r="AF300" s="42">
        <f>+'水洗化人口等'!B300</f>
        <v>0</v>
      </c>
      <c r="AG300" s="11">
        <v>300</v>
      </c>
    </row>
    <row r="301" ht="13.5" hidden="1"/>
    <row r="302" ht="13.5" hidden="1"/>
    <row r="303" ht="13.5" hidden="1"/>
    <row r="304" ht="13.5" hidden="1"/>
    <row r="305" spans="28:33" ht="13.5" hidden="1">
      <c r="AB305" s="4"/>
      <c r="AC305" s="4"/>
      <c r="AD305" s="4"/>
      <c r="AE305" s="4"/>
      <c r="AF305" s="45"/>
      <c r="AG305" s="4"/>
    </row>
    <row r="306" spans="28:33" ht="13.5" hidden="1">
      <c r="AB306" s="4"/>
      <c r="AC306" s="4"/>
      <c r="AD306" s="4"/>
      <c r="AE306" s="4"/>
      <c r="AF306" s="45"/>
      <c r="AG306" s="4"/>
    </row>
    <row r="307" spans="28:33" ht="13.5" hidden="1">
      <c r="AB307" s="4"/>
      <c r="AC307" s="4"/>
      <c r="AD307" s="4"/>
      <c r="AE307" s="4"/>
      <c r="AF307" s="45"/>
      <c r="AG307" s="4"/>
    </row>
    <row r="308" spans="28:33" ht="13.5" hidden="1">
      <c r="AB308" s="4"/>
      <c r="AC308" s="4"/>
      <c r="AD308" s="4"/>
      <c r="AE308" s="4"/>
      <c r="AF308" s="45"/>
      <c r="AG308" s="4"/>
    </row>
    <row r="309" spans="28:33" ht="13.5" hidden="1">
      <c r="AB309" s="4"/>
      <c r="AC309" s="4"/>
      <c r="AD309" s="4"/>
      <c r="AE309" s="4"/>
      <c r="AF309" s="45"/>
      <c r="AG309" s="4"/>
    </row>
    <row r="310" spans="28:33" ht="13.5" hidden="1">
      <c r="AB310" s="4"/>
      <c r="AC310" s="4"/>
      <c r="AD310" s="4"/>
      <c r="AE310" s="4"/>
      <c r="AF310" s="45"/>
      <c r="AG310" s="4"/>
    </row>
    <row r="311" spans="28:33" ht="13.5" hidden="1">
      <c r="AB311" s="4"/>
      <c r="AC311" s="4"/>
      <c r="AD311" s="4"/>
      <c r="AE311" s="4"/>
      <c r="AF311" s="45"/>
      <c r="AG311" s="4"/>
    </row>
    <row r="312" spans="28:33" ht="13.5" hidden="1">
      <c r="AB312" s="4"/>
      <c r="AC312" s="4"/>
      <c r="AD312" s="4"/>
      <c r="AE312" s="4"/>
      <c r="AF312" s="45"/>
      <c r="AG312" s="4"/>
    </row>
    <row r="313" spans="28:33" ht="13.5" hidden="1">
      <c r="AB313" s="4"/>
      <c r="AC313" s="4"/>
      <c r="AD313" s="4"/>
      <c r="AE313" s="4"/>
      <c r="AF313" s="45"/>
      <c r="AG313" s="4"/>
    </row>
    <row r="314" spans="28:33" ht="13.5" hidden="1">
      <c r="AB314" s="4"/>
      <c r="AC314" s="4"/>
      <c r="AD314" s="4"/>
      <c r="AE314" s="4"/>
      <c r="AF314" s="45"/>
      <c r="AG314" s="4"/>
    </row>
    <row r="315" spans="28:33" ht="13.5" hidden="1">
      <c r="AB315" s="4"/>
      <c r="AC315" s="4"/>
      <c r="AD315" s="4"/>
      <c r="AE315" s="4"/>
      <c r="AF315" s="45"/>
      <c r="AG315" s="4"/>
    </row>
    <row r="316" spans="28:33" ht="13.5" hidden="1">
      <c r="AB316" s="4"/>
      <c r="AC316" s="4"/>
      <c r="AD316" s="4"/>
      <c r="AE316" s="4"/>
      <c r="AF316" s="45"/>
      <c r="AG316" s="4"/>
    </row>
    <row r="317" spans="28:33" ht="13.5" hidden="1">
      <c r="AB317" s="4"/>
      <c r="AC317" s="4"/>
      <c r="AD317" s="4"/>
      <c r="AE317" s="4"/>
      <c r="AF317" s="45"/>
      <c r="AG317" s="4"/>
    </row>
    <row r="318" spans="28:33" ht="13.5" hidden="1">
      <c r="AB318" s="4"/>
      <c r="AC318" s="4"/>
      <c r="AD318" s="4"/>
      <c r="AE318" s="4"/>
      <c r="AF318" s="45"/>
      <c r="AG318" s="4"/>
    </row>
    <row r="319" spans="28:33" ht="13.5" hidden="1">
      <c r="AB319" s="4"/>
      <c r="AC319" s="4"/>
      <c r="AD319" s="4"/>
      <c r="AE319" s="4"/>
      <c r="AF319" s="45"/>
      <c r="AG319" s="4"/>
    </row>
    <row r="320" spans="28:33" ht="13.5" hidden="1">
      <c r="AB320" s="4"/>
      <c r="AC320" s="4"/>
      <c r="AD320" s="4"/>
      <c r="AE320" s="4"/>
      <c r="AF320" s="45"/>
      <c r="AG320" s="4"/>
    </row>
    <row r="321" spans="28:33" ht="13.5" hidden="1">
      <c r="AB321" s="4"/>
      <c r="AC321" s="4"/>
      <c r="AD321" s="4"/>
      <c r="AE321" s="4"/>
      <c r="AF321" s="45"/>
      <c r="AG321" s="4"/>
    </row>
    <row r="322" spans="28:33" ht="13.5" hidden="1">
      <c r="AB322" s="4"/>
      <c r="AC322" s="4"/>
      <c r="AD322" s="4"/>
      <c r="AE322" s="4"/>
      <c r="AF322" s="45"/>
      <c r="AG322" s="4"/>
    </row>
    <row r="323" spans="28:33" ht="13.5" hidden="1">
      <c r="AB323" s="4"/>
      <c r="AC323" s="4"/>
      <c r="AD323" s="4"/>
      <c r="AE323" s="4"/>
      <c r="AF323" s="45"/>
      <c r="AG323" s="4"/>
    </row>
    <row r="324" spans="28:33" ht="13.5" hidden="1">
      <c r="AB324" s="4"/>
      <c r="AC324" s="4"/>
      <c r="AD324" s="4"/>
      <c r="AE324" s="4"/>
      <c r="AF324" s="45"/>
      <c r="AG324" s="4"/>
    </row>
    <row r="325" spans="28:33" ht="13.5" hidden="1">
      <c r="AB325" s="4"/>
      <c r="AC325" s="4"/>
      <c r="AD325" s="4"/>
      <c r="AE325" s="4"/>
      <c r="AF325" s="45"/>
      <c r="AG325" s="4"/>
    </row>
    <row r="326" spans="28:33" ht="13.5" hidden="1">
      <c r="AB326" s="4"/>
      <c r="AC326" s="4"/>
      <c r="AD326" s="4"/>
      <c r="AE326" s="4"/>
      <c r="AF326" s="45"/>
      <c r="AG326" s="4"/>
    </row>
    <row r="327" spans="28:33" ht="13.5" hidden="1">
      <c r="AB327" s="4"/>
      <c r="AC327" s="4"/>
      <c r="AD327" s="4"/>
      <c r="AE327" s="4"/>
      <c r="AF327" s="45"/>
      <c r="AG327" s="4"/>
    </row>
    <row r="328" spans="28:33" ht="13.5" hidden="1">
      <c r="AB328" s="4"/>
      <c r="AC328" s="4"/>
      <c r="AD328" s="4"/>
      <c r="AE328" s="4"/>
      <c r="AF328" s="45"/>
      <c r="AG328" s="4"/>
    </row>
    <row r="329" spans="28:33" ht="13.5" hidden="1">
      <c r="AB329" s="4"/>
      <c r="AC329" s="4"/>
      <c r="AD329" s="4"/>
      <c r="AE329" s="4"/>
      <c r="AF329" s="45"/>
      <c r="AG329" s="4"/>
    </row>
    <row r="330" spans="28:33" ht="13.5" hidden="1">
      <c r="AB330" s="4"/>
      <c r="AC330" s="4"/>
      <c r="AD330" s="4"/>
      <c r="AE330" s="4"/>
      <c r="AF330" s="45"/>
      <c r="AG330" s="4"/>
    </row>
    <row r="331" spans="28:33" ht="13.5" hidden="1">
      <c r="AB331" s="4"/>
      <c r="AC331" s="4"/>
      <c r="AD331" s="4"/>
      <c r="AE331" s="4"/>
      <c r="AF331" s="45"/>
      <c r="AG331" s="4"/>
    </row>
    <row r="332" spans="28:33" ht="13.5" hidden="1">
      <c r="AB332" s="4"/>
      <c r="AC332" s="4"/>
      <c r="AD332" s="4"/>
      <c r="AE332" s="4"/>
      <c r="AF332" s="45"/>
      <c r="AG332" s="4"/>
    </row>
    <row r="333" spans="28:33" ht="13.5" hidden="1">
      <c r="AB333" s="4"/>
      <c r="AC333" s="4"/>
      <c r="AD333" s="4"/>
      <c r="AE333" s="4"/>
      <c r="AF333" s="45"/>
      <c r="AG333" s="4"/>
    </row>
    <row r="334" spans="28:33" ht="13.5" hidden="1">
      <c r="AB334" s="4"/>
      <c r="AC334" s="4"/>
      <c r="AD334" s="4"/>
      <c r="AE334" s="4"/>
      <c r="AF334" s="45"/>
      <c r="AG334" s="4"/>
    </row>
    <row r="335" spans="28:33" ht="13.5" hidden="1">
      <c r="AB335" s="4"/>
      <c r="AC335" s="4"/>
      <c r="AD335" s="4"/>
      <c r="AE335" s="4"/>
      <c r="AF335" s="45"/>
      <c r="AG335" s="4"/>
    </row>
    <row r="336" spans="28:33" ht="13.5" hidden="1">
      <c r="AB336" s="4"/>
      <c r="AC336" s="4"/>
      <c r="AD336" s="4"/>
      <c r="AE336" s="4"/>
      <c r="AF336" s="45"/>
      <c r="AG336" s="4"/>
    </row>
    <row r="337" spans="28:33" ht="13.5" hidden="1">
      <c r="AB337" s="4"/>
      <c r="AC337" s="4"/>
      <c r="AD337" s="4"/>
      <c r="AE337" s="4"/>
      <c r="AF337" s="45"/>
      <c r="AG337" s="4"/>
    </row>
    <row r="338" spans="28:33" ht="13.5" hidden="1">
      <c r="AB338" s="4"/>
      <c r="AC338" s="4"/>
      <c r="AD338" s="4"/>
      <c r="AE338" s="4"/>
      <c r="AF338" s="45"/>
      <c r="AG338" s="4"/>
    </row>
    <row r="339" spans="28:33" ht="13.5" hidden="1">
      <c r="AB339" s="4"/>
      <c r="AC339" s="4"/>
      <c r="AD339" s="4"/>
      <c r="AE339" s="4"/>
      <c r="AF339" s="45"/>
      <c r="AG339" s="4"/>
    </row>
    <row r="340" spans="28:33" ht="13.5" hidden="1">
      <c r="AB340" s="4"/>
      <c r="AC340" s="4"/>
      <c r="AD340" s="4"/>
      <c r="AE340" s="4"/>
      <c r="AF340" s="45"/>
      <c r="AG340" s="4"/>
    </row>
    <row r="341" spans="28:33" ht="13.5" hidden="1">
      <c r="AB341" s="4"/>
      <c r="AC341" s="4"/>
      <c r="AD341" s="4"/>
      <c r="AE341" s="4"/>
      <c r="AF341" s="45"/>
      <c r="AG341" s="4"/>
    </row>
    <row r="342" spans="28:33" ht="13.5" hidden="1">
      <c r="AB342" s="4"/>
      <c r="AC342" s="4"/>
      <c r="AD342" s="4"/>
      <c r="AE342" s="4"/>
      <c r="AF342" s="45"/>
      <c r="AG342" s="4"/>
    </row>
    <row r="343" spans="28:33" ht="13.5" hidden="1">
      <c r="AB343" s="4"/>
      <c r="AC343" s="4"/>
      <c r="AD343" s="4"/>
      <c r="AE343" s="4"/>
      <c r="AF343" s="45"/>
      <c r="AG343" s="4"/>
    </row>
    <row r="344" spans="28:33" ht="13.5" hidden="1">
      <c r="AB344" s="4"/>
      <c r="AC344" s="4"/>
      <c r="AD344" s="4"/>
      <c r="AE344" s="4"/>
      <c r="AF344" s="45"/>
      <c r="AG344" s="4"/>
    </row>
    <row r="345" spans="28:33" ht="13.5" hidden="1">
      <c r="AB345" s="4"/>
      <c r="AC345" s="4"/>
      <c r="AD345" s="4"/>
      <c r="AE345" s="4"/>
      <c r="AF345" s="45"/>
      <c r="AG345" s="4"/>
    </row>
    <row r="346" spans="28:33" ht="13.5" hidden="1">
      <c r="AB346" s="4"/>
      <c r="AC346" s="4"/>
      <c r="AD346" s="4"/>
      <c r="AE346" s="4"/>
      <c r="AF346" s="45"/>
      <c r="AG346" s="4"/>
    </row>
    <row r="347" spans="28:33" ht="13.5" hidden="1">
      <c r="AB347" s="4"/>
      <c r="AC347" s="4"/>
      <c r="AD347" s="4"/>
      <c r="AE347" s="4"/>
      <c r="AF347" s="45"/>
      <c r="AG347" s="4"/>
    </row>
    <row r="348" spans="28:33" ht="13.5" hidden="1">
      <c r="AB348" s="4"/>
      <c r="AC348" s="4"/>
      <c r="AD348" s="4"/>
      <c r="AE348" s="4"/>
      <c r="AF348" s="45"/>
      <c r="AG348" s="4"/>
    </row>
    <row r="349" spans="28:33" ht="13.5" hidden="1">
      <c r="AB349" s="4"/>
      <c r="AC349" s="4"/>
      <c r="AD349" s="4"/>
      <c r="AE349" s="4"/>
      <c r="AF349" s="45"/>
      <c r="AG349" s="4"/>
    </row>
    <row r="350" spans="28:33" ht="13.5" hidden="1">
      <c r="AB350" s="4"/>
      <c r="AC350" s="4"/>
      <c r="AD350" s="4"/>
      <c r="AE350" s="4"/>
      <c r="AF350" s="45"/>
      <c r="AG350" s="4"/>
    </row>
    <row r="351" spans="28:33" ht="13.5" hidden="1">
      <c r="AB351" s="4"/>
      <c r="AC351" s="4"/>
      <c r="AD351" s="4"/>
      <c r="AE351" s="4"/>
      <c r="AF351" s="45"/>
      <c r="AG351" s="4"/>
    </row>
    <row r="352" spans="28:33" ht="13.5" hidden="1">
      <c r="AB352" s="4"/>
      <c r="AC352" s="4"/>
      <c r="AD352" s="4"/>
      <c r="AE352" s="4"/>
      <c r="AF352" s="45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2012-09-20T04:53:24Z</cp:lastPrinted>
  <dcterms:created xsi:type="dcterms:W3CDTF">2008-01-06T09:25:24Z</dcterms:created>
  <dcterms:modified xsi:type="dcterms:W3CDTF">2013-10-21T07:34:24Z</dcterms:modified>
  <cp:category/>
  <cp:version/>
  <cp:contentType/>
  <cp:contentStatus/>
</cp:coreProperties>
</file>